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05" windowWidth="25170" windowHeight="6705" tabRatio="500" firstSheet="2" activeTab="2"/>
  </bookViews>
  <sheets>
    <sheet name="Import" sheetId="1" state="hidden" r:id="rId1"/>
    <sheet name="FlexDimensioner" sheetId="2" state="hidden" r:id="rId2"/>
    <sheet name="Start" sheetId="3" r:id="rId3"/>
    <sheet name="Försättsblad" sheetId="4" r:id="rId4"/>
    <sheet name="Blankett" sheetId="5" r:id="rId5"/>
    <sheet name="Anvisningar" sheetId="6" r:id="rId6"/>
    <sheet name="Kontroll" sheetId="7" state="hidden" r:id="rId7"/>
    <sheet name="db_kontroller" sheetId="8" state="hidden" r:id="rId8"/>
    <sheet name="db" sheetId="9" state="hidden" r:id="rId9"/>
  </sheets>
  <definedNames>
    <definedName name="data" localSheetId="8">'db'!#REF!</definedName>
    <definedName name="data_1" localSheetId="8">'db'!#REF!</definedName>
    <definedName name="data_10" localSheetId="8">'db'!#REF!</definedName>
    <definedName name="data_11" localSheetId="8">'db'!#REF!</definedName>
    <definedName name="data_12" localSheetId="8">'db'!#REF!</definedName>
    <definedName name="data_13" localSheetId="8">'db'!#REF!</definedName>
    <definedName name="data_14" localSheetId="8">'db'!#REF!</definedName>
    <definedName name="data_15" localSheetId="8">'db'!#REF!</definedName>
    <definedName name="data_16" localSheetId="8">'db'!#REF!</definedName>
    <definedName name="data_17" localSheetId="8">'db'!#REF!</definedName>
    <definedName name="data_18" localSheetId="8">'db'!#REF!</definedName>
    <definedName name="data_19" localSheetId="8">'db'!#REF!</definedName>
    <definedName name="data_2" localSheetId="8">'db'!#REF!</definedName>
    <definedName name="data_20" localSheetId="8">'db'!#REF!</definedName>
    <definedName name="data_21" localSheetId="8">'db'!#REF!</definedName>
    <definedName name="data_22" localSheetId="8">'db'!#REF!</definedName>
    <definedName name="data_23" localSheetId="8">'db'!#REF!</definedName>
    <definedName name="data_24" localSheetId="8">'db'!#REF!</definedName>
    <definedName name="data_25" localSheetId="8">'db'!#REF!</definedName>
    <definedName name="data_26" localSheetId="8">'db'!#REF!</definedName>
    <definedName name="data_27" localSheetId="8">'db'!#REF!</definedName>
    <definedName name="data_28" localSheetId="8">'db'!#REF!</definedName>
    <definedName name="data_29" localSheetId="8">'db'!#REF!</definedName>
    <definedName name="data_3" localSheetId="8">'db'!#REF!</definedName>
    <definedName name="data_30" localSheetId="8">'db'!#REF!</definedName>
    <definedName name="data_31" localSheetId="8">'db'!#REF!</definedName>
    <definedName name="data_32" localSheetId="8">'db'!#REF!</definedName>
    <definedName name="data_33" localSheetId="8">'db'!#REF!</definedName>
    <definedName name="data_34" localSheetId="8">'db'!#REF!</definedName>
    <definedName name="data_35" localSheetId="8">'db'!#REF!</definedName>
    <definedName name="data_36" localSheetId="8">'db'!#REF!</definedName>
    <definedName name="data_37" localSheetId="8">'db'!#REF!</definedName>
    <definedName name="data_38" localSheetId="8">'db'!#REF!</definedName>
    <definedName name="data_39" localSheetId="8">'db'!#REF!</definedName>
    <definedName name="data_4" localSheetId="8">'db'!#REF!</definedName>
    <definedName name="data_40" localSheetId="8">'db'!#REF!</definedName>
    <definedName name="data_41" localSheetId="8">'db'!#REF!</definedName>
    <definedName name="data_42" localSheetId="8">'db'!#REF!</definedName>
    <definedName name="data_43" localSheetId="8">'db'!#REF!</definedName>
    <definedName name="data_44" localSheetId="8">'db'!#REF!</definedName>
    <definedName name="data_45" localSheetId="8">'db'!#REF!</definedName>
    <definedName name="data_46" localSheetId="8">'db'!#REF!</definedName>
    <definedName name="data_47" localSheetId="8">'db'!#REF!</definedName>
    <definedName name="data_48" localSheetId="8">'db'!#REF!</definedName>
    <definedName name="data_49" localSheetId="8">'db'!#REF!</definedName>
    <definedName name="data_5" localSheetId="8">'db'!#REF!</definedName>
    <definedName name="data_50" localSheetId="8">'db'!#REF!</definedName>
    <definedName name="data_51" localSheetId="8">'db'!#REF!</definedName>
    <definedName name="data_52" localSheetId="8">'db'!#REF!</definedName>
    <definedName name="data_53" localSheetId="8">'db'!#REF!</definedName>
    <definedName name="data_54" localSheetId="8">'db'!#REF!</definedName>
    <definedName name="data_55" localSheetId="8">'db'!#REF!</definedName>
    <definedName name="data_56" localSheetId="8">'db'!#REF!</definedName>
    <definedName name="data_57" localSheetId="8">'db'!#REF!</definedName>
    <definedName name="data_58" localSheetId="8">'db'!#REF!</definedName>
    <definedName name="data_59" localSheetId="8">'db'!#REF!</definedName>
    <definedName name="data_6" localSheetId="8">'db'!#REF!</definedName>
    <definedName name="data_60" localSheetId="8">'db'!#REF!</definedName>
    <definedName name="data_61" localSheetId="8">'db'!#REF!</definedName>
    <definedName name="data_62" localSheetId="8">'db'!#REF!</definedName>
    <definedName name="data_63" localSheetId="8">'db'!#REF!</definedName>
    <definedName name="data_64" localSheetId="8">'db'!#REF!</definedName>
    <definedName name="data_65" localSheetId="8">'db'!#REF!</definedName>
    <definedName name="data_66" localSheetId="8">'db'!#REF!</definedName>
    <definedName name="data_67" localSheetId="8">'db'!#REF!</definedName>
    <definedName name="data_68" localSheetId="8">'db'!#REF!</definedName>
    <definedName name="data_69" localSheetId="8">'db'!#REF!</definedName>
    <definedName name="data_7" localSheetId="8">'db'!#REF!</definedName>
    <definedName name="data_70" localSheetId="8">'db'!#REF!</definedName>
    <definedName name="data_71" localSheetId="8">'db'!#REF!</definedName>
    <definedName name="data_72" localSheetId="8">'db'!#REF!</definedName>
    <definedName name="data_73" localSheetId="8">'db'!#REF!</definedName>
    <definedName name="data_74" localSheetId="8">'db'!#REF!</definedName>
    <definedName name="data_75" localSheetId="8">'db'!#REF!</definedName>
    <definedName name="data_8" localSheetId="8">'db'!#REF!</definedName>
    <definedName name="data_9" localSheetId="8">'db'!#REF!</definedName>
    <definedName name="FMR" localSheetId="8">'db'!#REF!</definedName>
    <definedName name="FMR_1" localSheetId="8">'db'!#REF!</definedName>
    <definedName name="FMR_10" localSheetId="8">'db'!#REF!</definedName>
    <definedName name="FMR_11" localSheetId="8">'db'!#REF!</definedName>
    <definedName name="FMR_12" localSheetId="8">'db'!#REF!</definedName>
    <definedName name="FMR_13" localSheetId="8">'db'!#REF!</definedName>
    <definedName name="FMR_2" localSheetId="8">'db'!#REF!</definedName>
    <definedName name="FMR_3" localSheetId="8">'db'!#REF!</definedName>
    <definedName name="FMR_4" localSheetId="8">'db'!#REF!</definedName>
    <definedName name="FMR_5" localSheetId="8">'db'!#REF!</definedName>
    <definedName name="FMR_6" localSheetId="8">'db'!#REF!</definedName>
    <definedName name="FMR_7" localSheetId="8">'db'!#REF!</definedName>
    <definedName name="FMR_8" localSheetId="8">'db'!#REF!</definedName>
    <definedName name="FMR_9" localSheetId="8">'db'!#REF!</definedName>
    <definedName name="Inm_18489">'Blankett'!$H$11</definedName>
    <definedName name="Inm_18490">'Blankett'!$H$12</definedName>
    <definedName name="Inm_18492">'Blankett'!$H$15</definedName>
    <definedName name="Inm_18493">'Blankett'!$H$13</definedName>
    <definedName name="Inm_18494">'Blankett'!$H$19</definedName>
    <definedName name="Inm_18495">'Blankett'!$H$24</definedName>
    <definedName name="Inm_18496">'Blankett'!$H$25</definedName>
    <definedName name="Inm_18497">'Blankett'!$H$29</definedName>
    <definedName name="Inm_18498">'Blankett'!$H$31</definedName>
    <definedName name="Inm_18499">'Blankett'!$H$34</definedName>
    <definedName name="Inm_18500">'Blankett'!$H$38</definedName>
    <definedName name="Inm_18501">'Blankett'!$H$36</definedName>
    <definedName name="Inm_18502">'Blankett'!$H$35</definedName>
    <definedName name="Inm_19834">'Blankett'!$H$26</definedName>
    <definedName name="Inm_19835">'Blankett'!$H$23</definedName>
    <definedName name="Inm_19836">'Blankett'!$H$22</definedName>
    <definedName name="Inm_19837">'Blankett'!$H$21</definedName>
    <definedName name="Inm_19838">'Blankett'!$H$20</definedName>
    <definedName name="Inm_19839">'Blankett'!$H$14</definedName>
    <definedName name="Inm_19855">'Blankett'!$H$10</definedName>
    <definedName name="Inm_19856">'Blankett'!$H$9</definedName>
    <definedName name="Inm_19857">'Blankett'!$H$8</definedName>
    <definedName name="Inm_19858">'Blankett'!$H$7</definedName>
    <definedName name="Inm_19859">'Blankett'!$H$6</definedName>
    <definedName name="VarID_18483">'db'!#REF!</definedName>
    <definedName name="VarID_18484">'db'!#REF!</definedName>
    <definedName name="VarID_18485">'db'!#REF!</definedName>
    <definedName name="VarID_18486">'db'!#REF!</definedName>
    <definedName name="VarID_18487">'db'!#REF!</definedName>
    <definedName name="VarID_18488">'db'!#REF!</definedName>
    <definedName name="VarID_18489">'db'!$A$2</definedName>
    <definedName name="VarID_18490">'db'!$A$3</definedName>
    <definedName name="VarID_18492">'db'!$A$6</definedName>
    <definedName name="VarID_18493">'db'!$A$4</definedName>
    <definedName name="VarID_18494">'db'!$A$7</definedName>
    <definedName name="VarID_18495">'db'!$A$12</definedName>
    <definedName name="VarID_18496">'db'!$A$13</definedName>
    <definedName name="VarID_18497">'db'!$A$15</definedName>
    <definedName name="VarID_18498">'db'!$A$16</definedName>
    <definedName name="VarID_18499">'db'!$A$17</definedName>
    <definedName name="VarID_18500">'db'!$A$20</definedName>
    <definedName name="VarID_18501">'db'!$A$19</definedName>
    <definedName name="VarID_18502">'db'!$A$18</definedName>
    <definedName name="VarID_19834">'db'!$A$14</definedName>
    <definedName name="VarID_19835">'db'!$A$11</definedName>
    <definedName name="VarID_19836">'db'!$A$10</definedName>
    <definedName name="VarID_19837">'db'!$A$9</definedName>
    <definedName name="VarID_19838">'db'!$A$8</definedName>
    <definedName name="VarID_19839">'db'!$A$5</definedName>
    <definedName name="VarID_19840">'db'!#REF!</definedName>
    <definedName name="VarID_19841">'db'!#REF!</definedName>
    <definedName name="VarID_19842">'db'!#REF!</definedName>
    <definedName name="VarID_19843">'db'!#REF!</definedName>
    <definedName name="VarID_19844">'db'!#REF!</definedName>
    <definedName name="VarID_19845">'db'!#REF!</definedName>
    <definedName name="VarID_19846">'db'!#REF!</definedName>
    <definedName name="VarID_19847">'db'!#REF!</definedName>
    <definedName name="VarID_19848">'db'!#REF!</definedName>
    <definedName name="VarID_19849">'db'!#REF!</definedName>
    <definedName name="VarID_19850">'db'!#REF!</definedName>
    <definedName name="VarID_19851">'db'!#REF!</definedName>
    <definedName name="VarID_19852">'db'!#REF!</definedName>
    <definedName name="VarID_19853">'db'!#REF!</definedName>
    <definedName name="VarID_19854">'db'!#REF!</definedName>
    <definedName name="VarID_19855">'db'!$A$25</definedName>
    <definedName name="VarID_19856">'db'!$A$24</definedName>
    <definedName name="VarID_19857">'db'!$A$23</definedName>
    <definedName name="VarID_19858">'db'!$A$22</definedName>
    <definedName name="VarID_19859">'db'!$A$21</definedName>
  </definedNames>
  <calcPr fullCalcOnLoad="1"/>
</workbook>
</file>

<file path=xl/sharedStrings.xml><?xml version="1.0" encoding="utf-8"?>
<sst xmlns="http://schemas.openxmlformats.org/spreadsheetml/2006/main" count="1065" uniqueCount="812">
  <si>
    <t>(206-207 ovan)</t>
  </si>
  <si>
    <r>
      <t>5.       På fliken '</t>
    </r>
    <r>
      <rPr>
        <b/>
        <sz val="10"/>
        <rFont val="Arial"/>
        <family val="2"/>
      </rPr>
      <t>Blankett'</t>
    </r>
    <r>
      <rPr>
        <sz val="10"/>
        <rFont val="Arial"/>
        <family val="2"/>
      </rPr>
      <t xml:space="preserve"> sker inmatningen av resultaträkningsuppgifter.</t>
    </r>
  </si>
  <si>
    <t>E-postadress:</t>
  </si>
  <si>
    <r>
      <t>10.</t>
    </r>
    <r>
      <rPr>
        <sz val="7"/>
        <rFont val="Times New Roman"/>
        <family val="1"/>
      </rPr>
      <t xml:space="preserve">           </t>
    </r>
    <r>
      <rPr>
        <sz val="10"/>
        <rFont val="Arial"/>
        <family val="2"/>
      </rPr>
      <t xml:space="preserve">För att se vilken </t>
    </r>
    <r>
      <rPr>
        <b/>
        <sz val="10"/>
        <rFont val="Arial"/>
        <family val="2"/>
      </rPr>
      <t>variabelkod</t>
    </r>
    <r>
      <rPr>
        <sz val="10"/>
        <rFont val="Arial"/>
        <family val="2"/>
      </rPr>
      <t xml:space="preserve"> en viss cell har, ställ markören i cellen i blanketten och högerklicka. Välj ‘Visa/dölj cellens variabelkod’, så visas en kommentarsruta med variabelkoden. Gör om proceduren för att dölja den igen. Variabelkoden är SCB:s ID-begrepp för varje uppgift och har främst betydelse för de rapportörer som läser in värden maskinellt i blanketterna.</t>
    </r>
  </si>
  <si>
    <t>Här lämnade uppgifter är sekretesskyddade enligt 9 kap 4 § sekretesslagen (SFS 1980:100)</t>
  </si>
  <si>
    <t>Kommentarer kan lämnas i rutan som kommer upp då man fyller i rutan Skicka blankett till SCB</t>
  </si>
  <si>
    <t>(Start-fliken).</t>
  </si>
  <si>
    <r>
      <t>OBS!</t>
    </r>
    <r>
      <rPr>
        <b/>
        <sz val="9"/>
        <color indexed="10"/>
        <rFont val="Arial"/>
        <family val="2"/>
      </rPr>
      <t xml:space="preserve">  Detta blad skickas inte med till SCB. Används av företaget om man vill printa ut en kopia.</t>
    </r>
  </si>
  <si>
    <t>Handläggare</t>
  </si>
  <si>
    <t>Namn (TEXTA)</t>
  </si>
  <si>
    <t>Datum</t>
  </si>
  <si>
    <t>Postadress:</t>
  </si>
  <si>
    <t>Besöksadress:</t>
  </si>
  <si>
    <t>Webbplats:</t>
  </si>
  <si>
    <t>Kontaktpersoner:</t>
  </si>
  <si>
    <t>Telefon:</t>
  </si>
  <si>
    <t>Box 24 300, 104 51</t>
  </si>
  <si>
    <t>Karlavägen 100</t>
  </si>
  <si>
    <t>www.scb.se</t>
  </si>
  <si>
    <t>STOCKHOLM</t>
  </si>
  <si>
    <t>E-post</t>
  </si>
  <si>
    <t>Telefon (även riktnummer)</t>
  </si>
  <si>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</si>
  <si>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</si>
  <si>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</si>
  <si>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</si>
  <si>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</si>
  <si>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</si>
  <si>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</si>
  <si>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</si>
  <si>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</si>
  <si>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</si>
  <si>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</si>
  <si>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</si>
  <si>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</si>
  <si>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</si>
  <si>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</si>
  <si>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</si>
  <si>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</si>
  <si>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</si>
  <si>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</si>
  <si>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</si>
  <si>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</si>
  <si>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t>Land</t>
  </si>
  <si>
    <t>Valuta</t>
  </si>
  <si>
    <t xml:space="preserve">Andorra                                  </t>
  </si>
  <si>
    <t xml:space="preserve">Förenade Arabemiraten                    </t>
  </si>
  <si>
    <t xml:space="preserve">Afghanistan                              </t>
  </si>
  <si>
    <t xml:space="preserve">Albanien                                 </t>
  </si>
  <si>
    <t xml:space="preserve">Armenien                                 </t>
  </si>
  <si>
    <t xml:space="preserve">Nederländska Antillerna                  </t>
  </si>
  <si>
    <t xml:space="preserve">Angola                                   </t>
  </si>
  <si>
    <t xml:space="preserve">Argentina                                </t>
  </si>
  <si>
    <t xml:space="preserve">Österrike                                </t>
  </si>
  <si>
    <t xml:space="preserve">Australien                               </t>
  </si>
  <si>
    <t xml:space="preserve">Aruba                                    </t>
  </si>
  <si>
    <t xml:space="preserve">Azerbadjan                               </t>
  </si>
  <si>
    <t xml:space="preserve">Barbados                                 </t>
  </si>
  <si>
    <t xml:space="preserve">Bangladesh                               </t>
  </si>
  <si>
    <t xml:space="preserve">Belgien                                  </t>
  </si>
  <si>
    <t xml:space="preserve">Burkina Faso                             </t>
  </si>
  <si>
    <t xml:space="preserve">Bulgarien                                </t>
  </si>
  <si>
    <t xml:space="preserve">Bahrain                                  </t>
  </si>
  <si>
    <t xml:space="preserve">Burundi                                  </t>
  </si>
  <si>
    <t xml:space="preserve">Benin                                    </t>
  </si>
  <si>
    <t xml:space="preserve">Bermuda                                  </t>
  </si>
  <si>
    <t xml:space="preserve">Brunei Darussalam                        </t>
  </si>
  <si>
    <t xml:space="preserve">Bolivia                                  </t>
  </si>
  <si>
    <t xml:space="preserve">Brasilien                                </t>
  </si>
  <si>
    <t xml:space="preserve">Bahamas                                  </t>
  </si>
  <si>
    <t xml:space="preserve">Bhutan                                   </t>
  </si>
  <si>
    <t xml:space="preserve">Botswana                                 </t>
  </si>
  <si>
    <t xml:space="preserve">Vitryssland                              </t>
  </si>
  <si>
    <t xml:space="preserve">Belize                                   </t>
  </si>
  <si>
    <t xml:space="preserve">Kanada                                   </t>
  </si>
  <si>
    <t xml:space="preserve">Demokratiska republiken Kongo            </t>
  </si>
  <si>
    <t xml:space="preserve">Centralafrikanska republiken             </t>
  </si>
  <si>
    <t xml:space="preserve">Kongo, folkrepubliken                    </t>
  </si>
  <si>
    <t xml:space="preserve">Elfenbenskusten                          </t>
  </si>
  <si>
    <t xml:space="preserve">Chile                                    </t>
  </si>
  <si>
    <t xml:space="preserve">Kamerun                                  </t>
  </si>
  <si>
    <t xml:space="preserve">Kina                                     </t>
  </si>
  <si>
    <t xml:space="preserve">Colombia                                 </t>
  </si>
  <si>
    <t xml:space="preserve">Costa Rica                               </t>
  </si>
  <si>
    <t xml:space="preserve">Cuba                                     </t>
  </si>
  <si>
    <t xml:space="preserve">Kap Verde                                </t>
  </si>
  <si>
    <t xml:space="preserve">Cypern                                   </t>
  </si>
  <si>
    <t xml:space="preserve">Tjeckien                                 </t>
  </si>
  <si>
    <t xml:space="preserve">Djibouti                                 </t>
  </si>
  <si>
    <t xml:space="preserve">Dominica                                 </t>
  </si>
  <si>
    <t xml:space="preserve">Dominikanska Republiken                  </t>
  </si>
  <si>
    <t xml:space="preserve">Algeriet                                 </t>
  </si>
  <si>
    <t xml:space="preserve">Ecuador                                  </t>
  </si>
  <si>
    <t xml:space="preserve">Estland                                  </t>
  </si>
  <si>
    <t xml:space="preserve">Egypten                                  </t>
  </si>
  <si>
    <t xml:space="preserve">Eritrea                                  </t>
  </si>
  <si>
    <t xml:space="preserve">Spanien                                  </t>
  </si>
  <si>
    <t xml:space="preserve">Etiopien                                 </t>
  </si>
  <si>
    <t xml:space="preserve">Finland                                  </t>
  </si>
  <si>
    <t xml:space="preserve">Fiji                                     </t>
  </si>
  <si>
    <t xml:space="preserve">Falklandsöarna                           </t>
  </si>
  <si>
    <t xml:space="preserve">Gabon                                    </t>
  </si>
  <si>
    <t xml:space="preserve">Grenada                                  </t>
  </si>
  <si>
    <t xml:space="preserve">Georgien                                 </t>
  </si>
  <si>
    <t xml:space="preserve">Guernsey                                 </t>
  </si>
  <si>
    <t xml:space="preserve">Ghana                                    </t>
  </si>
  <si>
    <t xml:space="preserve">Gibraltar                                </t>
  </si>
  <si>
    <t xml:space="preserve">Gambia                                   </t>
  </si>
  <si>
    <t xml:space="preserve">Guinea                                   </t>
  </si>
  <si>
    <t xml:space="preserve">Ekvatorialguinea                         </t>
  </si>
  <si>
    <t xml:space="preserve">Grekland                                 </t>
  </si>
  <si>
    <t xml:space="preserve">Guatemala                                </t>
  </si>
  <si>
    <t xml:space="preserve">Guinea-Bissau                            </t>
  </si>
  <si>
    <t xml:space="preserve">Guyana                                   </t>
  </si>
  <si>
    <t xml:space="preserve">Hong Kong                                </t>
  </si>
  <si>
    <t xml:space="preserve">Honduras                                 </t>
  </si>
  <si>
    <t xml:space="preserve">Kroatien                                 </t>
  </si>
  <si>
    <t xml:space="preserve">Haiti                                    </t>
  </si>
  <si>
    <t xml:space="preserve">Ungern                                   </t>
  </si>
  <si>
    <t xml:space="preserve">Indonesien                               </t>
  </si>
  <si>
    <t xml:space="preserve">Irland                                   </t>
  </si>
  <si>
    <t xml:space="preserve">Isle of Man                              </t>
  </si>
  <si>
    <t xml:space="preserve">Indien                                   </t>
  </si>
  <si>
    <t xml:space="preserve">Irak                                     </t>
  </si>
  <si>
    <t xml:space="preserve">Iran                                     </t>
  </si>
  <si>
    <t xml:space="preserve">Island                                   </t>
  </si>
  <si>
    <t xml:space="preserve">Jersey                                   </t>
  </si>
  <si>
    <t xml:space="preserve">Jamaica                                  </t>
  </si>
  <si>
    <t xml:space="preserve">Japan                                    </t>
  </si>
  <si>
    <t xml:space="preserve">Kenya                                    </t>
  </si>
  <si>
    <t xml:space="preserve">Kirgizistan                              </t>
  </si>
  <si>
    <t xml:space="preserve">Kambodja                                 </t>
  </si>
  <si>
    <t xml:space="preserve">Kiribati                                 </t>
  </si>
  <si>
    <t xml:space="preserve">Comorerna                                </t>
  </si>
  <si>
    <t xml:space="preserve">Nordkorea                                </t>
  </si>
  <si>
    <t xml:space="preserve">Sydkorea                                 </t>
  </si>
  <si>
    <t xml:space="preserve">Kuwait                                   </t>
  </si>
  <si>
    <t xml:space="preserve">Caymanöarna                              </t>
  </si>
  <si>
    <t xml:space="preserve">Kazakstan                                </t>
  </si>
  <si>
    <t xml:space="preserve">Laos                                     </t>
  </si>
  <si>
    <t xml:space="preserve">Libanon                                  </t>
  </si>
  <si>
    <t xml:space="preserve">Liechtenstein                            </t>
  </si>
  <si>
    <t xml:space="preserve">Sri Lanka                                </t>
  </si>
  <si>
    <t xml:space="preserve">Liberia                                  </t>
  </si>
  <si>
    <t xml:space="preserve">Lesotho                                  </t>
  </si>
  <si>
    <t xml:space="preserve">Litauen                                  </t>
  </si>
  <si>
    <t xml:space="preserve">Luxemburg                                </t>
  </si>
  <si>
    <t xml:space="preserve">Lettland                                 </t>
  </si>
  <si>
    <t xml:space="preserve">Libyen                                   </t>
  </si>
  <si>
    <t xml:space="preserve">Marocko                                  </t>
  </si>
  <si>
    <t xml:space="preserve">Monaco                                   </t>
  </si>
  <si>
    <t xml:space="preserve">Madagaskar                               </t>
  </si>
  <si>
    <t xml:space="preserve">Makedonien                               </t>
  </si>
  <si>
    <t xml:space="preserve">Mali                                     </t>
  </si>
  <si>
    <t xml:space="preserve">Myanmar                                  </t>
  </si>
  <si>
    <t xml:space="preserve">Mongoliet                                </t>
  </si>
  <si>
    <t xml:space="preserve">Macao                                    </t>
  </si>
  <si>
    <t xml:space="preserve">Mauritanien                              </t>
  </si>
  <si>
    <t xml:space="preserve">Malta                                    </t>
  </si>
  <si>
    <t xml:space="preserve">Mauritius                                </t>
  </si>
  <si>
    <t xml:space="preserve">Maldiverna                               </t>
  </si>
  <si>
    <t xml:space="preserve">Malawi                                   </t>
  </si>
  <si>
    <t xml:space="preserve">Mexico                                   </t>
  </si>
  <si>
    <t xml:space="preserve">Mozambique                               </t>
  </si>
  <si>
    <t xml:space="preserve">Namibia                                  </t>
  </si>
  <si>
    <t xml:space="preserve">Nya Kaledonien                           </t>
  </si>
  <si>
    <t xml:space="preserve">Niger                                    </t>
  </si>
  <si>
    <t xml:space="preserve">Nigeria                                  </t>
  </si>
  <si>
    <t xml:space="preserve">Nicaragua                                </t>
  </si>
  <si>
    <t xml:space="preserve">Holland                                  </t>
  </si>
  <si>
    <t xml:space="preserve">Norge                                    </t>
  </si>
  <si>
    <t xml:space="preserve">Nepal                                    </t>
  </si>
  <si>
    <t xml:space="preserve">Nauru                                    </t>
  </si>
  <si>
    <t xml:space="preserve">Nya Zeeland                              </t>
  </si>
  <si>
    <t xml:space="preserve">Oman                                     </t>
  </si>
  <si>
    <t xml:space="preserve">Panama                                   </t>
  </si>
  <si>
    <t xml:space="preserve">Peru                                     </t>
  </si>
  <si>
    <t xml:space="preserve">Franska Polynesien                       </t>
  </si>
  <si>
    <t xml:space="preserve">Filippinerna                             </t>
  </si>
  <si>
    <t xml:space="preserve">Pakistan                                 </t>
  </si>
  <si>
    <t xml:space="preserve">Polen                                    </t>
  </si>
  <si>
    <t xml:space="preserve">Portugal                                 </t>
  </si>
  <si>
    <t xml:space="preserve">Paraguay                                 </t>
  </si>
  <si>
    <t xml:space="preserve">Qatar                                    </t>
  </si>
  <si>
    <t xml:space="preserve">Ryssland                                 </t>
  </si>
  <si>
    <t xml:space="preserve">Ruanda                                   </t>
  </si>
  <si>
    <t xml:space="preserve">Saudiarabien                             </t>
  </si>
  <si>
    <t xml:space="preserve">Salomonöarna                             </t>
  </si>
  <si>
    <t xml:space="preserve">Seychellerna                             </t>
  </si>
  <si>
    <t xml:space="preserve">Sudan                                    </t>
  </si>
  <si>
    <t xml:space="preserve">Singapore                                </t>
  </si>
  <si>
    <t xml:space="preserve">Slovenien                                </t>
  </si>
  <si>
    <t xml:space="preserve">Slovakien                                </t>
  </si>
  <si>
    <t xml:space="preserve">Sierra Leone                             </t>
  </si>
  <si>
    <t xml:space="preserve">Senegal                                  </t>
  </si>
  <si>
    <t xml:space="preserve">Somalia                                  </t>
  </si>
  <si>
    <t xml:space="preserve">Surinam                                  </t>
  </si>
  <si>
    <t xml:space="preserve">São Tomé och Príncipe                    </t>
  </si>
  <si>
    <t xml:space="preserve">El Salvador                              </t>
  </si>
  <si>
    <t xml:space="preserve">Syrien                                   </t>
  </si>
  <si>
    <t xml:space="preserve">Swaziland                                </t>
  </si>
  <si>
    <t xml:space="preserve">Turks och Caicosöarna                    </t>
  </si>
  <si>
    <t xml:space="preserve">Tchad                                    </t>
  </si>
  <si>
    <t xml:space="preserve">Togo                                     </t>
  </si>
  <si>
    <t xml:space="preserve">Thailand                                 </t>
  </si>
  <si>
    <t xml:space="preserve">Tadzjikistan                             </t>
  </si>
  <si>
    <t xml:space="preserve">Turkmenistan                             </t>
  </si>
  <si>
    <t xml:space="preserve">Tunisien                                 </t>
  </si>
  <si>
    <t xml:space="preserve">Tonga                                    </t>
  </si>
  <si>
    <t xml:space="preserve">Turkiet                                  </t>
  </si>
  <si>
    <t xml:space="preserve">Trinidad och Tobago                      </t>
  </si>
  <si>
    <t xml:space="preserve">Tuvalu                                   </t>
  </si>
  <si>
    <t xml:space="preserve">Taiwan                                   </t>
  </si>
  <si>
    <t xml:space="preserve">Tanzania                                 </t>
  </si>
  <si>
    <t xml:space="preserve">Övriga EU                                </t>
  </si>
  <si>
    <t xml:space="preserve">Utlandet exkl. EU                        </t>
  </si>
  <si>
    <t xml:space="preserve">EMU                                      </t>
  </si>
  <si>
    <t xml:space="preserve">Utlandet exkl. EMU                       </t>
  </si>
  <si>
    <t xml:space="preserve">Övriga EU utom EMU                       </t>
  </si>
  <si>
    <t xml:space="preserve">BIS-rapportörer                          </t>
  </si>
  <si>
    <t xml:space="preserve">Industriländer                           </t>
  </si>
  <si>
    <t xml:space="preserve">Övriga rapporterande länder              </t>
  </si>
  <si>
    <t xml:space="preserve">Övriga Västeuropa                        </t>
  </si>
  <si>
    <t xml:space="preserve">Övriga industriländer                    </t>
  </si>
  <si>
    <t xml:space="preserve">Östeuropa                                </t>
  </si>
  <si>
    <t xml:space="preserve">Övriga Karibiska området                 </t>
  </si>
  <si>
    <t xml:space="preserve">Latinamerika                             </t>
  </si>
  <si>
    <t xml:space="preserve">Övriga Mellersta Östern                  </t>
  </si>
  <si>
    <t xml:space="preserve">Övriga Afrika                            </t>
  </si>
  <si>
    <t xml:space="preserve">Övriga Asien                             </t>
  </si>
  <si>
    <t xml:space="preserve">Internationella institutioner            </t>
  </si>
  <si>
    <t xml:space="preserve">Ukraina                                  </t>
  </si>
  <si>
    <t xml:space="preserve">Uganda                                   </t>
  </si>
  <si>
    <t xml:space="preserve">USA                                      </t>
  </si>
  <si>
    <t xml:space="preserve">Uruguay                                  </t>
  </si>
  <si>
    <t xml:space="preserve">Uzbekistan                               </t>
  </si>
  <si>
    <t xml:space="preserve">Vatikanstaten                            </t>
  </si>
  <si>
    <t xml:space="preserve">Venezuela                                </t>
  </si>
  <si>
    <t xml:space="preserve">Vietnam                                  </t>
  </si>
  <si>
    <t xml:space="preserve">Vanuatu                                  </t>
  </si>
  <si>
    <t xml:space="preserve">Wallis, Futuna                           </t>
  </si>
  <si>
    <t xml:space="preserve">Västsamoa                                </t>
  </si>
  <si>
    <t xml:space="preserve">Ofördelat                                </t>
  </si>
  <si>
    <t xml:space="preserve">Yemen                                    </t>
  </si>
  <si>
    <t xml:space="preserve">Sydafrika                                </t>
  </si>
  <si>
    <t xml:space="preserve">Zambia                                   </t>
  </si>
  <si>
    <t xml:space="preserve">Zimbabwe                                 </t>
  </si>
  <si>
    <t xml:space="preserve">BEF                                      </t>
  </si>
  <si>
    <t xml:space="preserve">CHF                                      </t>
  </si>
  <si>
    <t xml:space="preserve">DEM                                      </t>
  </si>
  <si>
    <t xml:space="preserve">DKK                                      </t>
  </si>
  <si>
    <t xml:space="preserve">Euro och EMU-valutor                     </t>
  </si>
  <si>
    <t xml:space="preserve">FRF                                      </t>
  </si>
  <si>
    <t xml:space="preserve">GBP                                      </t>
  </si>
  <si>
    <t xml:space="preserve">ITL                                      </t>
  </si>
  <si>
    <t xml:space="preserve">JPY                                      </t>
  </si>
  <si>
    <t xml:space="preserve">NLG                                      </t>
  </si>
  <si>
    <t xml:space="preserve">Övriga valutor                           </t>
  </si>
  <si>
    <t xml:space="preserve">SEK                                      </t>
  </si>
  <si>
    <t xml:space="preserve">USD                                      </t>
  </si>
  <si>
    <t xml:space="preserve">Valutor, totalt                          </t>
  </si>
  <si>
    <t xml:space="preserve">Utländsk valuta                          </t>
  </si>
  <si>
    <t xml:space="preserve">EU-valutor andra än SEK                  </t>
  </si>
  <si>
    <t xml:space="preserve">EU-valutor andra än SEK och Euro mm      </t>
  </si>
  <si>
    <t xml:space="preserve">Utländska valutor, ej EU                 </t>
  </si>
  <si>
    <t xml:space="preserve">Utländska valutor utom Euro mm, USD, JPY </t>
  </si>
  <si>
    <t>VALFRI</t>
  </si>
  <si>
    <t xml:space="preserve">BIS-Industriländer                       </t>
  </si>
  <si>
    <t xml:space="preserve">Bosnien - Herzegovina                    </t>
  </si>
  <si>
    <t xml:space="preserve">British Overseas Territories             </t>
  </si>
  <si>
    <t xml:space="preserve">Danmark (exkl. Färöarna och Grönland)    </t>
  </si>
  <si>
    <t xml:space="preserve">Danmark inkl. Färöarna och Grönland      </t>
  </si>
  <si>
    <t xml:space="preserve">ECB                                      </t>
  </si>
  <si>
    <t xml:space="preserve">EURO                                     </t>
  </si>
  <si>
    <t xml:space="preserve">Frankrike (inkl. Monaco)                 </t>
  </si>
  <si>
    <t xml:space="preserve">Frankrike exkl. Monaco                   </t>
  </si>
  <si>
    <t xml:space="preserve">Färöarna                                 </t>
  </si>
  <si>
    <t xml:space="preserve">Före detta Sovjetunionen                 </t>
  </si>
  <si>
    <t xml:space="preserve">Före detta Tjeckoslovakien               </t>
  </si>
  <si>
    <t xml:space="preserve">Före detta Östtyskland                   </t>
  </si>
  <si>
    <t xml:space="preserve">Grönland                                 </t>
  </si>
  <si>
    <t xml:space="preserve">Internationella organisationer (exkl. BI </t>
  </si>
  <si>
    <t xml:space="preserve">Israel (exkl. Palestina)                 </t>
  </si>
  <si>
    <t xml:space="preserve">Israel inkl. Palestina                   </t>
  </si>
  <si>
    <t xml:space="preserve">Italien (exkl. San Marino)               </t>
  </si>
  <si>
    <t xml:space="preserve">Italien inkl. San Marino                 </t>
  </si>
  <si>
    <t xml:space="preserve">Jordan                                   </t>
  </si>
  <si>
    <t xml:space="preserve">Jugoslavien (Serbien och Montenegro)     </t>
  </si>
  <si>
    <t xml:space="preserve">Malaysien                                </t>
  </si>
  <si>
    <t xml:space="preserve">Moldovien                                </t>
  </si>
  <si>
    <t xml:space="preserve">Offshore centers                         </t>
  </si>
  <si>
    <t xml:space="preserve">Ofördelat Totalt                         </t>
  </si>
  <si>
    <t xml:space="preserve">Palestina                                </t>
  </si>
  <si>
    <t xml:space="preserve">Papua New Guinea                         </t>
  </si>
  <si>
    <t xml:space="preserve">Residual Afrika och Mellersta Östern     </t>
  </si>
  <si>
    <t xml:space="preserve">Residual Asien och Stilla havet          </t>
  </si>
  <si>
    <t xml:space="preserve">Residual Europa (inkl. IBEC)             </t>
  </si>
  <si>
    <t xml:space="preserve">Residual före detta Jugoslavien          </t>
  </si>
  <si>
    <t xml:space="preserve">Residual före detta Sovjet Unionen       </t>
  </si>
  <si>
    <t xml:space="preserve">Residual före detta Tjeckoslovakien      </t>
  </si>
  <si>
    <t xml:space="preserve">Residual Latinamerika och Karibien       </t>
  </si>
  <si>
    <t xml:space="preserve">Rumänien                                 </t>
  </si>
  <si>
    <t xml:space="preserve">San Marino                               </t>
  </si>
  <si>
    <t xml:space="preserve">Schweiz (inkl. BIS)                      </t>
  </si>
  <si>
    <t xml:space="preserve">St. Helena                               </t>
  </si>
  <si>
    <t xml:space="preserve">St. Lucia                                </t>
  </si>
  <si>
    <t xml:space="preserve">St. Vincent                              </t>
  </si>
  <si>
    <t xml:space="preserve">Storbritannien (exkl. Guernsey, Isle of  </t>
  </si>
  <si>
    <t xml:space="preserve">Storbritannien (inkl. Guernsey, Isle of  </t>
  </si>
  <si>
    <t xml:space="preserve">Sverige och utlandet utom EU             </t>
  </si>
  <si>
    <t xml:space="preserve">Sverige/Inlänningar                      </t>
  </si>
  <si>
    <t xml:space="preserve">Totalt                                   </t>
  </si>
  <si>
    <t xml:space="preserve">Tyskland (inkl. ECB)                     </t>
  </si>
  <si>
    <t xml:space="preserve">USA-besittningar i Stilla havet          </t>
  </si>
  <si>
    <t xml:space="preserve">Utlandet Totalt/Utlänningar              </t>
  </si>
  <si>
    <t xml:space="preserve">Utvecklingsländer i  Asien och Stilla ha </t>
  </si>
  <si>
    <t xml:space="preserve">Utvecklingsländer i  Latinamerika och Ka </t>
  </si>
  <si>
    <t xml:space="preserve">Utvecklingsländer i Afrika och Mellersta </t>
  </si>
  <si>
    <t xml:space="preserve">Utvecklingsländer i Europa               </t>
  </si>
  <si>
    <t xml:space="preserve">Västindien UK                            </t>
  </si>
  <si>
    <t xml:space="preserve">AF                   </t>
  </si>
  <si>
    <t xml:space="preserve">AL                   </t>
  </si>
  <si>
    <t xml:space="preserve">DZ                   </t>
  </si>
  <si>
    <t xml:space="preserve">AD                   </t>
  </si>
  <si>
    <t xml:space="preserve">AO                   </t>
  </si>
  <si>
    <t xml:space="preserve">AR                   </t>
  </si>
  <si>
    <t xml:space="preserve">AM                   </t>
  </si>
  <si>
    <t xml:space="preserve">AW                   </t>
  </si>
  <si>
    <t xml:space="preserve">AU                   </t>
  </si>
  <si>
    <t xml:space="preserve">AZ                   </t>
  </si>
  <si>
    <t xml:space="preserve">BS                   </t>
  </si>
  <si>
    <t xml:space="preserve">BH                   </t>
  </si>
  <si>
    <t xml:space="preserve">BD                   </t>
  </si>
  <si>
    <t xml:space="preserve">BB                   </t>
  </si>
  <si>
    <t xml:space="preserve">BE                   </t>
  </si>
  <si>
    <t xml:space="preserve">BZ                   </t>
  </si>
  <si>
    <t xml:space="preserve">BJ                   </t>
  </si>
  <si>
    <t xml:space="preserve">BM                   </t>
  </si>
  <si>
    <t xml:space="preserve">BT                   </t>
  </si>
  <si>
    <t xml:space="preserve">7B                   </t>
  </si>
  <si>
    <t xml:space="preserve">7A                   </t>
  </si>
  <si>
    <t xml:space="preserve">BO                   </t>
  </si>
  <si>
    <t xml:space="preserve">BA                   </t>
  </si>
  <si>
    <t xml:space="preserve">BW                   </t>
  </si>
  <si>
    <t xml:space="preserve">BR                   </t>
  </si>
  <si>
    <t xml:space="preserve">1W                   </t>
  </si>
  <si>
    <t xml:space="preserve">BN                   </t>
  </si>
  <si>
    <t xml:space="preserve">BG                   </t>
  </si>
  <si>
    <t xml:space="preserve">BF                   </t>
  </si>
  <si>
    <t xml:space="preserve">BI                   </t>
  </si>
  <si>
    <t xml:space="preserve">KY                   </t>
  </si>
  <si>
    <t xml:space="preserve">CF                   </t>
  </si>
  <si>
    <t xml:space="preserve">CL                   </t>
  </si>
  <si>
    <t xml:space="preserve">CO                   </t>
  </si>
  <si>
    <t xml:space="preserve">KM                   </t>
  </si>
  <si>
    <t xml:space="preserve">CR                   </t>
  </si>
  <si>
    <t xml:space="preserve">CU                   </t>
  </si>
  <si>
    <t xml:space="preserve">CY                   </t>
  </si>
  <si>
    <t xml:space="preserve">DK                   </t>
  </si>
  <si>
    <t xml:space="preserve">2C                   </t>
  </si>
  <si>
    <t xml:space="preserve">CD                   </t>
  </si>
  <si>
    <t xml:space="preserve">DJ                   </t>
  </si>
  <si>
    <t xml:space="preserve">DM                   </t>
  </si>
  <si>
    <t xml:space="preserve">DO                   </t>
  </si>
  <si>
    <t xml:space="preserve">1X                   </t>
  </si>
  <si>
    <t xml:space="preserve">EC                   </t>
  </si>
  <si>
    <t xml:space="preserve">EG                   </t>
  </si>
  <si>
    <t xml:space="preserve">GQ                   </t>
  </si>
  <si>
    <t xml:space="preserve">SV                   </t>
  </si>
  <si>
    <t xml:space="preserve">CI                   </t>
  </si>
  <si>
    <t xml:space="preserve">5C                   </t>
  </si>
  <si>
    <t xml:space="preserve">ER                   </t>
  </si>
  <si>
    <t xml:space="preserve">EE                   </t>
  </si>
  <si>
    <t xml:space="preserve">ET                   </t>
  </si>
  <si>
    <t xml:space="preserve">5D                   </t>
  </si>
  <si>
    <t xml:space="preserve">FK                   </t>
  </si>
  <si>
    <t xml:space="preserve">FJ                   </t>
  </si>
  <si>
    <t xml:space="preserve">PH                   </t>
  </si>
  <si>
    <t xml:space="preserve">FI                   </t>
  </si>
  <si>
    <t xml:space="preserve">FR                   </t>
  </si>
  <si>
    <t xml:space="preserve">2D                   </t>
  </si>
  <si>
    <t xml:space="preserve">PF                   </t>
  </si>
  <si>
    <t xml:space="preserve">FO                   </t>
  </si>
  <si>
    <t xml:space="preserve">SU                   </t>
  </si>
  <si>
    <t xml:space="preserve">CS                   </t>
  </si>
  <si>
    <t xml:space="preserve">DD                   </t>
  </si>
  <si>
    <t xml:space="preserve">AE                   </t>
  </si>
  <si>
    <t xml:space="preserve">GA                   </t>
  </si>
  <si>
    <t xml:space="preserve">GM                   </t>
  </si>
  <si>
    <t xml:space="preserve">GE                   </t>
  </si>
  <si>
    <t xml:space="preserve">GH                   </t>
  </si>
  <si>
    <t xml:space="preserve">GI                   </t>
  </si>
  <si>
    <t xml:space="preserve">GR                   </t>
  </si>
  <si>
    <t xml:space="preserve">GD                   </t>
  </si>
  <si>
    <t xml:space="preserve">GL                   </t>
  </si>
  <si>
    <t xml:space="preserve">GT                   </t>
  </si>
  <si>
    <t xml:space="preserve">GG                   </t>
  </si>
  <si>
    <t xml:space="preserve">GN                   </t>
  </si>
  <si>
    <t xml:space="preserve">GW                   </t>
  </si>
  <si>
    <t xml:space="preserve">GY                   </t>
  </si>
  <si>
    <t xml:space="preserve">HT                   </t>
  </si>
  <si>
    <t xml:space="preserve">NL                   </t>
  </si>
  <si>
    <t xml:space="preserve">HN                   </t>
  </si>
  <si>
    <t xml:space="preserve">HK                   </t>
  </si>
  <si>
    <t xml:space="preserve">IN                   </t>
  </si>
  <si>
    <t xml:space="preserve">ID                   </t>
  </si>
  <si>
    <t xml:space="preserve">5R                   </t>
  </si>
  <si>
    <t xml:space="preserve">1F                   </t>
  </si>
  <si>
    <t xml:space="preserve">1C                   </t>
  </si>
  <si>
    <t xml:space="preserve">IQ                   </t>
  </si>
  <si>
    <t xml:space="preserve">IR                   </t>
  </si>
  <si>
    <t xml:space="preserve">IE                   </t>
  </si>
  <si>
    <t xml:space="preserve">IS                   </t>
  </si>
  <si>
    <t xml:space="preserve">IM                   </t>
  </si>
  <si>
    <t xml:space="preserve">IL                   </t>
  </si>
  <si>
    <t xml:space="preserve">2G                   </t>
  </si>
  <si>
    <t xml:space="preserve">IT                   </t>
  </si>
  <si>
    <t xml:space="preserve">2F                   </t>
  </si>
  <si>
    <t xml:space="preserve">JM                   </t>
  </si>
  <si>
    <t xml:space="preserve">JP                   </t>
  </si>
  <si>
    <t xml:space="preserve">JE                   </t>
  </si>
  <si>
    <t xml:space="preserve">JO                   </t>
  </si>
  <si>
    <t xml:space="preserve">YU                   </t>
  </si>
  <si>
    <t xml:space="preserve">KH                   </t>
  </si>
  <si>
    <t xml:space="preserve">CM                   </t>
  </si>
  <si>
    <t xml:space="preserve">CA                   </t>
  </si>
  <si>
    <t xml:space="preserve">CV                   </t>
  </si>
  <si>
    <t xml:space="preserve">KZ                   </t>
  </si>
  <si>
    <t xml:space="preserve">KE                   </t>
  </si>
  <si>
    <t xml:space="preserve">CN                   </t>
  </si>
  <si>
    <t xml:space="preserve">KG                   </t>
  </si>
  <si>
    <t xml:space="preserve">KI                   </t>
  </si>
  <si>
    <t xml:space="preserve">CG                   </t>
  </si>
  <si>
    <t xml:space="preserve">HR                   </t>
  </si>
  <si>
    <t xml:space="preserve">KW                   </t>
  </si>
  <si>
    <t xml:space="preserve">LA                   </t>
  </si>
  <si>
    <t xml:space="preserve">7K                   </t>
  </si>
  <si>
    <t xml:space="preserve">LS                   </t>
  </si>
  <si>
    <t xml:space="preserve">LV                   </t>
  </si>
  <si>
    <t xml:space="preserve">LB                   </t>
  </si>
  <si>
    <t xml:space="preserve">LR                   </t>
  </si>
  <si>
    <t xml:space="preserve">LY                   </t>
  </si>
  <si>
    <t xml:space="preserve">LI                   </t>
  </si>
  <si>
    <t xml:space="preserve">LT                   </t>
  </si>
  <si>
    <t xml:space="preserve">LU                   </t>
  </si>
  <si>
    <t xml:space="preserve">MO                   </t>
  </si>
  <si>
    <t xml:space="preserve">MG                   </t>
  </si>
  <si>
    <t xml:space="preserve">MK                   </t>
  </si>
  <si>
    <t xml:space="preserve">MW                   </t>
  </si>
  <si>
    <t xml:space="preserve">MY                   </t>
  </si>
  <si>
    <t xml:space="preserve">MV                   </t>
  </si>
  <si>
    <t xml:space="preserve">ML                   </t>
  </si>
  <si>
    <t xml:space="preserve">MT                   </t>
  </si>
  <si>
    <t xml:space="preserve">MA                   </t>
  </si>
  <si>
    <t xml:space="preserve">MR                   </t>
  </si>
  <si>
    <t xml:space="preserve">MU                   </t>
  </si>
  <si>
    <t xml:space="preserve">MX                   </t>
  </si>
  <si>
    <t xml:space="preserve">MD                   </t>
  </si>
  <si>
    <t xml:space="preserve">2E                   </t>
  </si>
  <si>
    <t xml:space="preserve">MN                   </t>
  </si>
  <si>
    <t xml:space="preserve">MZ                   </t>
  </si>
  <si>
    <t xml:space="preserve">MM                   </t>
  </si>
  <si>
    <t xml:space="preserve">NA                   </t>
  </si>
  <si>
    <t xml:space="preserve">NR                   </t>
  </si>
  <si>
    <t xml:space="preserve">AN                   </t>
  </si>
  <si>
    <t xml:space="preserve">NP                   </t>
  </si>
  <si>
    <t xml:space="preserve">NI                   </t>
  </si>
  <si>
    <t xml:space="preserve">NE                   </t>
  </si>
  <si>
    <t xml:space="preserve">NG                   </t>
  </si>
  <si>
    <t xml:space="preserve">KP                   </t>
  </si>
  <si>
    <t xml:space="preserve">NO                   </t>
  </si>
  <si>
    <t xml:space="preserve">NC                   </t>
  </si>
  <si>
    <t xml:space="preserve">NZ                   </t>
  </si>
  <si>
    <t xml:space="preserve">1N                   </t>
  </si>
  <si>
    <t xml:space="preserve">5M                   </t>
  </si>
  <si>
    <t xml:space="preserve">5T                   </t>
  </si>
  <si>
    <t xml:space="preserve">OM                   </t>
  </si>
  <si>
    <t xml:space="preserve">PK                   </t>
  </si>
  <si>
    <t xml:space="preserve">PS                   </t>
  </si>
  <si>
    <t xml:space="preserve">PA                   </t>
  </si>
  <si>
    <t xml:space="preserve">PG                   </t>
  </si>
  <si>
    <t xml:space="preserve">PY                   </t>
  </si>
  <si>
    <t xml:space="preserve">PE                   </t>
  </si>
  <si>
    <t xml:space="preserve">PL                   </t>
  </si>
  <si>
    <t xml:space="preserve">PT                   </t>
  </si>
  <si>
    <t xml:space="preserve">QA                   </t>
  </si>
  <si>
    <t xml:space="preserve">2W                   </t>
  </si>
  <si>
    <t xml:space="preserve">2O                   </t>
  </si>
  <si>
    <t xml:space="preserve">2B                   </t>
  </si>
  <si>
    <t xml:space="preserve">2S                   </t>
  </si>
  <si>
    <t xml:space="preserve">2T                   </t>
  </si>
  <si>
    <t xml:space="preserve">2U                   </t>
  </si>
  <si>
    <t xml:space="preserve">2H                   </t>
  </si>
  <si>
    <t xml:space="preserve">RW                   </t>
  </si>
  <si>
    <t xml:space="preserve">RO                   </t>
  </si>
  <si>
    <t xml:space="preserve">RU                   </t>
  </si>
  <si>
    <t xml:space="preserve">SB                   </t>
  </si>
  <si>
    <t xml:space="preserve">SM                   </t>
  </si>
  <si>
    <t xml:space="preserve">ST                   </t>
  </si>
  <si>
    <t xml:space="preserve">SA                   </t>
  </si>
  <si>
    <t xml:space="preserve">CH                   </t>
  </si>
  <si>
    <t xml:space="preserve">SN                   </t>
  </si>
  <si>
    <t xml:space="preserve">SC                   </t>
  </si>
  <si>
    <t xml:space="preserve">SL                   </t>
  </si>
  <si>
    <t xml:space="preserve">SG                   </t>
  </si>
  <si>
    <t xml:space="preserve">SK                   </t>
  </si>
  <si>
    <t xml:space="preserve">SI                   </t>
  </si>
  <si>
    <t xml:space="preserve">SO                   </t>
  </si>
  <si>
    <t xml:space="preserve">ES                   </t>
  </si>
  <si>
    <t xml:space="preserve">LK                   </t>
  </si>
  <si>
    <t xml:space="preserve">SH                   </t>
  </si>
  <si>
    <t xml:space="preserve">LC                   </t>
  </si>
  <si>
    <t xml:space="preserve">VC                   </t>
  </si>
  <si>
    <t xml:space="preserve">U1                   </t>
  </si>
  <si>
    <t xml:space="preserve">GB                   </t>
  </si>
  <si>
    <t xml:space="preserve">SD                   </t>
  </si>
  <si>
    <t xml:space="preserve">SR                   </t>
  </si>
  <si>
    <t xml:space="preserve">3A                   </t>
  </si>
  <si>
    <t xml:space="preserve">1E                   </t>
  </si>
  <si>
    <t xml:space="preserve">SZ                   </t>
  </si>
  <si>
    <t xml:space="preserve">ZA                   </t>
  </si>
  <si>
    <t xml:space="preserve">KR                   </t>
  </si>
  <si>
    <t xml:space="preserve">SY                   </t>
  </si>
  <si>
    <t xml:space="preserve">TJ                   </t>
  </si>
  <si>
    <t xml:space="preserve">TW                   </t>
  </si>
  <si>
    <t xml:space="preserve">TZ                   </t>
  </si>
  <si>
    <t xml:space="preserve">TD                   </t>
  </si>
  <si>
    <t xml:space="preserve">TH                   </t>
  </si>
  <si>
    <t xml:space="preserve">CZ                   </t>
  </si>
  <si>
    <t xml:space="preserve">TG                   </t>
  </si>
  <si>
    <t xml:space="preserve">TO                   </t>
  </si>
  <si>
    <t xml:space="preserve">5J                   </t>
  </si>
  <si>
    <t xml:space="preserve">TT                   </t>
  </si>
  <si>
    <t xml:space="preserve">TN                   </t>
  </si>
  <si>
    <t xml:space="preserve">TR                   </t>
  </si>
  <si>
    <t xml:space="preserve">TM                   </t>
  </si>
  <si>
    <t xml:space="preserve">TC                   </t>
  </si>
  <si>
    <t xml:space="preserve">TV                   </t>
  </si>
  <si>
    <t xml:space="preserve">DE                   </t>
  </si>
  <si>
    <t xml:space="preserve">UG                   </t>
  </si>
  <si>
    <t xml:space="preserve">UA                   </t>
  </si>
  <si>
    <t xml:space="preserve">HU                   </t>
  </si>
  <si>
    <t xml:space="preserve">UY                   </t>
  </si>
  <si>
    <t xml:space="preserve">US                   </t>
  </si>
  <si>
    <t xml:space="preserve">PU                   </t>
  </si>
  <si>
    <t xml:space="preserve">6C                   </t>
  </si>
  <si>
    <t xml:space="preserve">6B                   </t>
  </si>
  <si>
    <t xml:space="preserve">3P                   </t>
  </si>
  <si>
    <t xml:space="preserve">4Y                   </t>
  </si>
  <si>
    <t xml:space="preserve">4U                   </t>
  </si>
  <si>
    <t xml:space="preserve">4W                   </t>
  </si>
  <si>
    <t xml:space="preserve">3C                   </t>
  </si>
  <si>
    <t xml:space="preserve">UZ                   </t>
  </si>
  <si>
    <t xml:space="preserve">VU                   </t>
  </si>
  <si>
    <t xml:space="preserve">VA                   </t>
  </si>
  <si>
    <t xml:space="preserve">VE                   </t>
  </si>
  <si>
    <t xml:space="preserve">VN                   </t>
  </si>
  <si>
    <t xml:space="preserve">BY                   </t>
  </si>
  <si>
    <t xml:space="preserve">1Z                   </t>
  </si>
  <si>
    <t xml:space="preserve">WS                   </t>
  </si>
  <si>
    <t xml:space="preserve">WF                   </t>
  </si>
  <si>
    <t xml:space="preserve">YE                   </t>
  </si>
  <si>
    <t xml:space="preserve">ZM                   </t>
  </si>
  <si>
    <t xml:space="preserve">ZW                   </t>
  </si>
  <si>
    <t xml:space="preserve">AT                   </t>
  </si>
  <si>
    <t xml:space="preserve">7I                   </t>
  </si>
  <si>
    <t xml:space="preserve">7M                   </t>
  </si>
  <si>
    <t xml:space="preserve">7N                   </t>
  </si>
  <si>
    <t xml:space="preserve">5B                   </t>
  </si>
  <si>
    <t xml:space="preserve">6D                   </t>
  </si>
  <si>
    <t xml:space="preserve">7H                   </t>
  </si>
  <si>
    <t xml:space="preserve">7J                   </t>
  </si>
  <si>
    <t xml:space="preserve">7L                   </t>
  </si>
  <si>
    <t xml:space="preserve">7C                   </t>
  </si>
  <si>
    <t xml:space="preserve">7G                   </t>
  </si>
  <si>
    <t xml:space="preserve">ATS Österrikiska schilling               </t>
  </si>
  <si>
    <t xml:space="preserve">AUD Australiensisk dollar                </t>
  </si>
  <si>
    <t xml:space="preserve">EEK Estländska kronor                    </t>
  </si>
  <si>
    <t xml:space="preserve">Ej specificerad                          </t>
  </si>
  <si>
    <t xml:space="preserve">ESP Spansk peseta                        </t>
  </si>
  <si>
    <t xml:space="preserve">Euro                                     </t>
  </si>
  <si>
    <t xml:space="preserve">FIM Finska mark                          </t>
  </si>
  <si>
    <t xml:space="preserve">GRD Grekiska drachmer                    </t>
  </si>
  <si>
    <t xml:space="preserve">HKD Hong Kong-dollar                     </t>
  </si>
  <si>
    <t xml:space="preserve">IEP Irländska pund                       </t>
  </si>
  <si>
    <t xml:space="preserve">KYD Kajmanö-dollar                       </t>
  </si>
  <si>
    <t xml:space="preserve">LTL Litauiska lit                        </t>
  </si>
  <si>
    <t xml:space="preserve">LUF Luxemburgska franc                   </t>
  </si>
  <si>
    <t xml:space="preserve">LVL Lettiska lat                         </t>
  </si>
  <si>
    <t xml:space="preserve">NOK Norska kronor                        </t>
  </si>
  <si>
    <t xml:space="preserve">PLN Polska zloty                         </t>
  </si>
  <si>
    <t xml:space="preserve">PTE Portugisiska escudos                 </t>
  </si>
  <si>
    <t xml:space="preserve">SGD Singapore-dollar                     </t>
  </si>
  <si>
    <t xml:space="preserve">Utländska valutor utom Euro och EMU-valu </t>
  </si>
  <si>
    <t xml:space="preserve">ATS                  </t>
  </si>
  <si>
    <t xml:space="preserve">AUD                  </t>
  </si>
  <si>
    <t xml:space="preserve">BEF                  </t>
  </si>
  <si>
    <t xml:space="preserve">CHF                  </t>
  </si>
  <si>
    <t xml:space="preserve">DEM                  </t>
  </si>
  <si>
    <t xml:space="preserve">DKK                  </t>
  </si>
  <si>
    <t xml:space="preserve">EEK                  </t>
  </si>
  <si>
    <t xml:space="preserve">X                    </t>
  </si>
  <si>
    <t xml:space="preserve">ESP                  </t>
  </si>
  <si>
    <t xml:space="preserve">VU1                  </t>
  </si>
  <si>
    <t xml:space="preserve">VU2                  </t>
  </si>
  <si>
    <t xml:space="preserve">EUR                  </t>
  </si>
  <si>
    <t xml:space="preserve">VU4                  </t>
  </si>
  <si>
    <t xml:space="preserve">FIM                  </t>
  </si>
  <si>
    <t xml:space="preserve">FRF                  </t>
  </si>
  <si>
    <t xml:space="preserve">GBP                  </t>
  </si>
  <si>
    <t xml:space="preserve">GRD                  </t>
  </si>
  <si>
    <t xml:space="preserve">HKD                  </t>
  </si>
  <si>
    <t xml:space="preserve">IEP                  </t>
  </si>
  <si>
    <t xml:space="preserve">ITL                  </t>
  </si>
  <si>
    <t xml:space="preserve">JPY                  </t>
  </si>
  <si>
    <t xml:space="preserve">KYD                  </t>
  </si>
  <si>
    <t xml:space="preserve">LTL                  </t>
  </si>
  <si>
    <t xml:space="preserve">LUF                  </t>
  </si>
  <si>
    <t xml:space="preserve">LVL                  </t>
  </si>
  <si>
    <t xml:space="preserve">NLG                  </t>
  </si>
  <si>
    <t xml:space="preserve">NOK                  </t>
  </si>
  <si>
    <t xml:space="preserve">PLN                  </t>
  </si>
  <si>
    <t xml:space="preserve">PTE                  </t>
  </si>
  <si>
    <t xml:space="preserve">SEK                  </t>
  </si>
  <si>
    <t xml:space="preserve">SGD                  </t>
  </si>
  <si>
    <t xml:space="preserve">USD                  </t>
  </si>
  <si>
    <t xml:space="preserve">VU6                  </t>
  </si>
  <si>
    <t xml:space="preserve">VU5                  </t>
  </si>
  <si>
    <t xml:space="preserve">VU3                  </t>
  </si>
  <si>
    <t xml:space="preserve">V                    </t>
  </si>
  <si>
    <t xml:space="preserve">OVR                  </t>
  </si>
  <si>
    <t>Omr.faktor</t>
  </si>
  <si>
    <t>Enhet</t>
  </si>
  <si>
    <t xml:space="preserve">Uppgifter om institutnr, datum etc lämnas i dialogrutan som kommer upp då ni </t>
  </si>
  <si>
    <t>klickar på "Skicka blankett till SCB!"</t>
  </si>
  <si>
    <t>Kvittens från SCB på mottagen blankett</t>
  </si>
  <si>
    <t>Mottaget:</t>
  </si>
  <si>
    <t>Rapportdatum:</t>
  </si>
  <si>
    <t>Inskickat av:</t>
  </si>
  <si>
    <t>Uppgiftslämnare:</t>
  </si>
  <si>
    <t>FONDER ES/BFM 740</t>
  </si>
  <si>
    <t>Fondbolagets organisationsnr.</t>
  </si>
  <si>
    <t>Institutnr.</t>
  </si>
  <si>
    <t>Fondens organisationsnr.</t>
  </si>
  <si>
    <t>Fondens namn:</t>
  </si>
  <si>
    <t>(ange tecken +/-)</t>
  </si>
  <si>
    <t>Ränteintäkter</t>
  </si>
  <si>
    <t>Erhållna utdelningar</t>
  </si>
  <si>
    <t>Valutakursvinster och -förluster netto</t>
  </si>
  <si>
    <t>Övriga intäkter</t>
  </si>
  <si>
    <t>Summa intäkter och värdeförändring</t>
  </si>
  <si>
    <t>Förvaltningskostnader</t>
  </si>
  <si>
    <t>Räntekostnader</t>
  </si>
  <si>
    <t>Övriga kostnader</t>
  </si>
  <si>
    <t>Summa kostnader</t>
  </si>
  <si>
    <t>Skatt</t>
  </si>
  <si>
    <t>Årets resultat</t>
  </si>
  <si>
    <t>Transaktionskostnader</t>
  </si>
  <si>
    <t xml:space="preserve">   - varav inkluderat under värdeförändring</t>
  </si>
  <si>
    <t xml:space="preserve">   - varav inkluderat under övriga kostnader</t>
  </si>
  <si>
    <t>Lämnad utdelning till andelsägarna</t>
  </si>
  <si>
    <t xml:space="preserve">RESULTATRÄKNINGSUPPGIFTER FÖR INVESTERINGSFONDER </t>
  </si>
  <si>
    <t>INTÄKTER OCH VÄRDEFÖRÄNDRING</t>
  </si>
  <si>
    <t xml:space="preserve">ÖVRIGA UPPGIFTER </t>
  </si>
  <si>
    <t>KOSTNADER</t>
  </si>
  <si>
    <t>FONDER</t>
  </si>
  <si>
    <t>Resultaträkningsuppgifter, år</t>
  </si>
  <si>
    <t xml:space="preserve">Resultaträknings uppställning och tillhörande definitioner är anpassade till </t>
  </si>
  <si>
    <r>
      <t>2.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En </t>
    </r>
    <r>
      <rPr>
        <b/>
        <sz val="10"/>
        <rFont val="Arial"/>
        <family val="2"/>
      </rPr>
      <t>nerladdad</t>
    </r>
    <r>
      <rPr>
        <sz val="10"/>
        <rFont val="Arial"/>
        <family val="2"/>
      </rPr>
      <t xml:space="preserve"> blankett fungerar som en </t>
    </r>
    <r>
      <rPr>
        <b/>
        <sz val="10"/>
        <rFont val="Arial"/>
        <family val="2"/>
      </rPr>
      <t>vanlig Excel arbetsbok</t>
    </r>
    <r>
      <rPr>
        <sz val="10"/>
        <rFont val="Arial"/>
        <family val="2"/>
      </rPr>
      <t xml:space="preserve"> och fylls i lokalt, dvs. man behöver inte vara uppkopplad mot SCB:s hemsida under inmatningen av uppgifter. </t>
    </r>
  </si>
  <si>
    <r>
      <t>4.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Blanketten innehåller </t>
    </r>
    <r>
      <rPr>
        <b/>
        <sz val="10"/>
        <rFont val="Arial"/>
        <family val="2"/>
      </rPr>
      <t>kontroller</t>
    </r>
    <r>
      <rPr>
        <sz val="10"/>
        <rFont val="Arial"/>
        <family val="2"/>
      </rPr>
      <t xml:space="preserve"> till stöd för rapporteringen. Genom kontrollfunktion i blanketten visas olika konsistensfel på skärmen. Dessa bör rättas innan blanketten sänds till SCB. </t>
    </r>
  </si>
  <si>
    <r>
      <t>5.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Ifylld blankett sparas</t>
    </r>
    <r>
      <rPr>
        <sz val="10"/>
        <rFont val="Arial"/>
        <family val="2"/>
      </rPr>
      <t xml:space="preserve"> som Excelfil </t>
    </r>
    <r>
      <rPr>
        <b/>
        <sz val="10"/>
        <rFont val="Arial"/>
        <family val="2"/>
      </rPr>
      <t>hos rapportören</t>
    </r>
    <r>
      <rPr>
        <sz val="10"/>
        <rFont val="Arial"/>
        <family val="2"/>
      </rPr>
      <t xml:space="preserve"> innan den sänds till SCB. </t>
    </r>
  </si>
  <si>
    <r>
      <t>8.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Blanketterna kan behöva uppdateras</t>
    </r>
    <r>
      <rPr>
        <sz val="10"/>
        <rFont val="Arial"/>
        <family val="2"/>
      </rPr>
      <t xml:space="preserve"> och bytas ut. Det är därför lämpligt att ta för vana att då rapporteringen skall göras </t>
    </r>
    <r>
      <rPr>
        <b/>
        <sz val="10"/>
        <rFont val="Arial"/>
        <family val="2"/>
      </rPr>
      <t>gå in på hemsidan</t>
    </r>
    <r>
      <rPr>
        <sz val="10"/>
        <rFont val="Arial"/>
        <family val="2"/>
      </rPr>
      <t xml:space="preserve"> och se om det har kommit upp </t>
    </r>
    <r>
      <rPr>
        <b/>
        <sz val="10"/>
        <rFont val="Arial"/>
        <family val="2"/>
      </rPr>
      <t>nya versioner</t>
    </r>
    <r>
      <rPr>
        <sz val="10"/>
        <rFont val="Arial"/>
        <family val="2"/>
      </rPr>
      <t xml:space="preserve"> av blanketterna.</t>
    </r>
  </si>
  <si>
    <t>Att arbeta i SCB:s blanketter för finansmarknadsstatistik:</t>
  </si>
  <si>
    <r>
      <t>1.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Blanketten kan </t>
    </r>
    <r>
      <rPr>
        <b/>
        <sz val="10"/>
        <rFont val="Arial"/>
        <family val="2"/>
      </rPr>
      <t>inte</t>
    </r>
    <r>
      <rPr>
        <sz val="10"/>
        <rFont val="Arial"/>
        <family val="2"/>
      </rPr>
      <t xml:space="preserve"> fyllas i direkt på hemsidan. </t>
    </r>
    <r>
      <rPr>
        <b/>
        <sz val="10"/>
        <rFont val="Arial"/>
        <family val="2"/>
      </rPr>
      <t>Spara filen lokalt på datorn</t>
    </r>
    <r>
      <rPr>
        <sz val="10"/>
        <rFont val="Arial"/>
        <family val="2"/>
      </rPr>
      <t>, stäng internetversionen och öppna den sparade blanketten via Excel.</t>
    </r>
  </si>
  <si>
    <r>
      <t>3.        Fliken</t>
    </r>
    <r>
      <rPr>
        <b/>
        <sz val="10"/>
        <rFont val="Arial"/>
        <family val="2"/>
      </rPr>
      <t xml:space="preserve"> 'Start' </t>
    </r>
    <r>
      <rPr>
        <sz val="10"/>
        <rFont val="Arial"/>
        <family val="2"/>
      </rPr>
      <t>innehåller tre knappar</t>
    </r>
  </si>
  <si>
    <r>
      <t>b.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Kontrollera blankett</t>
    </r>
    <r>
      <rPr>
        <sz val="10"/>
        <rFont val="Arial"/>
        <family val="2"/>
      </rPr>
      <t>: Klicka så utförs kontroll av blanketten (se förklaringar nedan punkter 6-9).</t>
    </r>
  </si>
  <si>
    <r>
      <t xml:space="preserve">4.       Fliken </t>
    </r>
    <r>
      <rPr>
        <b/>
        <sz val="10"/>
        <rFont val="Arial"/>
        <family val="2"/>
      </rPr>
      <t>'Försättsblad'</t>
    </r>
    <r>
      <rPr>
        <sz val="10"/>
        <rFont val="Arial"/>
        <family val="2"/>
      </rPr>
      <t>: försättsblad ligger med i blankettfilerna för utskrift av kopia för eget bruk. Detta blad skickas ej med till SCB.</t>
    </r>
  </si>
  <si>
    <r>
      <t>6.</t>
    </r>
    <r>
      <rPr>
        <sz val="7"/>
        <rFont val="Times New Roman"/>
        <family val="1"/>
      </rPr>
      <t>             </t>
    </r>
    <r>
      <rPr>
        <b/>
        <sz val="10"/>
        <rFont val="Arial"/>
        <family val="2"/>
      </rPr>
      <t>Blankettens kontroller</t>
    </r>
    <r>
      <rPr>
        <sz val="10"/>
        <rFont val="Arial"/>
        <family val="2"/>
      </rPr>
      <t xml:space="preserve"> kan utföras antingen genom att man klickar på knappen ‘Kontrollera blankett’ på fliken Start, eller genom att man högerklickar och väljer ‘Utför kontroll’. Högerklick fungerar var man än befinner sig i blanketten.</t>
    </r>
  </si>
  <si>
    <r>
      <t>7.</t>
    </r>
    <r>
      <rPr>
        <sz val="7"/>
        <rFont val="Times New Roman"/>
        <family val="1"/>
      </rPr>
      <t>            </t>
    </r>
    <r>
      <rPr>
        <sz val="10"/>
        <rFont val="Arial"/>
        <family val="2"/>
      </rPr>
      <t>Om ifyllda data inte klarar inlagda kontroller visas fönstret ‘</t>
    </r>
    <r>
      <rPr>
        <b/>
        <sz val="10"/>
        <rFont val="Arial"/>
        <family val="2"/>
      </rPr>
      <t>Felaktiga kontroller</t>
    </r>
    <r>
      <rPr>
        <sz val="10"/>
        <rFont val="Arial"/>
        <family val="2"/>
      </rPr>
      <t xml:space="preserve">’. I fönstrets vänstra del visas samtliga kontroller som lösts ut. Då en av kontrollerna markeras, visas cellkoordinaterna för de i kontrollen ingående cellerna tillsammans med ifyllda värden i fönstrets högra del. Om en cell markeras i högra delen av fönstret, ställer sig markören i denna cell i blanketten. </t>
    </r>
  </si>
  <si>
    <r>
      <t>8.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I det gråa fältet i ‘Felaktiga kontroller’ visas </t>
    </r>
    <r>
      <rPr>
        <b/>
        <sz val="10"/>
        <rFont val="Arial"/>
        <family val="2"/>
      </rPr>
      <t>formeln</t>
    </r>
    <r>
      <rPr>
        <sz val="10"/>
        <rFont val="Arial"/>
        <family val="2"/>
      </rPr>
      <t xml:space="preserve"> för den kontroll som lösts ut. Man ser också ‘Delresultat’, dvs. de numeriska värdena på respektive sida om likhets-/större än- / mindre än -tecken i kontrollen.</t>
    </r>
  </si>
  <si>
    <r>
      <t>9.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För att </t>
    </r>
    <r>
      <rPr>
        <b/>
        <sz val="10"/>
        <rFont val="Arial"/>
        <family val="2"/>
      </rPr>
      <t>korrigera ett felaktigt värde</t>
    </r>
    <r>
      <rPr>
        <sz val="10"/>
        <rFont val="Arial"/>
        <family val="2"/>
      </rPr>
      <t xml:space="preserve"> i en kontroll, dubbelklicka på den cell som har felaktigt värde i den högra rutan i fönstret ‘Felaktig kontroll’. Rutan ‘Ändra värde’ kommer upp, fyll i rätt värde och klicka OK. För att se om kontrollen nu är riktig, klicka på ‘Kontrollera igen’. Kontrollen bör då försvinna ur listan över felaktiga kontroller. </t>
    </r>
  </si>
  <si>
    <r>
      <t>7.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Tekniska krav</t>
    </r>
    <r>
      <rPr>
        <sz val="10"/>
        <rFont val="Arial"/>
        <family val="2"/>
      </rPr>
      <t xml:space="preserve"> hos rapportören är att arbetsstationen har normalt fungerande Internetuppkoppling, Microsoft Excel i lägst version Excel 97 och makro säkerhet på medel nivå.</t>
    </r>
  </si>
  <si>
    <r>
      <t>a.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Läs in textfilen till blanketten:</t>
    </r>
    <r>
      <rPr>
        <sz val="10"/>
        <rFont val="Arial"/>
        <family val="2"/>
      </rPr>
      <t xml:space="preserve"> Klicka och hämta upp filen med data för aktuell period. Tryck på öppna och automatisk inläsning påbörjar. </t>
    </r>
  </si>
  <si>
    <t>(ange tecken -)</t>
  </si>
  <si>
    <t>Belopp i TKR</t>
  </si>
  <si>
    <t>Värdeförändring på överlåtbara värdepapper</t>
  </si>
  <si>
    <t>Värdeförändring på penningsmarknadsinstrument</t>
  </si>
  <si>
    <t>Värdeförändring på OTC-derivatinstrument</t>
  </si>
  <si>
    <t>Värdeförändring på övriga derivatinstrument</t>
  </si>
  <si>
    <t>Värdeförändring på fondandelar</t>
  </si>
  <si>
    <t>Övriga finansiella intäkter</t>
  </si>
  <si>
    <t xml:space="preserve">   Ersättning till bolaget som driver fondverksamheten</t>
  </si>
  <si>
    <t xml:space="preserve">   Ersättning till förvaringsinstitutet</t>
  </si>
  <si>
    <t xml:space="preserve">   Ersättning till tillsynsmyndighet</t>
  </si>
  <si>
    <t xml:space="preserve">   Ersättning till revisorer</t>
  </si>
  <si>
    <t>Övriga finansiella kostnader</t>
  </si>
  <si>
    <t>(Definitioner enligt FFFS 2011:42)</t>
  </si>
  <si>
    <r>
      <t>Uppgiftsplikt</t>
    </r>
    <r>
      <rPr>
        <sz val="9"/>
        <rFont val="Arial"/>
        <family val="2"/>
      </rPr>
      <t xml:space="preserve"> föreligger enligt SCB-FS 2010:30</t>
    </r>
  </si>
  <si>
    <t>Finansinspektionens föreskrifter (FFFS 2011:42) om investeringsfonder.</t>
  </si>
  <si>
    <r>
      <t>11.</t>
    </r>
    <r>
      <rPr>
        <sz val="7"/>
        <rFont val="Times New Roman"/>
        <family val="1"/>
      </rPr>
      <t xml:space="preserve">           </t>
    </r>
    <r>
      <rPr>
        <sz val="10"/>
        <rFont val="Arial"/>
        <family val="2"/>
      </rPr>
      <t xml:space="preserve">Eventuella </t>
    </r>
    <r>
      <rPr>
        <b/>
        <sz val="10"/>
        <rFont val="Arial"/>
        <family val="2"/>
      </rPr>
      <t>värden på delraderna</t>
    </r>
    <r>
      <rPr>
        <sz val="10"/>
        <rFont val="Arial"/>
        <family val="2"/>
      </rPr>
      <t xml:space="preserve"> för intäkter (rad 110) och kostnader (rad 208) summeras automatiskt i Resultaträkningen.</t>
    </r>
  </si>
  <si>
    <t>(100-104 ovan)</t>
  </si>
  <si>
    <t>Ränteintäkter, (S1) Nationell ekon</t>
  </si>
  <si>
    <t>Blankett'!Inm_18489</t>
  </si>
  <si>
    <t>R</t>
  </si>
  <si>
    <t>VR1C</t>
  </si>
  <si>
    <t>X</t>
  </si>
  <si>
    <t>5J</t>
  </si>
  <si>
    <t>N</t>
  </si>
  <si>
    <t>V</t>
  </si>
  <si>
    <t>B</t>
  </si>
  <si>
    <t>A</t>
  </si>
  <si>
    <t>EJ_GRANSKN</t>
  </si>
  <si>
    <t>Erhållna utdelninga, (S1) Nationell ekon</t>
  </si>
  <si>
    <t>Blankett'!Inm_18490</t>
  </si>
  <si>
    <t>VR1D</t>
  </si>
  <si>
    <t>Valutakursvinster o, (S1) Nationell ekon</t>
  </si>
  <si>
    <t>Blankett'!Inm_18493</t>
  </si>
  <si>
    <t>VR1E</t>
  </si>
  <si>
    <t>Övriga finansiella , (S1) Nationell ekon</t>
  </si>
  <si>
    <t>Blankett'!Inm_19839</t>
  </si>
  <si>
    <t>VR1L</t>
  </si>
  <si>
    <t>Övriga intäkter, (S1) Nationell ekon</t>
  </si>
  <si>
    <t>Blankett'!Inm_18492</t>
  </si>
  <si>
    <t>VR1F</t>
  </si>
  <si>
    <t>Förvaltningskostnad, (S1) Nationell ekon</t>
  </si>
  <si>
    <t>Blankett'!Inm_18494</t>
  </si>
  <si>
    <t>C</t>
  </si>
  <si>
    <t>VR2A</t>
  </si>
  <si>
    <t>Ersättning fondbola, (S1) Nationell ekon</t>
  </si>
  <si>
    <t>Blankett'!Inm_19838</t>
  </si>
  <si>
    <t>VR2A1</t>
  </si>
  <si>
    <t>Ersättning förvarin, (S1) Nationell ekon</t>
  </si>
  <si>
    <t>Blankett'!Inm_19837</t>
  </si>
  <si>
    <t>VR2A2</t>
  </si>
  <si>
    <t>Ersättning tillsyns, (S1) Nationell ekon</t>
  </si>
  <si>
    <t>Blankett'!Inm_19836</t>
  </si>
  <si>
    <t>VR2A3</t>
  </si>
  <si>
    <t>Ersättning revisore, (S1) Nationell ekon</t>
  </si>
  <si>
    <t>Blankett'!Inm_19835</t>
  </si>
  <si>
    <t>VR2A4</t>
  </si>
  <si>
    <t>Räntekostnader, (S1) Nationell ekon</t>
  </si>
  <si>
    <t>Blankett'!Inm_18495</t>
  </si>
  <si>
    <t>VR2B</t>
  </si>
  <si>
    <t>Övriga kostnader, (S1) Nationell ekon</t>
  </si>
  <si>
    <t>Blankett'!Inm_18496</t>
  </si>
  <si>
    <t>VR2C</t>
  </si>
  <si>
    <t>Blankett'!Inm_19834</t>
  </si>
  <si>
    <t>VR2E</t>
  </si>
  <si>
    <t>Skatt, (S1) Nationell ekon</t>
  </si>
  <si>
    <t>Blankett'!Inm_18497</t>
  </si>
  <si>
    <t>VR2D</t>
  </si>
  <si>
    <t>Resultatuppgifter, (S1) Nationell ekon</t>
  </si>
  <si>
    <t>Blankett'!Inm_18498</t>
  </si>
  <si>
    <t>VR</t>
  </si>
  <si>
    <t>Transaktionskostnad, (S1) Nationell ekon</t>
  </si>
  <si>
    <t>Blankett'!Inm_18499</t>
  </si>
  <si>
    <t>VR3A</t>
  </si>
  <si>
    <t>varav värdeförändri, (S1) Nationell ekon</t>
  </si>
  <si>
    <t>Blankett'!Inm_18502</t>
  </si>
  <si>
    <t>VR3A1</t>
  </si>
  <si>
    <t>varav övriga kostna, (S1) Nationell ekon</t>
  </si>
  <si>
    <t>Blankett'!Inm_18501</t>
  </si>
  <si>
    <t>VR3A2</t>
  </si>
  <si>
    <t>Lämnad utdelning ti, (S1) Nationell ekon</t>
  </si>
  <si>
    <t>Blankett'!Inm_18500</t>
  </si>
  <si>
    <t>VR3B</t>
  </si>
  <si>
    <t>Värdeförändring öve, (S1) Nationell ekon</t>
  </si>
  <si>
    <t>Blankett'!Inm_19859</t>
  </si>
  <si>
    <t>VR1G</t>
  </si>
  <si>
    <t>Värdeförändring pen, (S1) Nationell ekon</t>
  </si>
  <si>
    <t>Blankett'!Inm_19858</t>
  </si>
  <si>
    <t>VR1H</t>
  </si>
  <si>
    <t>Värdeförändring OTC, (S1) Nationell ekon</t>
  </si>
  <si>
    <t>Blankett'!Inm_19857</t>
  </si>
  <si>
    <t>VR1I</t>
  </si>
  <si>
    <t>Värdeförändring övr, (S1) Nationell ekon</t>
  </si>
  <si>
    <t>Blankett'!Inm_19856</t>
  </si>
  <si>
    <t>VR1J</t>
  </si>
  <si>
    <t>Värdeförändring fon, (S1) Nationell ekon</t>
  </si>
  <si>
    <t>Blankett'!Inm_19855</t>
  </si>
  <si>
    <t>VR1K</t>
  </si>
  <si>
    <t>RESULTATRÄKNINGSUPPGIFTER FÖR INVESTERINGSFONDER, ÅR</t>
  </si>
  <si>
    <t>8_R_VR1C_X_X_X_5J_N_V_B_A</t>
  </si>
  <si>
    <t>8_R_VR1D_X_X_X_5J_N_V_B_A</t>
  </si>
  <si>
    <t>8_R_VR1F_X_X_X_5J_N_V_B_A</t>
  </si>
  <si>
    <t>8_X_VR1E_X_X_X_5J_N_V_B_A</t>
  </si>
  <si>
    <t>8_C_VR2A_X_X_X_5J_N_V_B_A</t>
  </si>
  <si>
    <t>8_C_VR2B_X_X_X_5J_N_V_B_A</t>
  </si>
  <si>
    <t>8_C_VR2C_X_X_X_5J_N_V_B_A</t>
  </si>
  <si>
    <t>8_C_VR2D_X_X_X_5J_N_V_B_A</t>
  </si>
  <si>
    <t>8_X_VR_X_X_X_5J_N_V_B_A</t>
  </si>
  <si>
    <t>8_C_VR3A_X_X_X_5J_N_V_B_A</t>
  </si>
  <si>
    <t>8_C_VR3B_X_X_X_5J_N_V_B_A</t>
  </si>
  <si>
    <t>8_C_VR3A2_X_X_X_5J_N_V_B_A</t>
  </si>
  <si>
    <t>8_C_VR3A1_X_X_X_5J_N_V_B_A</t>
  </si>
  <si>
    <t>8_C_VR2E_X_X_X_5J_N_V_B_A</t>
  </si>
  <si>
    <t>8_C_VR2A4_X_X_X_5J_N_V_B_A</t>
  </si>
  <si>
    <t>8_C_VR2A3_X_X_X_5J_N_V_B_A</t>
  </si>
  <si>
    <t>8_C_VR2A2_X_X_X_5J_N_V_B_A</t>
  </si>
  <si>
    <t>8_C_VR2A1_X_X_X_5J_N_V_B_A</t>
  </si>
  <si>
    <t>8_X_VR1L_X_X_X_5J_N_V_B_A</t>
  </si>
  <si>
    <t>8_R_VR1K_X_X_X_5J_N_V_B_A</t>
  </si>
  <si>
    <t>8_R_VR1J_X_X_X_5J_N_V_B_A</t>
  </si>
  <si>
    <t>8_R_VR1I_X_X_X_5J_N_V_B_A</t>
  </si>
  <si>
    <t>8_R_VR1H_X_X_X_5J_N_V_B_A</t>
  </si>
  <si>
    <t>8_R_VR1G_X_X_X_5J_N_V_B_A</t>
  </si>
  <si>
    <t>Anvisning om elektronisk rapporteringen av Resultaträkning för investeringsfonder till Statistiska centralbyrån (SCB).</t>
  </si>
  <si>
    <r>
      <t xml:space="preserve">1.        Denna blankett tillhandahålls i Excelformat som hämtas på </t>
    </r>
    <r>
      <rPr>
        <b/>
        <sz val="10"/>
        <rFont val="Arial"/>
        <family val="2"/>
      </rPr>
      <t>http://www.scb.se/fonderresultat.</t>
    </r>
    <r>
      <rPr>
        <sz val="10"/>
        <rFont val="Arial"/>
        <family val="2"/>
      </rPr>
      <t xml:space="preserve"> Denna hemsida är öppen för alla och innehåller förutom blanketter information om statistiken och hur den tas fram. </t>
    </r>
  </si>
  <si>
    <r>
      <t>3.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Inmatningen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 blanketten kan ske endera manuellt direkt i kalkylarket, eller maskinellt genom inläsning av data från textfil till blanketten. Textfiler för maskinell inläsning skall vara formaterad enligt filbeskrivning i dokumentet ‘Beskrivning av textfil för inläsning’ som ligger på hemsidan. </t>
    </r>
  </si>
  <si>
    <r>
      <t>6.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 xml:space="preserve">Färdig blankett sänds </t>
    </r>
    <r>
      <rPr>
        <sz val="10"/>
        <rFont val="Arial"/>
        <family val="2"/>
      </rPr>
      <t>till SCB när rapportören trycker på knappen ’Skicka blankett till SCB’ på fliken Start. Då anropas SCB:s hemsida automatiskt av Excel och en inloggningsruta kommer upp där användarnamn och lösenord skall anges. När blanketten kommit fram till SCB, visas en kvittens på rapportörens skärm.</t>
    </r>
  </si>
  <si>
    <r>
      <t xml:space="preserve">2.        En dialogruta med en säkerhetsvarning kommer upp då filen öpnas, välj därför 'Aktivera makron/innehåll'. Får man inget sådant måste man </t>
    </r>
    <r>
      <rPr>
        <b/>
        <sz val="10"/>
        <rFont val="Arial"/>
        <family val="2"/>
      </rPr>
      <t>sänka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säkerhetsnivån</t>
    </r>
    <r>
      <rPr>
        <sz val="10"/>
        <rFont val="Arial"/>
        <family val="2"/>
      </rPr>
      <t xml:space="preserve"> under Arkiv – Alternativ – Säkerhetscenter – Inställningar för säkerhetscenter – Makroinställningar, eller med äldre version av Excel under Verktyg – Makro – Säkerhet.</t>
    </r>
  </si>
  <si>
    <r>
      <t>c.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Skicka blankett till SCB</t>
    </r>
    <r>
      <rPr>
        <sz val="10"/>
        <rFont val="Arial"/>
        <family val="2"/>
      </rPr>
      <t>: användarnamn (institutnummer), lösenord och rapportperiod (år) är obligatoriska uppgifter då data skall skickas in. Fylla även i kontaktperson samt kontaktuppgifter.</t>
    </r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</si>
</sst>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00000"/>
    <numFmt numFmtId="177" formatCode="00000"/>
    <numFmt numFmtId="178" formatCode="#\ ###\ ###\ ##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#,##0.0"/>
    <numFmt numFmtId="183" formatCode="[$€-2]\ #,##0.00_);[Red]\([$€-2]\ #,##0.00\)"/>
  </numFmts>
  <fonts count="66">
    <font>
      <sz val="10"/>
      <name val="Arial"/>
      <family val="0"/>
    </font>
    <font>
      <sz val="9"/>
      <name val="Arial"/>
      <family val="0"/>
    </font>
    <font>
      <u val="single"/>
      <sz val="6.75"/>
      <color indexed="12"/>
      <name val="Arial"/>
      <family val="0"/>
    </font>
    <font>
      <sz val="9"/>
      <color indexed="10"/>
      <name val="Arial"/>
      <family val="2"/>
    </font>
    <font>
      <b/>
      <sz val="10"/>
      <name val="Arial"/>
      <family val="2"/>
    </font>
    <font>
      <b/>
      <sz val="8"/>
      <color indexed="12"/>
      <name val="Helvetica"/>
      <family val="0"/>
    </font>
    <font>
      <sz val="8"/>
      <color indexed="12"/>
      <name val="Helvetica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9"/>
      <name val="Helvetica"/>
      <family val="0"/>
    </font>
    <font>
      <sz val="8"/>
      <name val="Helvetica"/>
      <family val="0"/>
    </font>
    <font>
      <b/>
      <sz val="14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i/>
      <sz val="9"/>
      <name val="Helvetica"/>
      <family val="0"/>
    </font>
    <font>
      <sz val="16"/>
      <color indexed="51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7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u val="single"/>
      <sz val="9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2" applyNumberFormat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31" borderId="3" applyNumberFormat="0" applyAlignment="0" applyProtection="0"/>
    <xf numFmtId="0" fontId="57" fillId="0" borderId="4" applyNumberFormat="0" applyFill="0" applyAlignment="0" applyProtection="0"/>
    <xf numFmtId="0" fontId="58" fillId="3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1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33" borderId="0" xfId="53" applyFill="1">
      <alignment/>
      <protection/>
    </xf>
    <xf numFmtId="0" fontId="1" fillId="34" borderId="0" xfId="53" applyFill="1">
      <alignment/>
      <protection/>
    </xf>
    <xf numFmtId="0" fontId="1" fillId="35" borderId="0" xfId="53" applyFill="1">
      <alignment/>
      <protection/>
    </xf>
    <xf numFmtId="0" fontId="1" fillId="36" borderId="0" xfId="53" applyFill="1">
      <alignment/>
      <protection/>
    </xf>
    <xf numFmtId="0" fontId="1" fillId="37" borderId="0" xfId="53" applyFill="1">
      <alignment/>
      <protection/>
    </xf>
    <xf numFmtId="0" fontId="1" fillId="38" borderId="0" xfId="53" applyFill="1">
      <alignment/>
      <protection/>
    </xf>
    <xf numFmtId="0" fontId="1" fillId="39" borderId="0" xfId="53" applyFill="1">
      <alignment/>
      <protection/>
    </xf>
    <xf numFmtId="0" fontId="0" fillId="0" borderId="0" xfId="51" applyFont="1">
      <alignment/>
      <protection/>
    </xf>
    <xf numFmtId="0" fontId="4" fillId="0" borderId="0" xfId="0" applyFont="1" applyAlignment="1">
      <alignment/>
    </xf>
    <xf numFmtId="0" fontId="7" fillId="36" borderId="0" xfId="53" applyFont="1" applyFill="1">
      <alignment/>
      <protection/>
    </xf>
    <xf numFmtId="0" fontId="7" fillId="37" borderId="0" xfId="53" applyFont="1" applyFill="1">
      <alignment/>
      <protection/>
    </xf>
    <xf numFmtId="0" fontId="7" fillId="33" borderId="0" xfId="53" applyFont="1" applyFill="1">
      <alignment/>
      <protection/>
    </xf>
    <xf numFmtId="0" fontId="7" fillId="34" borderId="0" xfId="53" applyFont="1" applyFill="1">
      <alignment/>
      <protection/>
    </xf>
    <xf numFmtId="0" fontId="7" fillId="35" borderId="0" xfId="53" applyFont="1" applyFill="1">
      <alignment/>
      <protection/>
    </xf>
    <xf numFmtId="0" fontId="7" fillId="38" borderId="0" xfId="53" applyFont="1" applyFill="1">
      <alignment/>
      <protection/>
    </xf>
    <xf numFmtId="0" fontId="7" fillId="39" borderId="0" xfId="53" applyFont="1" applyFill="1">
      <alignment/>
      <protection/>
    </xf>
    <xf numFmtId="0" fontId="7" fillId="0" borderId="0" xfId="53" applyFont="1">
      <alignment/>
      <protection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 applyBorder="1" applyAlignment="1">
      <alignment/>
    </xf>
    <xf numFmtId="0" fontId="5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>
      <alignment wrapText="1"/>
    </xf>
    <xf numFmtId="0" fontId="11" fillId="40" borderId="0" xfId="0" applyFont="1" applyFill="1" applyBorder="1" applyAlignment="1" applyProtection="1">
      <alignment horizontal="left"/>
      <protection/>
    </xf>
    <xf numFmtId="0" fontId="13" fillId="40" borderId="0" xfId="0" applyFont="1" applyFill="1" applyBorder="1" applyAlignment="1">
      <alignment horizontal="left"/>
    </xf>
    <xf numFmtId="14" fontId="13" fillId="40" borderId="0" xfId="0" applyNumberFormat="1" applyFont="1" applyFill="1" applyBorder="1" applyAlignment="1">
      <alignment horizontal="left"/>
    </xf>
    <xf numFmtId="22" fontId="13" fillId="40" borderId="0" xfId="0" applyNumberFormat="1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41" borderId="0" xfId="0" applyFont="1" applyFill="1" applyBorder="1" applyAlignment="1">
      <alignment/>
    </xf>
    <xf numFmtId="0" fontId="15" fillId="40" borderId="0" xfId="0" applyFont="1" applyFill="1" applyBorder="1" applyAlignment="1" applyProtection="1">
      <alignment/>
      <protection/>
    </xf>
    <xf numFmtId="0" fontId="4" fillId="38" borderId="0" xfId="0" applyFont="1" applyFill="1" applyBorder="1" applyAlignment="1">
      <alignment wrapText="1"/>
    </xf>
    <xf numFmtId="0" fontId="16" fillId="40" borderId="0" xfId="0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7" xfId="0" applyFill="1" applyBorder="1" applyAlignment="1">
      <alignment/>
    </xf>
    <xf numFmtId="14" fontId="6" fillId="40" borderId="17" xfId="0" applyNumberFormat="1" applyFont="1" applyFill="1" applyBorder="1" applyAlignment="1" applyProtection="1">
      <alignment horizontal="left"/>
      <protection/>
    </xf>
    <xf numFmtId="0" fontId="6" fillId="40" borderId="17" xfId="0" applyFont="1" applyFill="1" applyBorder="1" applyAlignment="1" applyProtection="1">
      <alignment/>
      <protection/>
    </xf>
    <xf numFmtId="0" fontId="9" fillId="40" borderId="17" xfId="0" applyFont="1" applyFill="1" applyBorder="1" applyAlignment="1" applyProtection="1">
      <alignment horizontal="left"/>
      <protection/>
    </xf>
    <xf numFmtId="0" fontId="10" fillId="40" borderId="17" xfId="0" applyFont="1" applyFill="1" applyBorder="1" applyAlignment="1" applyProtection="1">
      <alignment horizontal="left"/>
      <protection/>
    </xf>
    <xf numFmtId="0" fontId="6" fillId="40" borderId="17" xfId="0" applyFont="1" applyFill="1" applyBorder="1" applyAlignment="1" applyProtection="1">
      <alignment horizontal="left"/>
      <protection/>
    </xf>
    <xf numFmtId="0" fontId="12" fillId="40" borderId="16" xfId="0" applyFont="1" applyFill="1" applyBorder="1" applyAlignment="1">
      <alignment horizontal="right"/>
    </xf>
    <xf numFmtId="0" fontId="0" fillId="40" borderId="18" xfId="0" applyFill="1" applyBorder="1" applyAlignment="1">
      <alignment/>
    </xf>
    <xf numFmtId="0" fontId="14" fillId="40" borderId="19" xfId="0" applyFont="1" applyFill="1" applyBorder="1" applyAlignment="1">
      <alignment/>
    </xf>
    <xf numFmtId="0" fontId="0" fillId="40" borderId="20" xfId="0" applyFill="1" applyBorder="1" applyAlignment="1">
      <alignment/>
    </xf>
    <xf numFmtId="0" fontId="0" fillId="42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6" fillId="39" borderId="0" xfId="0" applyFont="1" applyFill="1" applyBorder="1" applyAlignment="1" applyProtection="1">
      <alignment horizontal="left"/>
      <protection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21" fillId="0" borderId="0" xfId="0" applyFont="1" applyAlignment="1">
      <alignment/>
    </xf>
    <xf numFmtId="0" fontId="0" fillId="40" borderId="0" xfId="0" applyFill="1" applyAlignment="1">
      <alignment/>
    </xf>
    <xf numFmtId="0" fontId="18" fillId="40" borderId="0" xfId="0" applyFont="1" applyFill="1" applyBorder="1" applyAlignment="1">
      <alignment/>
    </xf>
    <xf numFmtId="0" fontId="18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18" fillId="40" borderId="21" xfId="0" applyFont="1" applyFill="1" applyBorder="1" applyAlignment="1">
      <alignment/>
    </xf>
    <xf numFmtId="0" fontId="18" fillId="40" borderId="22" xfId="0" applyFont="1" applyFill="1" applyBorder="1" applyAlignment="1">
      <alignment/>
    </xf>
    <xf numFmtId="0" fontId="18" fillId="40" borderId="23" xfId="0" applyFont="1" applyFill="1" applyBorder="1" applyAlignment="1">
      <alignment/>
    </xf>
    <xf numFmtId="0" fontId="25" fillId="40" borderId="0" xfId="0" applyFont="1" applyFill="1" applyAlignment="1">
      <alignment/>
    </xf>
    <xf numFmtId="0" fontId="1" fillId="40" borderId="0" xfId="0" applyFont="1" applyFill="1" applyAlignment="1">
      <alignment/>
    </xf>
    <xf numFmtId="0" fontId="18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7" fillId="40" borderId="0" xfId="0" applyFont="1" applyFill="1" applyBorder="1" applyAlignment="1">
      <alignment/>
    </xf>
    <xf numFmtId="0" fontId="18" fillId="40" borderId="24" xfId="0" applyFont="1" applyFill="1" applyBorder="1" applyAlignment="1">
      <alignment/>
    </xf>
    <xf numFmtId="0" fontId="18" fillId="40" borderId="25" xfId="0" applyFont="1" applyFill="1" applyBorder="1" applyAlignment="1">
      <alignment/>
    </xf>
    <xf numFmtId="0" fontId="0" fillId="40" borderId="0" xfId="0" applyFont="1" applyFill="1" applyAlignment="1">
      <alignment/>
    </xf>
    <xf numFmtId="0" fontId="17" fillId="40" borderId="0" xfId="0" applyFont="1" applyFill="1" applyAlignment="1">
      <alignment textRotation="90"/>
    </xf>
    <xf numFmtId="0" fontId="25" fillId="40" borderId="0" xfId="0" applyFont="1" applyFill="1" applyBorder="1" applyAlignment="1">
      <alignment/>
    </xf>
    <xf numFmtId="0" fontId="7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/>
    </xf>
    <xf numFmtId="0" fontId="25" fillId="40" borderId="0" xfId="0" applyFont="1" applyFill="1" applyBorder="1" applyAlignment="1">
      <alignment/>
    </xf>
    <xf numFmtId="0" fontId="18" fillId="40" borderId="26" xfId="0" applyFont="1" applyFill="1" applyBorder="1" applyAlignment="1">
      <alignment/>
    </xf>
    <xf numFmtId="0" fontId="0" fillId="36" borderId="0" xfId="0" applyFill="1" applyAlignment="1">
      <alignment/>
    </xf>
    <xf numFmtId="0" fontId="4" fillId="36" borderId="27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19" fillId="36" borderId="29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19" fillId="36" borderId="0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0" fillId="36" borderId="0" xfId="0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36" borderId="33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9" fillId="36" borderId="26" xfId="0" applyFont="1" applyFill="1" applyBorder="1" applyAlignment="1">
      <alignment/>
    </xf>
    <xf numFmtId="0" fontId="19" fillId="36" borderId="26" xfId="0" applyFont="1" applyFill="1" applyBorder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0" fillId="43" borderId="0" xfId="0" applyFont="1" applyFill="1" applyAlignment="1">
      <alignment/>
    </xf>
    <xf numFmtId="0" fontId="4" fillId="43" borderId="0" xfId="0" applyFont="1" applyFill="1" applyAlignment="1">
      <alignment/>
    </xf>
    <xf numFmtId="0" fontId="4" fillId="43" borderId="0" xfId="0" applyFont="1" applyFill="1" applyAlignment="1">
      <alignment horizontal="center"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26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4" fillId="43" borderId="28" xfId="0" applyFont="1" applyFill="1" applyBorder="1" applyAlignment="1">
      <alignment/>
    </xf>
    <xf numFmtId="0" fontId="0" fillId="43" borderId="28" xfId="0" applyFill="1" applyBorder="1" applyAlignment="1">
      <alignment horizontal="center"/>
    </xf>
    <xf numFmtId="0" fontId="0" fillId="43" borderId="34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0" borderId="0" xfId="0" applyFill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Alignment="1">
      <alignment horizontal="center"/>
    </xf>
    <xf numFmtId="0" fontId="17" fillId="40" borderId="21" xfId="0" applyFont="1" applyFill="1" applyBorder="1" applyAlignment="1">
      <alignment/>
    </xf>
    <xf numFmtId="0" fontId="17" fillId="40" borderId="22" xfId="0" applyFont="1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0" fontId="17" fillId="40" borderId="22" xfId="0" applyFont="1" applyFill="1" applyBorder="1" applyAlignment="1">
      <alignment horizontal="left"/>
    </xf>
    <xf numFmtId="0" fontId="0" fillId="40" borderId="0" xfId="0" applyFill="1" applyBorder="1" applyAlignment="1">
      <alignment horizontal="center"/>
    </xf>
    <xf numFmtId="0" fontId="0" fillId="40" borderId="25" xfId="0" applyFill="1" applyBorder="1" applyAlignment="1">
      <alignment/>
    </xf>
    <xf numFmtId="0" fontId="0" fillId="40" borderId="35" xfId="0" applyFill="1" applyBorder="1" applyAlignment="1">
      <alignment/>
    </xf>
    <xf numFmtId="0" fontId="17" fillId="40" borderId="24" xfId="0" applyFont="1" applyFill="1" applyBorder="1" applyAlignment="1">
      <alignment/>
    </xf>
    <xf numFmtId="0" fontId="0" fillId="40" borderId="26" xfId="0" applyFill="1" applyBorder="1" applyAlignment="1">
      <alignment/>
    </xf>
    <xf numFmtId="0" fontId="17" fillId="40" borderId="0" xfId="0" applyFont="1" applyFill="1" applyBorder="1" applyAlignment="1">
      <alignment horizontal="left"/>
    </xf>
    <xf numFmtId="0" fontId="12" fillId="40" borderId="0" xfId="0" applyFont="1" applyFill="1" applyAlignment="1">
      <alignment horizontal="center"/>
    </xf>
    <xf numFmtId="0" fontId="0" fillId="40" borderId="0" xfId="0" applyFill="1" applyBorder="1" applyAlignment="1">
      <alignment/>
    </xf>
    <xf numFmtId="0" fontId="7" fillId="40" borderId="0" xfId="0" applyFont="1" applyFill="1" applyBorder="1" applyAlignment="1">
      <alignment/>
    </xf>
    <xf numFmtId="0" fontId="26" fillId="40" borderId="0" xfId="0" applyFont="1" applyFill="1" applyAlignment="1">
      <alignment/>
    </xf>
    <xf numFmtId="0" fontId="0" fillId="40" borderId="24" xfId="0" applyFill="1" applyBorder="1" applyAlignment="1">
      <alignment/>
    </xf>
    <xf numFmtId="0" fontId="0" fillId="40" borderId="26" xfId="0" applyFill="1" applyBorder="1" applyAlignment="1">
      <alignment/>
    </xf>
    <xf numFmtId="14" fontId="0" fillId="40" borderId="36" xfId="0" applyNumberFormat="1" applyFill="1" applyBorder="1" applyAlignment="1">
      <alignment/>
    </xf>
    <xf numFmtId="0" fontId="2" fillId="40" borderId="36" xfId="45" applyFill="1" applyBorder="1" applyAlignment="1" applyProtection="1">
      <alignment/>
      <protection/>
    </xf>
    <xf numFmtId="0" fontId="17" fillId="40" borderId="22" xfId="52" applyFont="1" applyFill="1" applyBorder="1" applyAlignment="1" applyProtection="1">
      <alignment vertical="top" wrapText="1"/>
      <protection/>
    </xf>
    <xf numFmtId="0" fontId="17" fillId="40" borderId="22" xfId="52" applyFont="1" applyFill="1" applyBorder="1" applyAlignment="1" applyProtection="1">
      <alignment vertical="top"/>
      <protection/>
    </xf>
    <xf numFmtId="0" fontId="17" fillId="40" borderId="0" xfId="52" applyFont="1" applyFill="1" applyBorder="1" applyAlignment="1" applyProtection="1">
      <alignment vertical="top"/>
      <protection/>
    </xf>
    <xf numFmtId="0" fontId="0" fillId="40" borderId="0" xfId="52" applyFill="1" applyBorder="1" applyProtection="1">
      <alignment/>
      <protection/>
    </xf>
    <xf numFmtId="0" fontId="29" fillId="40" borderId="0" xfId="52" applyFont="1" applyFill="1" applyAlignment="1" applyProtection="1">
      <alignment vertical="top" wrapText="1"/>
      <protection/>
    </xf>
    <xf numFmtId="0" fontId="29" fillId="40" borderId="0" xfId="52" applyFont="1" applyFill="1" applyAlignment="1" applyProtection="1">
      <alignment vertical="top"/>
      <protection/>
    </xf>
    <xf numFmtId="0" fontId="30" fillId="40" borderId="0" xfId="45" applyFont="1" applyFill="1" applyBorder="1" applyAlignment="1" applyProtection="1">
      <alignment vertical="top"/>
      <protection/>
    </xf>
    <xf numFmtId="0" fontId="18" fillId="40" borderId="0" xfId="52" applyFont="1" applyFill="1" applyBorder="1" applyAlignment="1" applyProtection="1">
      <alignment vertical="top"/>
      <protection/>
    </xf>
    <xf numFmtId="0" fontId="29" fillId="40" borderId="0" xfId="52" applyFont="1" applyFill="1" applyAlignment="1" applyProtection="1">
      <alignment horizontal="left" vertical="top" wrapText="1"/>
      <protection/>
    </xf>
    <xf numFmtId="0" fontId="0" fillId="40" borderId="0" xfId="52" applyFill="1" applyProtection="1">
      <alignment/>
      <protection/>
    </xf>
    <xf numFmtId="0" fontId="0" fillId="40" borderId="0" xfId="0" applyFill="1" applyAlignment="1">
      <alignment wrapText="1"/>
    </xf>
    <xf numFmtId="14" fontId="4" fillId="40" borderId="0" xfId="0" applyNumberFormat="1" applyFont="1" applyFill="1" applyAlignment="1">
      <alignment horizontal="left" wrapText="1"/>
    </xf>
    <xf numFmtId="0" fontId="22" fillId="40" borderId="0" xfId="0" applyFont="1" applyFill="1" applyAlignment="1">
      <alignment horizontal="center" wrapText="1"/>
    </xf>
    <xf numFmtId="0" fontId="0" fillId="40" borderId="0" xfId="0" applyFont="1" applyFill="1" applyAlignment="1">
      <alignment wrapText="1"/>
    </xf>
    <xf numFmtId="0" fontId="22" fillId="40" borderId="0" xfId="0" applyFont="1" applyFill="1" applyAlignment="1">
      <alignment wrapText="1"/>
    </xf>
    <xf numFmtId="0" fontId="0" fillId="40" borderId="0" xfId="0" applyFont="1" applyFill="1" applyAlignment="1">
      <alignment horizontal="left" wrapText="1" indent="8"/>
    </xf>
    <xf numFmtId="0" fontId="0" fillId="40" borderId="0" xfId="52" applyFont="1" applyFill="1" applyAlignment="1" applyProtection="1">
      <alignment/>
      <protection/>
    </xf>
    <xf numFmtId="0" fontId="29" fillId="40" borderId="0" xfId="52" applyFont="1" applyFill="1" applyAlignment="1" applyProtection="1">
      <alignment wrapText="1"/>
      <protection/>
    </xf>
    <xf numFmtId="0" fontId="0" fillId="39" borderId="0" xfId="0" applyFill="1" applyAlignment="1" applyProtection="1">
      <alignment/>
      <protection locked="0"/>
    </xf>
    <xf numFmtId="0" fontId="12" fillId="36" borderId="37" xfId="0" applyFont="1" applyFill="1" applyBorder="1" applyAlignment="1">
      <alignment horizontal="center"/>
    </xf>
    <xf numFmtId="0" fontId="19" fillId="36" borderId="3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0" fillId="36" borderId="38" xfId="0" applyFill="1" applyBorder="1" applyAlignment="1">
      <alignment/>
    </xf>
    <xf numFmtId="3" fontId="0" fillId="36" borderId="39" xfId="0" applyNumberFormat="1" applyFont="1" applyFill="1" applyBorder="1" applyAlignment="1">
      <alignment horizontal="right"/>
    </xf>
    <xf numFmtId="3" fontId="0" fillId="33" borderId="40" xfId="0" applyNumberFormat="1" applyFont="1" applyFill="1" applyBorder="1" applyAlignment="1">
      <alignment horizontal="right"/>
    </xf>
    <xf numFmtId="3" fontId="0" fillId="33" borderId="41" xfId="0" applyNumberFormat="1" applyFont="1" applyFill="1" applyBorder="1" applyAlignment="1">
      <alignment horizontal="right"/>
    </xf>
    <xf numFmtId="0" fontId="12" fillId="36" borderId="42" xfId="0" applyFont="1" applyFill="1" applyBorder="1" applyAlignment="1">
      <alignment horizontal="center"/>
    </xf>
    <xf numFmtId="3" fontId="0" fillId="44" borderId="43" xfId="0" applyNumberFormat="1" applyFont="1" applyFill="1" applyBorder="1" applyAlignment="1" applyProtection="1">
      <alignment horizontal="right"/>
      <protection locked="0"/>
    </xf>
    <xf numFmtId="0" fontId="1" fillId="37" borderId="0" xfId="53" applyFill="1" quotePrefix="1">
      <alignment/>
      <protection/>
    </xf>
    <xf numFmtId="3" fontId="0" fillId="44" borderId="44" xfId="0" applyNumberFormat="1" applyFont="1" applyFill="1" applyBorder="1" applyAlignment="1" applyProtection="1">
      <alignment horizontal="right"/>
      <protection locked="0"/>
    </xf>
    <xf numFmtId="3" fontId="0" fillId="44" borderId="40" xfId="0" applyNumberFormat="1" applyFont="1" applyFill="1" applyBorder="1" applyAlignment="1" applyProtection="1">
      <alignment horizontal="right"/>
      <protection locked="0"/>
    </xf>
    <xf numFmtId="3" fontId="0" fillId="44" borderId="45" xfId="0" applyNumberFormat="1" applyFont="1" applyFill="1" applyBorder="1" applyAlignment="1" applyProtection="1">
      <alignment horizontal="right"/>
      <protection locked="0"/>
    </xf>
    <xf numFmtId="0" fontId="18" fillId="40" borderId="36" xfId="0" applyFont="1" applyFill="1" applyBorder="1" applyAlignment="1">
      <alignment/>
    </xf>
    <xf numFmtId="0" fontId="0" fillId="40" borderId="25" xfId="0" applyFill="1" applyBorder="1" applyAlignment="1">
      <alignment/>
    </xf>
    <xf numFmtId="0" fontId="0" fillId="40" borderId="35" xfId="0" applyFill="1" applyBorder="1" applyAlignment="1">
      <alignment/>
    </xf>
    <xf numFmtId="0" fontId="4" fillId="40" borderId="0" xfId="0" applyFont="1" applyFill="1" applyAlignment="1">
      <alignment horizontal="center" wrapText="1"/>
    </xf>
    <xf numFmtId="0" fontId="4" fillId="40" borderId="46" xfId="0" applyFont="1" applyFill="1" applyBorder="1" applyAlignment="1">
      <alignment horizontal="center"/>
    </xf>
    <xf numFmtId="0" fontId="4" fillId="40" borderId="47" xfId="0" applyFont="1" applyFill="1" applyBorder="1" applyAlignment="1">
      <alignment horizontal="center"/>
    </xf>
    <xf numFmtId="0" fontId="4" fillId="40" borderId="48" xfId="0" applyFont="1" applyFill="1" applyBorder="1" applyAlignment="1">
      <alignment horizontal="center"/>
    </xf>
    <xf numFmtId="0" fontId="18" fillId="40" borderId="0" xfId="0" applyFont="1" applyFill="1" applyAlignment="1">
      <alignment horizontal="center" wrapText="1"/>
    </xf>
    <xf numFmtId="0" fontId="0" fillId="40" borderId="0" xfId="0" applyFill="1" applyAlignment="1">
      <alignment horizontal="center" wrapText="1"/>
    </xf>
    <xf numFmtId="0" fontId="18" fillId="40" borderId="36" xfId="0" applyFont="1" applyFill="1" applyBorder="1" applyAlignment="1">
      <alignment horizontal="right"/>
    </xf>
    <xf numFmtId="0" fontId="18" fillId="40" borderId="25" xfId="0" applyFont="1" applyFill="1" applyBorder="1" applyAlignment="1">
      <alignment horizontal="right"/>
    </xf>
    <xf numFmtId="0" fontId="0" fillId="40" borderId="36" xfId="0" applyFill="1" applyBorder="1" applyAlignment="1">
      <alignment/>
    </xf>
    <xf numFmtId="0" fontId="28" fillId="40" borderId="0" xfId="0" applyFont="1" applyFill="1" applyBorder="1" applyAlignment="1">
      <alignment horizontal="center" vertical="center" wrapText="1"/>
    </xf>
    <xf numFmtId="0" fontId="20" fillId="40" borderId="0" xfId="46" applyFont="1" applyFill="1" applyBorder="1" applyAlignment="1" applyProtection="1">
      <alignment vertical="top"/>
      <protection/>
    </xf>
    <xf numFmtId="0" fontId="18" fillId="40" borderId="0" xfId="52" applyFont="1" applyFill="1" applyBorder="1" applyAlignment="1" applyProtection="1">
      <alignment vertical="top"/>
      <protection/>
    </xf>
    <xf numFmtId="0" fontId="29" fillId="40" borderId="0" xfId="0" applyFont="1" applyFill="1" applyAlignment="1">
      <alignment/>
    </xf>
    <xf numFmtId="0" fontId="17" fillId="40" borderId="22" xfId="52" applyFont="1" applyFill="1" applyBorder="1" applyAlignment="1" applyProtection="1">
      <alignment horizontal="left" vertical="top" wrapText="1"/>
      <protection/>
    </xf>
    <xf numFmtId="0" fontId="0" fillId="0" borderId="22" xfId="0" applyBorder="1" applyAlignment="1">
      <alignment horizontal="left"/>
    </xf>
    <xf numFmtId="0" fontId="0" fillId="40" borderId="0" xfId="0" applyFill="1" applyAlignment="1">
      <alignment/>
    </xf>
    <xf numFmtId="0" fontId="18" fillId="40" borderId="24" xfId="0" applyFont="1" applyFill="1" applyBorder="1" applyAlignment="1">
      <alignment/>
    </xf>
    <xf numFmtId="0" fontId="0" fillId="40" borderId="0" xfId="0" applyFill="1" applyBorder="1" applyAlignment="1">
      <alignment/>
    </xf>
    <xf numFmtId="0" fontId="18" fillId="40" borderId="0" xfId="0" applyFont="1" applyFill="1" applyBorder="1" applyAlignment="1">
      <alignment/>
    </xf>
    <xf numFmtId="0" fontId="1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0" borderId="0" xfId="0" applyFont="1" applyFill="1" applyBorder="1" applyAlignment="1">
      <alignment/>
    </xf>
    <xf numFmtId="0" fontId="4" fillId="43" borderId="0" xfId="0" applyFont="1" applyFill="1" applyAlignment="1">
      <alignment horizontal="center"/>
    </xf>
    <xf numFmtId="0" fontId="4" fillId="43" borderId="0" xfId="0" applyFont="1" applyFill="1" applyBorder="1" applyAlignment="1">
      <alignment horizontal="center"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änk_BASTkv3031" xfId="46"/>
    <cellStyle name="Indata" xfId="47"/>
    <cellStyle name="Kontrollcell" xfId="48"/>
    <cellStyle name="Länkad cell" xfId="49"/>
    <cellStyle name="Neutral" xfId="50"/>
    <cellStyle name="Normal_AdminAppl" xfId="51"/>
    <cellStyle name="Normal_BASTkv3031" xfId="52"/>
    <cellStyle name="Normal_BIS del 4 9903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BIA" xfId="62"/>
    <cellStyle name="Comma [0]" xfId="63"/>
    <cellStyle name="Utdata" xfId="64"/>
    <cellStyle name="Currency" xfId="65"/>
    <cellStyle name="Valuta (0)_BIA" xfId="66"/>
    <cellStyle name="Currency [0]" xfId="67"/>
    <cellStyle name="Varnings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11</xdr:row>
      <xdr:rowOff>38100</xdr:rowOff>
    </xdr:from>
    <xdr:to>
      <xdr:col>1</xdr:col>
      <xdr:colOff>1771650</xdr:colOff>
      <xdr:row>12</xdr:row>
      <xdr:rowOff>114300</xdr:rowOff>
    </xdr:to>
    <xdr:pic>
      <xdr:nvPicPr>
        <xdr:cNvPr id="1" name="cmdSkic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1050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2" name="cmdLasInTextf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3" name="cmdKontroll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714500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4" name="Picture 4" descr="huvu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13</xdr:row>
      <xdr:rowOff>47625</xdr:rowOff>
    </xdr:from>
    <xdr:to>
      <xdr:col>1</xdr:col>
      <xdr:colOff>1771650</xdr:colOff>
      <xdr:row>14</xdr:row>
      <xdr:rowOff>133350</xdr:rowOff>
    </xdr:to>
    <xdr:pic>
      <xdr:nvPicPr>
        <xdr:cNvPr id="5" name="cmdValfri1_HamtaData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2476500"/>
          <a:ext cx="1638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3</xdr:col>
      <xdr:colOff>571500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2009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2" bestFit="1" customWidth="1"/>
    <col min="2" max="2" width="12.28125" style="12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56"/>
  <sheetViews>
    <sheetView zoomScalePageLayoutView="0" workbookViewId="0" topLeftCell="A133">
      <selection activeCell="B140" sqref="B140"/>
    </sheetView>
  </sheetViews>
  <sheetFormatPr defaultColWidth="9.140625" defaultRowHeight="12.75"/>
  <cols>
    <col min="1" max="1" width="26.28125" style="0" customWidth="1"/>
    <col min="2" max="2" width="15.421875" style="0" bestFit="1" customWidth="1"/>
    <col min="3" max="3" width="39.140625" style="0" bestFit="1" customWidth="1"/>
    <col min="4" max="4" width="15.57421875" style="0" bestFit="1" customWidth="1"/>
  </cols>
  <sheetData>
    <row r="1" spans="1:4" ht="12.75">
      <c r="A1" t="s">
        <v>43</v>
      </c>
      <c r="B1" t="s">
        <v>266</v>
      </c>
      <c r="C1" t="s">
        <v>44</v>
      </c>
      <c r="D1" t="s">
        <v>266</v>
      </c>
    </row>
    <row r="2" spans="1:4" ht="12.75">
      <c r="A2" t="s">
        <v>47</v>
      </c>
      <c r="B2" t="s">
        <v>320</v>
      </c>
      <c r="C2" t="s">
        <v>575</v>
      </c>
      <c r="D2" t="s">
        <v>594</v>
      </c>
    </row>
    <row r="3" spans="1:4" ht="12.75">
      <c r="A3" t="s">
        <v>48</v>
      </c>
      <c r="B3" t="s">
        <v>321</v>
      </c>
      <c r="C3" t="s">
        <v>576</v>
      </c>
      <c r="D3" t="s">
        <v>595</v>
      </c>
    </row>
    <row r="4" spans="1:4" ht="12.75">
      <c r="A4" t="s">
        <v>91</v>
      </c>
      <c r="B4" t="s">
        <v>322</v>
      </c>
      <c r="C4" t="s">
        <v>247</v>
      </c>
      <c r="D4" t="s">
        <v>596</v>
      </c>
    </row>
    <row r="5" spans="1:4" ht="12.75">
      <c r="A5" t="s">
        <v>45</v>
      </c>
      <c r="B5" t="s">
        <v>323</v>
      </c>
      <c r="C5" t="s">
        <v>248</v>
      </c>
      <c r="D5" t="s">
        <v>597</v>
      </c>
    </row>
    <row r="6" spans="1:4" ht="12.75">
      <c r="A6" t="s">
        <v>51</v>
      </c>
      <c r="B6" t="s">
        <v>324</v>
      </c>
      <c r="C6" t="s">
        <v>249</v>
      </c>
      <c r="D6" t="s">
        <v>598</v>
      </c>
    </row>
    <row r="7" spans="1:4" ht="12.75">
      <c r="A7" t="s">
        <v>52</v>
      </c>
      <c r="B7" t="s">
        <v>325</v>
      </c>
      <c r="C7" t="s">
        <v>250</v>
      </c>
      <c r="D7" t="s">
        <v>599</v>
      </c>
    </row>
    <row r="8" spans="1:4" ht="12.75">
      <c r="A8" t="s">
        <v>49</v>
      </c>
      <c r="B8" t="s">
        <v>326</v>
      </c>
      <c r="C8" t="s">
        <v>577</v>
      </c>
      <c r="D8" t="s">
        <v>600</v>
      </c>
    </row>
    <row r="9" spans="1:4" ht="12.75">
      <c r="A9" t="s">
        <v>55</v>
      </c>
      <c r="B9" t="s">
        <v>327</v>
      </c>
      <c r="C9" t="s">
        <v>578</v>
      </c>
      <c r="D9" t="s">
        <v>601</v>
      </c>
    </row>
    <row r="10" spans="1:4" ht="12.75">
      <c r="A10" t="s">
        <v>54</v>
      </c>
      <c r="B10" t="s">
        <v>328</v>
      </c>
      <c r="C10" t="s">
        <v>579</v>
      </c>
      <c r="D10" t="s">
        <v>602</v>
      </c>
    </row>
    <row r="11" spans="1:4" ht="12.75">
      <c r="A11" t="s">
        <v>56</v>
      </c>
      <c r="B11" t="s">
        <v>329</v>
      </c>
      <c r="C11" t="s">
        <v>262</v>
      </c>
      <c r="D11" t="s">
        <v>603</v>
      </c>
    </row>
    <row r="12" spans="1:4" ht="12.75">
      <c r="A12" t="s">
        <v>69</v>
      </c>
      <c r="B12" t="s">
        <v>330</v>
      </c>
      <c r="C12" t="s">
        <v>263</v>
      </c>
      <c r="D12" t="s">
        <v>604</v>
      </c>
    </row>
    <row r="13" spans="1:4" ht="12.75">
      <c r="A13" t="s">
        <v>62</v>
      </c>
      <c r="B13" t="s">
        <v>331</v>
      </c>
      <c r="C13" t="s">
        <v>580</v>
      </c>
      <c r="D13" t="s">
        <v>605</v>
      </c>
    </row>
    <row r="14" spans="1:4" ht="12.75">
      <c r="A14" t="s">
        <v>58</v>
      </c>
      <c r="B14" t="s">
        <v>332</v>
      </c>
      <c r="C14" t="s">
        <v>251</v>
      </c>
      <c r="D14" t="s">
        <v>606</v>
      </c>
    </row>
    <row r="15" spans="1:4" ht="12.75">
      <c r="A15" t="s">
        <v>57</v>
      </c>
      <c r="B15" t="s">
        <v>333</v>
      </c>
      <c r="C15" t="s">
        <v>581</v>
      </c>
      <c r="D15" t="s">
        <v>607</v>
      </c>
    </row>
    <row r="16" spans="1:4" ht="12.75">
      <c r="A16" t="s">
        <v>59</v>
      </c>
      <c r="B16" t="s">
        <v>334</v>
      </c>
      <c r="C16" t="s">
        <v>252</v>
      </c>
      <c r="D16" t="s">
        <v>608</v>
      </c>
    </row>
    <row r="17" spans="1:4" ht="12.75">
      <c r="A17" t="s">
        <v>73</v>
      </c>
      <c r="B17" t="s">
        <v>335</v>
      </c>
      <c r="C17" t="s">
        <v>253</v>
      </c>
      <c r="D17" t="s">
        <v>609</v>
      </c>
    </row>
    <row r="18" spans="1:4" ht="12.75">
      <c r="A18" t="s">
        <v>64</v>
      </c>
      <c r="B18" t="s">
        <v>336</v>
      </c>
      <c r="C18" t="s">
        <v>582</v>
      </c>
      <c r="D18" t="s">
        <v>610</v>
      </c>
    </row>
    <row r="19" spans="1:4" ht="12.75">
      <c r="A19" t="s">
        <v>65</v>
      </c>
      <c r="B19" t="s">
        <v>337</v>
      </c>
      <c r="C19" t="s">
        <v>583</v>
      </c>
      <c r="D19" t="s">
        <v>611</v>
      </c>
    </row>
    <row r="20" spans="1:4" ht="12.75">
      <c r="A20" t="s">
        <v>70</v>
      </c>
      <c r="B20" t="s">
        <v>338</v>
      </c>
      <c r="C20" t="s">
        <v>584</v>
      </c>
      <c r="D20" t="s">
        <v>612</v>
      </c>
    </row>
    <row r="21" spans="1:4" ht="12.75">
      <c r="A21" t="s">
        <v>267</v>
      </c>
      <c r="B21" t="s">
        <v>339</v>
      </c>
      <c r="C21" t="s">
        <v>254</v>
      </c>
      <c r="D21" t="s">
        <v>613</v>
      </c>
    </row>
    <row r="22" spans="1:4" ht="12.75">
      <c r="A22" t="s">
        <v>219</v>
      </c>
      <c r="B22" t="s">
        <v>340</v>
      </c>
      <c r="C22" t="s">
        <v>255</v>
      </c>
      <c r="D22" t="s">
        <v>614</v>
      </c>
    </row>
    <row r="23" spans="1:4" ht="12.75">
      <c r="A23" t="s">
        <v>67</v>
      </c>
      <c r="B23" t="s">
        <v>341</v>
      </c>
      <c r="C23" t="s">
        <v>585</v>
      </c>
      <c r="D23" t="s">
        <v>615</v>
      </c>
    </row>
    <row r="24" spans="1:4" ht="12.75">
      <c r="A24" t="s">
        <v>268</v>
      </c>
      <c r="B24" t="s">
        <v>342</v>
      </c>
      <c r="C24" t="s">
        <v>586</v>
      </c>
      <c r="D24" t="s">
        <v>616</v>
      </c>
    </row>
    <row r="25" spans="1:4" ht="12.75">
      <c r="A25" t="s">
        <v>71</v>
      </c>
      <c r="B25" t="s">
        <v>343</v>
      </c>
      <c r="C25" t="s">
        <v>587</v>
      </c>
      <c r="D25" t="s">
        <v>617</v>
      </c>
    </row>
    <row r="26" spans="1:4" ht="12.75">
      <c r="A26" t="s">
        <v>68</v>
      </c>
      <c r="B26" t="s">
        <v>344</v>
      </c>
      <c r="C26" t="s">
        <v>588</v>
      </c>
      <c r="D26" t="s">
        <v>618</v>
      </c>
    </row>
    <row r="27" spans="1:4" ht="12.75">
      <c r="A27" t="s">
        <v>269</v>
      </c>
      <c r="B27" t="s">
        <v>345</v>
      </c>
      <c r="C27" t="s">
        <v>256</v>
      </c>
      <c r="D27" t="s">
        <v>619</v>
      </c>
    </row>
    <row r="28" spans="1:4" ht="12.75">
      <c r="A28" t="s">
        <v>66</v>
      </c>
      <c r="B28" t="s">
        <v>346</v>
      </c>
      <c r="C28" t="s">
        <v>589</v>
      </c>
      <c r="D28" t="s">
        <v>620</v>
      </c>
    </row>
    <row r="29" spans="1:4" ht="12.75">
      <c r="A29" t="s">
        <v>61</v>
      </c>
      <c r="B29" t="s">
        <v>347</v>
      </c>
      <c r="C29" t="s">
        <v>590</v>
      </c>
      <c r="D29" t="s">
        <v>621</v>
      </c>
    </row>
    <row r="30" spans="1:4" ht="12.75">
      <c r="A30" t="s">
        <v>60</v>
      </c>
      <c r="B30" t="s">
        <v>348</v>
      </c>
      <c r="C30" t="s">
        <v>591</v>
      </c>
      <c r="D30" t="s">
        <v>622</v>
      </c>
    </row>
    <row r="31" spans="1:4" ht="12.75">
      <c r="A31" t="s">
        <v>63</v>
      </c>
      <c r="B31" t="s">
        <v>349</v>
      </c>
      <c r="C31" t="s">
        <v>258</v>
      </c>
      <c r="D31" t="s">
        <v>623</v>
      </c>
    </row>
    <row r="32" spans="1:4" ht="12.75">
      <c r="A32" t="s">
        <v>137</v>
      </c>
      <c r="B32" t="s">
        <v>350</v>
      </c>
      <c r="C32" t="s">
        <v>592</v>
      </c>
      <c r="D32" t="s">
        <v>624</v>
      </c>
    </row>
    <row r="33" spans="1:4" ht="12.75">
      <c r="A33" t="s">
        <v>76</v>
      </c>
      <c r="B33" t="s">
        <v>351</v>
      </c>
      <c r="C33" t="s">
        <v>259</v>
      </c>
      <c r="D33" t="s">
        <v>625</v>
      </c>
    </row>
    <row r="34" spans="1:4" ht="12.75">
      <c r="A34" t="s">
        <v>79</v>
      </c>
      <c r="B34" t="s">
        <v>352</v>
      </c>
      <c r="C34" t="s">
        <v>261</v>
      </c>
      <c r="D34" t="s">
        <v>553</v>
      </c>
    </row>
    <row r="35" spans="1:4" ht="12.75">
      <c r="A35" t="s">
        <v>82</v>
      </c>
      <c r="B35" t="s">
        <v>353</v>
      </c>
      <c r="C35" t="s">
        <v>265</v>
      </c>
      <c r="D35" t="s">
        <v>626</v>
      </c>
    </row>
    <row r="36" spans="1:4" ht="12.75">
      <c r="A36" t="s">
        <v>133</v>
      </c>
      <c r="B36" t="s">
        <v>354</v>
      </c>
      <c r="C36" t="s">
        <v>593</v>
      </c>
      <c r="D36" t="s">
        <v>627</v>
      </c>
    </row>
    <row r="37" spans="1:4" ht="12.75">
      <c r="A37" t="s">
        <v>83</v>
      </c>
      <c r="B37" t="s">
        <v>355</v>
      </c>
      <c r="C37" t="s">
        <v>264</v>
      </c>
      <c r="D37" t="s">
        <v>628</v>
      </c>
    </row>
    <row r="38" spans="1:4" ht="12.75">
      <c r="A38" t="s">
        <v>84</v>
      </c>
      <c r="B38" t="s">
        <v>356</v>
      </c>
      <c r="C38" t="s">
        <v>260</v>
      </c>
      <c r="D38" t="s">
        <v>629</v>
      </c>
    </row>
    <row r="39" spans="1:4" ht="12.75">
      <c r="A39" t="s">
        <v>86</v>
      </c>
      <c r="B39" t="s">
        <v>357</v>
      </c>
      <c r="C39" t="s">
        <v>257</v>
      </c>
      <c r="D39" t="s">
        <v>630</v>
      </c>
    </row>
    <row r="40" spans="1:2" ht="12.75">
      <c r="A40" t="s">
        <v>270</v>
      </c>
      <c r="B40" t="s">
        <v>358</v>
      </c>
    </row>
    <row r="41" spans="1:2" ht="12.75">
      <c r="A41" t="s">
        <v>271</v>
      </c>
      <c r="B41" t="s">
        <v>359</v>
      </c>
    </row>
    <row r="42" spans="1:2" ht="12.75">
      <c r="A42" t="s">
        <v>75</v>
      </c>
      <c r="B42" t="s">
        <v>360</v>
      </c>
    </row>
    <row r="43" spans="1:2" ht="12.75">
      <c r="A43" t="s">
        <v>88</v>
      </c>
      <c r="B43" t="s">
        <v>361</v>
      </c>
    </row>
    <row r="44" spans="1:2" ht="12.75">
      <c r="A44" t="s">
        <v>89</v>
      </c>
      <c r="B44" t="s">
        <v>362</v>
      </c>
    </row>
    <row r="45" spans="1:2" ht="12.75">
      <c r="A45" t="s">
        <v>90</v>
      </c>
      <c r="B45" t="s">
        <v>363</v>
      </c>
    </row>
    <row r="46" spans="1:2" ht="12.75">
      <c r="A46" t="s">
        <v>272</v>
      </c>
      <c r="B46" t="s">
        <v>364</v>
      </c>
    </row>
    <row r="47" spans="1:2" ht="12.75">
      <c r="A47" t="s">
        <v>92</v>
      </c>
      <c r="B47" t="s">
        <v>365</v>
      </c>
    </row>
    <row r="48" spans="1:2" ht="12.75">
      <c r="A48" t="s">
        <v>94</v>
      </c>
      <c r="B48" t="s">
        <v>366</v>
      </c>
    </row>
    <row r="49" spans="1:2" ht="12.75">
      <c r="A49" t="s">
        <v>109</v>
      </c>
      <c r="B49" t="s">
        <v>367</v>
      </c>
    </row>
    <row r="50" spans="1:2" ht="12.75">
      <c r="A50" t="s">
        <v>198</v>
      </c>
      <c r="B50" t="s">
        <v>368</v>
      </c>
    </row>
    <row r="51" spans="1:2" ht="12.75">
      <c r="A51" t="s">
        <v>78</v>
      </c>
      <c r="B51" t="s">
        <v>369</v>
      </c>
    </row>
    <row r="52" spans="1:2" ht="12.75">
      <c r="A52" t="s">
        <v>216</v>
      </c>
      <c r="B52" t="s">
        <v>370</v>
      </c>
    </row>
    <row r="53" spans="1:2" ht="12.75">
      <c r="A53" t="s">
        <v>95</v>
      </c>
      <c r="B53" t="s">
        <v>371</v>
      </c>
    </row>
    <row r="54" spans="1:2" ht="12.75">
      <c r="A54" t="s">
        <v>93</v>
      </c>
      <c r="B54" t="s">
        <v>372</v>
      </c>
    </row>
    <row r="55" spans="1:2" ht="12.75">
      <c r="A55" t="s">
        <v>97</v>
      </c>
      <c r="B55" t="s">
        <v>373</v>
      </c>
    </row>
    <row r="56" spans="1:2" ht="12.75">
      <c r="A56" t="s">
        <v>273</v>
      </c>
      <c r="B56" t="s">
        <v>374</v>
      </c>
    </row>
    <row r="57" spans="1:2" ht="12.75">
      <c r="A57" t="s">
        <v>100</v>
      </c>
      <c r="B57" t="s">
        <v>375</v>
      </c>
    </row>
    <row r="58" spans="1:2" ht="12.75">
      <c r="A58" t="s">
        <v>99</v>
      </c>
      <c r="B58" t="s">
        <v>376</v>
      </c>
    </row>
    <row r="59" spans="1:2" ht="12.75">
      <c r="A59" t="s">
        <v>178</v>
      </c>
      <c r="B59" t="s">
        <v>377</v>
      </c>
    </row>
    <row r="60" spans="1:2" ht="12.75">
      <c r="A60" t="s">
        <v>98</v>
      </c>
      <c r="B60" t="s">
        <v>378</v>
      </c>
    </row>
    <row r="61" spans="1:2" ht="12.75">
      <c r="A61" t="s">
        <v>274</v>
      </c>
      <c r="B61" t="s">
        <v>379</v>
      </c>
    </row>
    <row r="62" spans="1:2" ht="12.75">
      <c r="A62" t="s">
        <v>275</v>
      </c>
      <c r="B62" t="s">
        <v>380</v>
      </c>
    </row>
    <row r="63" spans="1:2" ht="12.75">
      <c r="A63" t="s">
        <v>177</v>
      </c>
      <c r="B63" t="s">
        <v>381</v>
      </c>
    </row>
    <row r="64" spans="1:2" ht="12.75">
      <c r="A64" t="s">
        <v>276</v>
      </c>
      <c r="B64" t="s">
        <v>382</v>
      </c>
    </row>
    <row r="65" spans="1:2" ht="12.75">
      <c r="A65" t="s">
        <v>277</v>
      </c>
      <c r="B65" t="s">
        <v>383</v>
      </c>
    </row>
    <row r="66" spans="1:2" ht="12.75">
      <c r="A66" t="s">
        <v>278</v>
      </c>
      <c r="B66" t="s">
        <v>384</v>
      </c>
    </row>
    <row r="67" spans="1:2" ht="12.75">
      <c r="A67" t="s">
        <v>279</v>
      </c>
      <c r="B67" t="s">
        <v>385</v>
      </c>
    </row>
    <row r="68" spans="1:2" ht="12.75">
      <c r="A68" t="s">
        <v>46</v>
      </c>
      <c r="B68" t="s">
        <v>386</v>
      </c>
    </row>
    <row r="69" spans="1:2" ht="12.75">
      <c r="A69" t="s">
        <v>101</v>
      </c>
      <c r="B69" t="s">
        <v>387</v>
      </c>
    </row>
    <row r="70" spans="1:2" ht="12.75">
      <c r="A70" t="s">
        <v>107</v>
      </c>
      <c r="B70" t="s">
        <v>388</v>
      </c>
    </row>
    <row r="71" spans="1:2" ht="12.75">
      <c r="A71" t="s">
        <v>103</v>
      </c>
      <c r="B71" t="s">
        <v>389</v>
      </c>
    </row>
    <row r="72" spans="1:2" ht="12.75">
      <c r="A72" t="s">
        <v>105</v>
      </c>
      <c r="B72" t="s">
        <v>390</v>
      </c>
    </row>
    <row r="73" spans="1:2" ht="12.75">
      <c r="A73" t="s">
        <v>106</v>
      </c>
      <c r="B73" t="s">
        <v>391</v>
      </c>
    </row>
    <row r="74" spans="1:2" ht="12.75">
      <c r="A74" t="s">
        <v>110</v>
      </c>
      <c r="B74" t="s">
        <v>392</v>
      </c>
    </row>
    <row r="75" spans="1:2" ht="12.75">
      <c r="A75" t="s">
        <v>102</v>
      </c>
      <c r="B75" t="s">
        <v>393</v>
      </c>
    </row>
    <row r="76" spans="1:2" ht="12.75">
      <c r="A76" t="s">
        <v>280</v>
      </c>
      <c r="B76" t="s">
        <v>394</v>
      </c>
    </row>
    <row r="77" spans="1:2" ht="12.75">
      <c r="A77" t="s">
        <v>111</v>
      </c>
      <c r="B77" t="s">
        <v>395</v>
      </c>
    </row>
    <row r="78" spans="1:2" ht="12.75">
      <c r="A78" t="s">
        <v>104</v>
      </c>
      <c r="B78" t="s">
        <v>396</v>
      </c>
    </row>
    <row r="79" spans="1:2" ht="12.75">
      <c r="A79" t="s">
        <v>108</v>
      </c>
      <c r="B79" t="s">
        <v>397</v>
      </c>
    </row>
    <row r="80" spans="1:2" ht="12.75">
      <c r="A80" t="s">
        <v>112</v>
      </c>
      <c r="B80" t="s">
        <v>398</v>
      </c>
    </row>
    <row r="81" spans="1:2" ht="12.75">
      <c r="A81" t="s">
        <v>113</v>
      </c>
      <c r="B81" t="s">
        <v>399</v>
      </c>
    </row>
    <row r="82" spans="1:2" ht="12.75">
      <c r="A82" t="s">
        <v>117</v>
      </c>
      <c r="B82" t="s">
        <v>400</v>
      </c>
    </row>
    <row r="83" spans="1:2" ht="12.75">
      <c r="A83" t="s">
        <v>169</v>
      </c>
      <c r="B83" t="s">
        <v>401</v>
      </c>
    </row>
    <row r="84" spans="1:2" ht="12.75">
      <c r="A84" t="s">
        <v>115</v>
      </c>
      <c r="B84" t="s">
        <v>402</v>
      </c>
    </row>
    <row r="85" spans="1:2" ht="12.75">
      <c r="A85" t="s">
        <v>114</v>
      </c>
      <c r="B85" t="s">
        <v>403</v>
      </c>
    </row>
    <row r="86" spans="1:2" ht="12.75">
      <c r="A86" t="s">
        <v>122</v>
      </c>
      <c r="B86" t="s">
        <v>404</v>
      </c>
    </row>
    <row r="87" spans="1:2" ht="12.75">
      <c r="A87" t="s">
        <v>119</v>
      </c>
      <c r="B87" t="s">
        <v>405</v>
      </c>
    </row>
    <row r="88" spans="1:2" ht="12.75">
      <c r="A88" t="s">
        <v>220</v>
      </c>
      <c r="B88" t="s">
        <v>406</v>
      </c>
    </row>
    <row r="89" spans="1:2" ht="12.75">
      <c r="A89" t="s">
        <v>230</v>
      </c>
      <c r="B89" t="s">
        <v>407</v>
      </c>
    </row>
    <row r="90" spans="1:2" ht="12.75">
      <c r="A90" t="s">
        <v>281</v>
      </c>
      <c r="B90" t="s">
        <v>408</v>
      </c>
    </row>
    <row r="91" spans="1:2" ht="12.75">
      <c r="A91" t="s">
        <v>123</v>
      </c>
      <c r="B91" t="s">
        <v>409</v>
      </c>
    </row>
    <row r="92" spans="1:2" ht="12.75">
      <c r="A92" t="s">
        <v>124</v>
      </c>
      <c r="B92" t="s">
        <v>410</v>
      </c>
    </row>
    <row r="93" spans="1:2" ht="12.75">
      <c r="A93" t="s">
        <v>120</v>
      </c>
      <c r="B93" t="s">
        <v>411</v>
      </c>
    </row>
    <row r="94" spans="1:2" ht="12.75">
      <c r="A94" t="s">
        <v>125</v>
      </c>
      <c r="B94" t="s">
        <v>412</v>
      </c>
    </row>
    <row r="95" spans="1:2" ht="12.75">
      <c r="A95" t="s">
        <v>121</v>
      </c>
      <c r="B95" t="s">
        <v>413</v>
      </c>
    </row>
    <row r="96" spans="1:2" ht="12.75">
      <c r="A96" t="s">
        <v>282</v>
      </c>
      <c r="B96" t="s">
        <v>414</v>
      </c>
    </row>
    <row r="97" spans="1:2" ht="12.75">
      <c r="A97" t="s">
        <v>283</v>
      </c>
      <c r="B97" t="s">
        <v>415</v>
      </c>
    </row>
    <row r="98" spans="1:2" ht="12.75">
      <c r="A98" t="s">
        <v>284</v>
      </c>
      <c r="B98" t="s">
        <v>416</v>
      </c>
    </row>
    <row r="99" spans="1:2" ht="12.75">
      <c r="A99" t="s">
        <v>285</v>
      </c>
      <c r="B99" t="s">
        <v>417</v>
      </c>
    </row>
    <row r="100" spans="1:2" ht="12.75">
      <c r="A100" t="s">
        <v>127</v>
      </c>
      <c r="B100" t="s">
        <v>418</v>
      </c>
    </row>
    <row r="101" spans="1:2" ht="12.75">
      <c r="A101" t="s">
        <v>128</v>
      </c>
      <c r="B101" t="s">
        <v>419</v>
      </c>
    </row>
    <row r="102" spans="1:2" ht="12.75">
      <c r="A102" t="s">
        <v>126</v>
      </c>
      <c r="B102" t="s">
        <v>420</v>
      </c>
    </row>
    <row r="103" spans="1:2" ht="12.75">
      <c r="A103" t="s">
        <v>286</v>
      </c>
      <c r="B103" t="s">
        <v>421</v>
      </c>
    </row>
    <row r="104" spans="1:2" ht="12.75">
      <c r="A104" t="s">
        <v>287</v>
      </c>
      <c r="B104" t="s">
        <v>422</v>
      </c>
    </row>
    <row r="105" spans="1:2" ht="12.75">
      <c r="A105" t="s">
        <v>131</v>
      </c>
      <c r="B105" t="s">
        <v>423</v>
      </c>
    </row>
    <row r="106" spans="1:2" ht="12.75">
      <c r="A106" t="s">
        <v>80</v>
      </c>
      <c r="B106" t="s">
        <v>424</v>
      </c>
    </row>
    <row r="107" spans="1:2" ht="12.75">
      <c r="A107" t="s">
        <v>74</v>
      </c>
      <c r="B107" t="s">
        <v>425</v>
      </c>
    </row>
    <row r="108" spans="1:2" ht="12.75">
      <c r="A108" t="s">
        <v>85</v>
      </c>
      <c r="B108" t="s">
        <v>426</v>
      </c>
    </row>
    <row r="109" spans="1:2" ht="12.75">
      <c r="A109" t="s">
        <v>138</v>
      </c>
      <c r="B109" t="s">
        <v>427</v>
      </c>
    </row>
    <row r="110" spans="1:2" ht="12.75">
      <c r="A110" t="s">
        <v>129</v>
      </c>
      <c r="B110" t="s">
        <v>428</v>
      </c>
    </row>
    <row r="111" spans="1:2" ht="12.75">
      <c r="A111" t="s">
        <v>81</v>
      </c>
      <c r="B111" t="s">
        <v>429</v>
      </c>
    </row>
    <row r="112" spans="1:2" ht="12.75">
      <c r="A112" t="s">
        <v>130</v>
      </c>
      <c r="B112" t="s">
        <v>430</v>
      </c>
    </row>
    <row r="113" spans="1:2" ht="12.75">
      <c r="A113" t="s">
        <v>132</v>
      </c>
      <c r="B113" t="s">
        <v>431</v>
      </c>
    </row>
    <row r="114" spans="1:2" ht="12.75">
      <c r="A114" t="s">
        <v>77</v>
      </c>
      <c r="B114" t="s">
        <v>432</v>
      </c>
    </row>
    <row r="115" spans="1:2" ht="12.75">
      <c r="A115" t="s">
        <v>116</v>
      </c>
      <c r="B115" t="s">
        <v>433</v>
      </c>
    </row>
    <row r="116" spans="1:2" ht="12.75">
      <c r="A116" t="s">
        <v>136</v>
      </c>
      <c r="B116" t="s">
        <v>434</v>
      </c>
    </row>
    <row r="117" spans="1:2" ht="12.75">
      <c r="A117" t="s">
        <v>139</v>
      </c>
      <c r="B117" t="s">
        <v>435</v>
      </c>
    </row>
    <row r="118" spans="1:2" ht="12.75">
      <c r="A118" t="s">
        <v>226</v>
      </c>
      <c r="B118" t="s">
        <v>436</v>
      </c>
    </row>
    <row r="119" spans="1:2" ht="12.75">
      <c r="A119" t="s">
        <v>144</v>
      </c>
      <c r="B119" t="s">
        <v>437</v>
      </c>
    </row>
    <row r="120" spans="1:2" ht="12.75">
      <c r="A120" t="s">
        <v>147</v>
      </c>
      <c r="B120" t="s">
        <v>438</v>
      </c>
    </row>
    <row r="121" spans="1:2" ht="12.75">
      <c r="A121" t="s">
        <v>140</v>
      </c>
      <c r="B121" t="s">
        <v>439</v>
      </c>
    </row>
    <row r="122" spans="1:2" ht="12.75">
      <c r="A122" t="s">
        <v>143</v>
      </c>
      <c r="B122" t="s">
        <v>440</v>
      </c>
    </row>
    <row r="123" spans="1:2" ht="12.75">
      <c r="A123" t="s">
        <v>148</v>
      </c>
      <c r="B123" t="s">
        <v>441</v>
      </c>
    </row>
    <row r="124" spans="1:2" ht="12.75">
      <c r="A124" t="s">
        <v>141</v>
      </c>
      <c r="B124" t="s">
        <v>442</v>
      </c>
    </row>
    <row r="125" spans="1:2" ht="12.75">
      <c r="A125" t="s">
        <v>145</v>
      </c>
      <c r="B125" t="s">
        <v>443</v>
      </c>
    </row>
    <row r="126" spans="1:2" ht="12.75">
      <c r="A126" t="s">
        <v>146</v>
      </c>
      <c r="B126" t="s">
        <v>444</v>
      </c>
    </row>
    <row r="127" spans="1:2" ht="12.75">
      <c r="A127" t="s">
        <v>156</v>
      </c>
      <c r="B127" t="s">
        <v>445</v>
      </c>
    </row>
    <row r="128" spans="1:2" ht="12.75">
      <c r="A128" t="s">
        <v>151</v>
      </c>
      <c r="B128" t="s">
        <v>446</v>
      </c>
    </row>
    <row r="129" spans="1:2" ht="12.75">
      <c r="A129" t="s">
        <v>152</v>
      </c>
      <c r="B129" t="s">
        <v>447</v>
      </c>
    </row>
    <row r="130" spans="1:2" ht="12.75">
      <c r="A130" t="s">
        <v>161</v>
      </c>
      <c r="B130" t="s">
        <v>448</v>
      </c>
    </row>
    <row r="131" spans="1:2" ht="12.75">
      <c r="A131" t="s">
        <v>288</v>
      </c>
      <c r="B131" t="s">
        <v>449</v>
      </c>
    </row>
    <row r="132" spans="1:2" ht="12.75">
      <c r="A132" t="s">
        <v>160</v>
      </c>
      <c r="B132" t="s">
        <v>450</v>
      </c>
    </row>
    <row r="133" spans="1:2" ht="12.75">
      <c r="A133" t="s">
        <v>153</v>
      </c>
      <c r="B133" t="s">
        <v>451</v>
      </c>
    </row>
    <row r="134" spans="1:2" ht="12.75">
      <c r="A134" t="s">
        <v>158</v>
      </c>
      <c r="B134" t="s">
        <v>452</v>
      </c>
    </row>
    <row r="135" spans="1:2" ht="12.75">
      <c r="A135" t="s">
        <v>149</v>
      </c>
      <c r="B135" t="s">
        <v>453</v>
      </c>
    </row>
    <row r="136" spans="1:2" ht="12.75">
      <c r="A136" t="s">
        <v>157</v>
      </c>
      <c r="B136" t="s">
        <v>454</v>
      </c>
    </row>
    <row r="137" spans="1:2" ht="12.75">
      <c r="A137" t="s">
        <v>159</v>
      </c>
      <c r="B137" t="s">
        <v>455</v>
      </c>
    </row>
    <row r="138" spans="1:2" ht="12.75">
      <c r="A138" t="s">
        <v>162</v>
      </c>
      <c r="B138" t="s">
        <v>456</v>
      </c>
    </row>
    <row r="139" spans="1:2" ht="12.75">
      <c r="A139" t="s">
        <v>289</v>
      </c>
      <c r="B139" t="s">
        <v>457</v>
      </c>
    </row>
    <row r="140" spans="1:2" ht="12.75">
      <c r="A140" t="s">
        <v>150</v>
      </c>
      <c r="B140" t="s">
        <v>458</v>
      </c>
    </row>
    <row r="141" spans="1:2" ht="12.75">
      <c r="A141" t="s">
        <v>155</v>
      </c>
      <c r="B141" t="s">
        <v>459</v>
      </c>
    </row>
    <row r="142" spans="1:2" ht="12.75">
      <c r="A142" t="s">
        <v>163</v>
      </c>
      <c r="B142" t="s">
        <v>460</v>
      </c>
    </row>
    <row r="143" spans="1:2" ht="12.75">
      <c r="A143" t="s">
        <v>154</v>
      </c>
      <c r="B143" t="s">
        <v>461</v>
      </c>
    </row>
    <row r="144" spans="1:2" ht="12.75">
      <c r="A144" t="s">
        <v>164</v>
      </c>
      <c r="B144" t="s">
        <v>462</v>
      </c>
    </row>
    <row r="145" spans="1:2" ht="12.75">
      <c r="A145" t="s">
        <v>172</v>
      </c>
      <c r="B145" t="s">
        <v>463</v>
      </c>
    </row>
    <row r="146" spans="1:2" ht="12.75">
      <c r="A146" t="s">
        <v>50</v>
      </c>
      <c r="B146" t="s">
        <v>464</v>
      </c>
    </row>
    <row r="147" spans="1:2" ht="12.75">
      <c r="A147" t="s">
        <v>171</v>
      </c>
      <c r="B147" t="s">
        <v>465</v>
      </c>
    </row>
    <row r="148" spans="1:2" ht="12.75">
      <c r="A148" t="s">
        <v>168</v>
      </c>
      <c r="B148" t="s">
        <v>466</v>
      </c>
    </row>
    <row r="149" spans="1:2" ht="12.75">
      <c r="A149" t="s">
        <v>166</v>
      </c>
      <c r="B149" t="s">
        <v>467</v>
      </c>
    </row>
    <row r="150" spans="1:2" ht="12.75">
      <c r="A150" t="s">
        <v>167</v>
      </c>
      <c r="B150" t="s">
        <v>468</v>
      </c>
    </row>
    <row r="151" spans="1:2" ht="12.75">
      <c r="A151" t="s">
        <v>134</v>
      </c>
      <c r="B151" t="s">
        <v>469</v>
      </c>
    </row>
    <row r="152" spans="1:2" ht="12.75">
      <c r="A152" t="s">
        <v>170</v>
      </c>
      <c r="B152" t="s">
        <v>470</v>
      </c>
    </row>
    <row r="153" spans="1:2" ht="12.75">
      <c r="A153" t="s">
        <v>165</v>
      </c>
      <c r="B153" t="s">
        <v>471</v>
      </c>
    </row>
    <row r="154" spans="1:2" ht="12.75">
      <c r="A154" t="s">
        <v>173</v>
      </c>
      <c r="B154" t="s">
        <v>472</v>
      </c>
    </row>
    <row r="155" spans="1:2" ht="12.75">
      <c r="A155" t="s">
        <v>290</v>
      </c>
      <c r="B155" t="s">
        <v>473</v>
      </c>
    </row>
    <row r="156" spans="1:2" ht="12.75">
      <c r="A156" t="s">
        <v>242</v>
      </c>
      <c r="B156" t="s">
        <v>474</v>
      </c>
    </row>
    <row r="157" spans="1:2" ht="12.75">
      <c r="A157" t="s">
        <v>291</v>
      </c>
      <c r="B157" t="s">
        <v>475</v>
      </c>
    </row>
    <row r="158" spans="1:2" ht="12.75">
      <c r="A158" t="s">
        <v>174</v>
      </c>
      <c r="B158" t="s">
        <v>476</v>
      </c>
    </row>
    <row r="159" spans="1:2" ht="12.75">
      <c r="A159" t="s">
        <v>179</v>
      </c>
      <c r="B159" t="s">
        <v>477</v>
      </c>
    </row>
    <row r="160" spans="1:2" ht="12.75">
      <c r="A160" t="s">
        <v>292</v>
      </c>
      <c r="B160" t="s">
        <v>478</v>
      </c>
    </row>
    <row r="161" spans="1:2" ht="12.75">
      <c r="A161" t="s">
        <v>175</v>
      </c>
      <c r="B161" t="s">
        <v>479</v>
      </c>
    </row>
    <row r="162" spans="1:2" ht="12.75">
      <c r="A162" t="s">
        <v>293</v>
      </c>
      <c r="B162" t="s">
        <v>480</v>
      </c>
    </row>
    <row r="163" spans="1:2" ht="12.75">
      <c r="A163" t="s">
        <v>182</v>
      </c>
      <c r="B163" t="s">
        <v>481</v>
      </c>
    </row>
    <row r="164" spans="1:2" ht="12.75">
      <c r="A164" t="s">
        <v>176</v>
      </c>
      <c r="B164" t="s">
        <v>482</v>
      </c>
    </row>
    <row r="165" spans="1:2" ht="12.75">
      <c r="A165" t="s">
        <v>180</v>
      </c>
      <c r="B165" t="s">
        <v>483</v>
      </c>
    </row>
    <row r="166" spans="1:2" ht="12.75">
      <c r="A166" t="s">
        <v>181</v>
      </c>
      <c r="B166" t="s">
        <v>484</v>
      </c>
    </row>
    <row r="167" spans="1:2" ht="12.75">
      <c r="A167" t="s">
        <v>183</v>
      </c>
      <c r="B167" t="s">
        <v>485</v>
      </c>
    </row>
    <row r="168" spans="1:2" ht="12.75">
      <c r="A168" t="s">
        <v>294</v>
      </c>
      <c r="B168" t="s">
        <v>486</v>
      </c>
    </row>
    <row r="169" spans="1:2" ht="12.75">
      <c r="A169" t="s">
        <v>295</v>
      </c>
      <c r="B169" t="s">
        <v>487</v>
      </c>
    </row>
    <row r="170" spans="1:2" ht="12.75">
      <c r="A170" t="s">
        <v>296</v>
      </c>
      <c r="B170" t="s">
        <v>488</v>
      </c>
    </row>
    <row r="171" spans="1:2" ht="12.75">
      <c r="A171" t="s">
        <v>297</v>
      </c>
      <c r="B171" t="s">
        <v>489</v>
      </c>
    </row>
    <row r="172" spans="1:2" ht="12.75">
      <c r="A172" t="s">
        <v>298</v>
      </c>
      <c r="B172" t="s">
        <v>490</v>
      </c>
    </row>
    <row r="173" spans="1:2" ht="12.75">
      <c r="A173" t="s">
        <v>299</v>
      </c>
      <c r="B173" t="s">
        <v>491</v>
      </c>
    </row>
    <row r="174" spans="1:2" ht="12.75">
      <c r="A174" t="s">
        <v>300</v>
      </c>
      <c r="B174" t="s">
        <v>492</v>
      </c>
    </row>
    <row r="175" spans="1:2" ht="12.75">
      <c r="A175" t="s">
        <v>185</v>
      </c>
      <c r="B175" t="s">
        <v>493</v>
      </c>
    </row>
    <row r="176" spans="1:2" ht="12.75">
      <c r="A176" t="s">
        <v>301</v>
      </c>
      <c r="B176" t="s">
        <v>494</v>
      </c>
    </row>
    <row r="177" spans="1:2" ht="12.75">
      <c r="A177" t="s">
        <v>184</v>
      </c>
      <c r="B177" t="s">
        <v>495</v>
      </c>
    </row>
    <row r="178" spans="1:2" ht="12.75">
      <c r="A178" t="s">
        <v>187</v>
      </c>
      <c r="B178" t="s">
        <v>496</v>
      </c>
    </row>
    <row r="179" spans="1:2" ht="12.75">
      <c r="A179" t="s">
        <v>302</v>
      </c>
      <c r="B179" t="s">
        <v>497</v>
      </c>
    </row>
    <row r="180" spans="1:2" ht="12.75">
      <c r="A180" t="s">
        <v>197</v>
      </c>
      <c r="B180" t="s">
        <v>498</v>
      </c>
    </row>
    <row r="181" spans="1:2" ht="12.75">
      <c r="A181" t="s">
        <v>186</v>
      </c>
      <c r="B181" t="s">
        <v>499</v>
      </c>
    </row>
    <row r="182" spans="1:2" ht="12.75">
      <c r="A182" t="s">
        <v>303</v>
      </c>
      <c r="B182" t="s">
        <v>500</v>
      </c>
    </row>
    <row r="183" spans="1:2" ht="12.75">
      <c r="A183" t="s">
        <v>194</v>
      </c>
      <c r="B183" t="s">
        <v>501</v>
      </c>
    </row>
    <row r="184" spans="1:2" ht="12.75">
      <c r="A184" t="s">
        <v>188</v>
      </c>
      <c r="B184" t="s">
        <v>502</v>
      </c>
    </row>
    <row r="185" spans="1:2" ht="12.75">
      <c r="A185" t="s">
        <v>193</v>
      </c>
      <c r="B185" t="s">
        <v>503</v>
      </c>
    </row>
    <row r="186" spans="1:2" ht="12.75">
      <c r="A186" t="s">
        <v>190</v>
      </c>
      <c r="B186" t="s">
        <v>504</v>
      </c>
    </row>
    <row r="187" spans="1:2" ht="12.75">
      <c r="A187" t="s">
        <v>192</v>
      </c>
      <c r="B187" t="s">
        <v>505</v>
      </c>
    </row>
    <row r="188" spans="1:2" ht="12.75">
      <c r="A188" t="s">
        <v>191</v>
      </c>
      <c r="B188" t="s">
        <v>506</v>
      </c>
    </row>
    <row r="189" spans="1:2" ht="12.75">
      <c r="A189" t="s">
        <v>195</v>
      </c>
      <c r="B189" t="s">
        <v>507</v>
      </c>
    </row>
    <row r="190" spans="1:2" ht="12.75">
      <c r="A190" t="s">
        <v>96</v>
      </c>
      <c r="B190" t="s">
        <v>508</v>
      </c>
    </row>
    <row r="191" spans="1:2" ht="12.75">
      <c r="A191" t="s">
        <v>142</v>
      </c>
      <c r="B191" t="s">
        <v>509</v>
      </c>
    </row>
    <row r="192" spans="1:2" ht="12.75">
      <c r="A192" t="s">
        <v>304</v>
      </c>
      <c r="B192" t="s">
        <v>510</v>
      </c>
    </row>
    <row r="193" spans="1:2" ht="12.75">
      <c r="A193" t="s">
        <v>305</v>
      </c>
      <c r="B193" t="s">
        <v>511</v>
      </c>
    </row>
    <row r="194" spans="1:2" ht="12.75">
      <c r="A194" t="s">
        <v>306</v>
      </c>
      <c r="B194" t="s">
        <v>512</v>
      </c>
    </row>
    <row r="195" spans="1:2" ht="12.75">
      <c r="A195" t="s">
        <v>307</v>
      </c>
      <c r="B195" t="s">
        <v>513</v>
      </c>
    </row>
    <row r="196" spans="1:2" ht="12.75">
      <c r="A196" t="s">
        <v>308</v>
      </c>
      <c r="B196" t="s">
        <v>514</v>
      </c>
    </row>
    <row r="197" spans="1:2" ht="12.75">
      <c r="A197" t="s">
        <v>189</v>
      </c>
      <c r="B197" t="s">
        <v>515</v>
      </c>
    </row>
    <row r="198" spans="1:2" ht="12.75">
      <c r="A198" t="s">
        <v>196</v>
      </c>
      <c r="B198" t="s">
        <v>516</v>
      </c>
    </row>
    <row r="199" spans="1:2" ht="12.75">
      <c r="A199" t="s">
        <v>309</v>
      </c>
      <c r="B199" t="s">
        <v>517</v>
      </c>
    </row>
    <row r="200" spans="1:2" ht="12.75">
      <c r="A200" t="s">
        <v>310</v>
      </c>
      <c r="B200" t="s">
        <v>518</v>
      </c>
    </row>
    <row r="201" spans="1:2" ht="12.75">
      <c r="A201" t="s">
        <v>200</v>
      </c>
      <c r="B201" t="s">
        <v>519</v>
      </c>
    </row>
    <row r="202" spans="1:2" ht="12.75">
      <c r="A202" t="s">
        <v>244</v>
      </c>
      <c r="B202" t="s">
        <v>520</v>
      </c>
    </row>
    <row r="203" spans="1:2" ht="12.75">
      <c r="A203" t="s">
        <v>135</v>
      </c>
      <c r="B203" t="s">
        <v>521</v>
      </c>
    </row>
    <row r="204" spans="1:2" ht="12.75">
      <c r="A204" t="s">
        <v>199</v>
      </c>
      <c r="B204" t="s">
        <v>522</v>
      </c>
    </row>
    <row r="205" spans="1:2" ht="12.75">
      <c r="A205" t="s">
        <v>205</v>
      </c>
      <c r="B205" t="s">
        <v>523</v>
      </c>
    </row>
    <row r="206" spans="1:2" ht="12.75">
      <c r="A206" t="s">
        <v>212</v>
      </c>
      <c r="B206" t="s">
        <v>524</v>
      </c>
    </row>
    <row r="207" spans="1:2" ht="12.75">
      <c r="A207" t="s">
        <v>213</v>
      </c>
      <c r="B207" t="s">
        <v>525</v>
      </c>
    </row>
    <row r="208" spans="1:2" ht="12.75">
      <c r="A208" t="s">
        <v>202</v>
      </c>
      <c r="B208" t="s">
        <v>526</v>
      </c>
    </row>
    <row r="209" spans="1:2" ht="12.75">
      <c r="A209" t="s">
        <v>204</v>
      </c>
      <c r="B209" t="s">
        <v>527</v>
      </c>
    </row>
    <row r="210" spans="1:2" ht="12.75">
      <c r="A210" t="s">
        <v>87</v>
      </c>
      <c r="B210" t="s">
        <v>528</v>
      </c>
    </row>
    <row r="211" spans="1:2" ht="12.75">
      <c r="A211" t="s">
        <v>203</v>
      </c>
      <c r="B211" t="s">
        <v>529</v>
      </c>
    </row>
    <row r="212" spans="1:2" ht="12.75">
      <c r="A212" t="s">
        <v>208</v>
      </c>
      <c r="B212" t="s">
        <v>530</v>
      </c>
    </row>
    <row r="213" spans="1:2" ht="12.75">
      <c r="A213" t="s">
        <v>311</v>
      </c>
      <c r="B213" t="s">
        <v>531</v>
      </c>
    </row>
    <row r="214" spans="1:2" ht="12.75">
      <c r="A214" t="s">
        <v>210</v>
      </c>
      <c r="B214" t="s">
        <v>532</v>
      </c>
    </row>
    <row r="215" spans="1:2" ht="12.75">
      <c r="A215" t="s">
        <v>207</v>
      </c>
      <c r="B215" t="s">
        <v>533</v>
      </c>
    </row>
    <row r="216" spans="1:2" ht="12.75">
      <c r="A216" t="s">
        <v>209</v>
      </c>
      <c r="B216" t="s">
        <v>534</v>
      </c>
    </row>
    <row r="217" spans="1:2" ht="12.75">
      <c r="A217" t="s">
        <v>206</v>
      </c>
      <c r="B217" t="s">
        <v>535</v>
      </c>
    </row>
    <row r="218" spans="1:2" ht="12.75">
      <c r="A218" t="s">
        <v>201</v>
      </c>
      <c r="B218" t="s">
        <v>536</v>
      </c>
    </row>
    <row r="219" spans="1:2" ht="12.75">
      <c r="A219" t="s">
        <v>211</v>
      </c>
      <c r="B219" t="s">
        <v>537</v>
      </c>
    </row>
    <row r="220" spans="1:2" ht="12.75">
      <c r="A220" t="s">
        <v>312</v>
      </c>
      <c r="B220" t="s">
        <v>538</v>
      </c>
    </row>
    <row r="221" spans="1:2" ht="12.75">
      <c r="A221" t="s">
        <v>232</v>
      </c>
      <c r="B221" t="s">
        <v>539</v>
      </c>
    </row>
    <row r="222" spans="1:2" ht="12.75">
      <c r="A222" t="s">
        <v>231</v>
      </c>
      <c r="B222" t="s">
        <v>540</v>
      </c>
    </row>
    <row r="223" spans="1:2" ht="12.75">
      <c r="A223" t="s">
        <v>118</v>
      </c>
      <c r="B223" t="s">
        <v>541</v>
      </c>
    </row>
    <row r="224" spans="1:2" ht="12.75">
      <c r="A224" t="s">
        <v>234</v>
      </c>
      <c r="B224" t="s">
        <v>542</v>
      </c>
    </row>
    <row r="225" spans="1:2" ht="12.75">
      <c r="A225" t="s">
        <v>233</v>
      </c>
      <c r="B225" t="s">
        <v>543</v>
      </c>
    </row>
    <row r="226" spans="1:2" ht="12.75">
      <c r="A226" t="s">
        <v>313</v>
      </c>
      <c r="B226" t="s">
        <v>544</v>
      </c>
    </row>
    <row r="227" spans="1:2" ht="12.75">
      <c r="A227" t="s">
        <v>217</v>
      </c>
      <c r="B227" t="s">
        <v>545</v>
      </c>
    </row>
    <row r="228" spans="1:2" ht="12.75">
      <c r="A228" t="s">
        <v>215</v>
      </c>
      <c r="B228" t="s">
        <v>546</v>
      </c>
    </row>
    <row r="229" spans="1:2" ht="12.75">
      <c r="A229" t="s">
        <v>314</v>
      </c>
      <c r="B229" t="s">
        <v>547</v>
      </c>
    </row>
    <row r="230" spans="1:2" ht="12.75">
      <c r="A230" t="s">
        <v>315</v>
      </c>
      <c r="B230" t="s">
        <v>548</v>
      </c>
    </row>
    <row r="231" spans="1:2" ht="12.75">
      <c r="A231" t="s">
        <v>316</v>
      </c>
      <c r="B231" t="s">
        <v>549</v>
      </c>
    </row>
    <row r="232" spans="1:2" ht="12.75">
      <c r="A232" t="s">
        <v>317</v>
      </c>
      <c r="B232" t="s">
        <v>550</v>
      </c>
    </row>
    <row r="233" spans="1:2" ht="12.75">
      <c r="A233" t="s">
        <v>318</v>
      </c>
      <c r="B233" t="s">
        <v>551</v>
      </c>
    </row>
    <row r="234" spans="1:2" ht="12.75">
      <c r="A234" t="s">
        <v>235</v>
      </c>
      <c r="B234" t="s">
        <v>552</v>
      </c>
    </row>
    <row r="235" spans="1:2" ht="12.75">
      <c r="A235" t="s">
        <v>239</v>
      </c>
      <c r="B235" t="s">
        <v>553</v>
      </c>
    </row>
    <row r="236" spans="1:2" ht="12.75">
      <c r="A236" t="s">
        <v>236</v>
      </c>
      <c r="B236" t="s">
        <v>554</v>
      </c>
    </row>
    <row r="237" spans="1:2" ht="12.75">
      <c r="A237" t="s">
        <v>237</v>
      </c>
      <c r="B237" t="s">
        <v>555</v>
      </c>
    </row>
    <row r="238" spans="1:2" ht="12.75">
      <c r="A238" t="s">
        <v>238</v>
      </c>
      <c r="B238" t="s">
        <v>556</v>
      </c>
    </row>
    <row r="239" spans="1:2" ht="12.75">
      <c r="A239" t="s">
        <v>72</v>
      </c>
      <c r="B239" t="s">
        <v>557</v>
      </c>
    </row>
    <row r="240" spans="1:2" ht="12.75">
      <c r="A240" t="s">
        <v>319</v>
      </c>
      <c r="B240" t="s">
        <v>558</v>
      </c>
    </row>
    <row r="241" spans="1:2" ht="12.75">
      <c r="A241" t="s">
        <v>241</v>
      </c>
      <c r="B241" t="s">
        <v>559</v>
      </c>
    </row>
    <row r="242" spans="1:2" ht="12.75">
      <c r="A242" t="s">
        <v>240</v>
      </c>
      <c r="B242" t="s">
        <v>560</v>
      </c>
    </row>
    <row r="243" spans="1:2" ht="12.75">
      <c r="A243" t="s">
        <v>243</v>
      </c>
      <c r="B243" t="s">
        <v>561</v>
      </c>
    </row>
    <row r="244" spans="1:2" ht="12.75">
      <c r="A244" t="s">
        <v>245</v>
      </c>
      <c r="B244" t="s">
        <v>562</v>
      </c>
    </row>
    <row r="245" spans="1:2" ht="12.75">
      <c r="A245" t="s">
        <v>246</v>
      </c>
      <c r="B245" t="s">
        <v>563</v>
      </c>
    </row>
    <row r="246" spans="1:2" ht="12.75">
      <c r="A246" t="s">
        <v>53</v>
      </c>
      <c r="B246" t="s">
        <v>564</v>
      </c>
    </row>
    <row r="247" spans="1:2" ht="12.75">
      <c r="A247" t="s">
        <v>224</v>
      </c>
      <c r="B247" t="s">
        <v>565</v>
      </c>
    </row>
    <row r="248" spans="1:2" ht="12.75">
      <c r="A248" t="s">
        <v>228</v>
      </c>
      <c r="B248" t="s">
        <v>566</v>
      </c>
    </row>
    <row r="249" spans="1:2" ht="12.75">
      <c r="A249" t="s">
        <v>229</v>
      </c>
      <c r="B249" t="s">
        <v>567</v>
      </c>
    </row>
    <row r="250" spans="1:2" ht="12.75">
      <c r="A250" t="s">
        <v>214</v>
      </c>
      <c r="B250" t="s">
        <v>568</v>
      </c>
    </row>
    <row r="251" spans="1:2" ht="12.75">
      <c r="A251" t="s">
        <v>218</v>
      </c>
      <c r="B251" t="s">
        <v>569</v>
      </c>
    </row>
    <row r="252" spans="1:2" ht="12.75">
      <c r="A252" t="s">
        <v>223</v>
      </c>
      <c r="B252" t="s">
        <v>570</v>
      </c>
    </row>
    <row r="253" spans="1:2" ht="12.75">
      <c r="A253" t="s">
        <v>225</v>
      </c>
      <c r="B253" t="s">
        <v>571</v>
      </c>
    </row>
    <row r="254" spans="1:2" ht="12.75">
      <c r="A254" t="s">
        <v>227</v>
      </c>
      <c r="B254" t="s">
        <v>572</v>
      </c>
    </row>
    <row r="255" spans="1:2" ht="12.75">
      <c r="A255" t="s">
        <v>221</v>
      </c>
      <c r="B255" t="s">
        <v>573</v>
      </c>
    </row>
    <row r="256" spans="1:2" ht="12.75">
      <c r="A256" t="s">
        <v>222</v>
      </c>
      <c r="B256" t="s">
        <v>574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1"/>
  <sheetViews>
    <sheetView showGridLines="0" showRowColHeaders="0" showZeros="0" tabSelected="1" showOutlineSymbols="0" zoomScalePageLayoutView="0" workbookViewId="0" topLeftCell="A1">
      <selection activeCell="C5" sqref="C5"/>
    </sheetView>
  </sheetViews>
  <sheetFormatPr defaultColWidth="0" defaultRowHeight="12.75" zeroHeight="1"/>
  <cols>
    <col min="1" max="1" width="15.8515625" style="56" customWidth="1"/>
    <col min="2" max="2" width="31.00390625" style="55" customWidth="1"/>
    <col min="3" max="3" width="69.8515625" style="55" customWidth="1"/>
    <col min="4" max="4" width="3.7109375" style="55" customWidth="1"/>
    <col min="5" max="5" width="38.421875" style="56" customWidth="1"/>
    <col min="6" max="6" width="11.28125" style="35" hidden="1" customWidth="1"/>
    <col min="7" max="7" width="7.28125" style="35" hidden="1" customWidth="1"/>
    <col min="8" max="9" width="18.57421875" style="35" hidden="1" customWidth="1"/>
    <col min="10" max="16384" width="9.140625" style="35" hidden="1" customWidth="1"/>
  </cols>
  <sheetData>
    <row r="1" s="56" customFormat="1" ht="12.75">
      <c r="A1" s="157"/>
    </row>
    <row r="2" spans="2:4" s="56" customFormat="1" ht="18" customHeight="1" thickBot="1">
      <c r="B2" s="57"/>
      <c r="C2" s="57"/>
      <c r="D2" s="57"/>
    </row>
    <row r="3" spans="2:5" ht="13.5" thickTop="1">
      <c r="B3" s="41"/>
      <c r="C3" s="42"/>
      <c r="D3" s="43"/>
      <c r="E3" s="57"/>
    </row>
    <row r="4" spans="2:8" ht="14.25" customHeight="1">
      <c r="B4" s="44"/>
      <c r="C4" s="28"/>
      <c r="D4" s="45"/>
      <c r="E4" s="57"/>
      <c r="F4" s="36"/>
      <c r="G4" s="36"/>
      <c r="H4" s="36"/>
    </row>
    <row r="5" spans="2:9" ht="14.25" customHeight="1">
      <c r="B5" s="44"/>
      <c r="C5" s="28"/>
      <c r="D5" s="45"/>
      <c r="E5" s="57"/>
      <c r="F5" s="37"/>
      <c r="G5" s="37"/>
      <c r="H5" s="37"/>
      <c r="I5" s="36"/>
    </row>
    <row r="6" spans="2:9" ht="14.25" customHeight="1">
      <c r="B6" s="44"/>
      <c r="C6" s="28"/>
      <c r="D6" s="45"/>
      <c r="E6" s="57"/>
      <c r="F6" s="37"/>
      <c r="G6" s="37"/>
      <c r="H6" s="37"/>
      <c r="I6" s="36"/>
    </row>
    <row r="7" spans="2:9" ht="14.25" customHeight="1">
      <c r="B7" s="44"/>
      <c r="C7" s="28"/>
      <c r="D7" s="45"/>
      <c r="E7" s="57"/>
      <c r="F7" s="37"/>
      <c r="G7" s="37"/>
      <c r="H7" s="37"/>
      <c r="I7" s="36"/>
    </row>
    <row r="8" spans="2:9" ht="20.25">
      <c r="B8" s="44"/>
      <c r="C8" s="40" t="s">
        <v>665</v>
      </c>
      <c r="D8" s="46"/>
      <c r="E8" s="57"/>
      <c r="F8" s="37"/>
      <c r="G8" s="37"/>
      <c r="H8" s="37"/>
      <c r="I8" s="36"/>
    </row>
    <row r="9" spans="2:9" ht="14.25" customHeight="1">
      <c r="B9" s="44"/>
      <c r="C9" s="28"/>
      <c r="D9" s="45"/>
      <c r="E9" s="57"/>
      <c r="F9" s="37"/>
      <c r="G9" s="37"/>
      <c r="H9" s="37"/>
      <c r="I9" s="36"/>
    </row>
    <row r="10" spans="2:9" ht="12.75">
      <c r="B10" s="44"/>
      <c r="C10" s="39" t="s">
        <v>666</v>
      </c>
      <c r="D10" s="45"/>
      <c r="E10" s="57"/>
      <c r="F10" s="37"/>
      <c r="G10" s="37"/>
      <c r="H10" s="37"/>
      <c r="I10" s="36"/>
    </row>
    <row r="11" spans="2:9" ht="14.25" customHeight="1">
      <c r="B11" s="44"/>
      <c r="C11" s="28"/>
      <c r="D11" s="45"/>
      <c r="E11" s="57"/>
      <c r="F11" s="37"/>
      <c r="G11" s="37"/>
      <c r="H11" s="37"/>
      <c r="I11" s="36"/>
    </row>
    <row r="12" spans="2:9" ht="14.25" customHeight="1">
      <c r="B12" s="44"/>
      <c r="C12" s="63" t="s">
        <v>667</v>
      </c>
      <c r="D12" s="47"/>
      <c r="E12" s="57"/>
      <c r="F12" s="37"/>
      <c r="G12" s="37"/>
      <c r="H12" s="37"/>
      <c r="I12" s="36"/>
    </row>
    <row r="13" spans="2:9" ht="14.25" customHeight="1">
      <c r="B13" s="44"/>
      <c r="C13" s="28" t="s">
        <v>698</v>
      </c>
      <c r="D13" s="45"/>
      <c r="E13" s="57"/>
      <c r="F13" s="37"/>
      <c r="G13" s="37"/>
      <c r="H13" s="37"/>
      <c r="I13" s="36"/>
    </row>
    <row r="14" spans="2:9" ht="14.25" customHeight="1">
      <c r="B14" s="44"/>
      <c r="C14" s="29"/>
      <c r="D14" s="48"/>
      <c r="E14" s="58"/>
      <c r="F14" s="37"/>
      <c r="G14" s="37"/>
      <c r="H14" s="37"/>
      <c r="I14" s="36"/>
    </row>
    <row r="15" spans="2:9" ht="14.25" customHeight="1">
      <c r="B15" s="44"/>
      <c r="C15" s="30"/>
      <c r="D15" s="48"/>
      <c r="E15" s="58"/>
      <c r="F15" s="37"/>
      <c r="G15" s="37"/>
      <c r="H15" s="37"/>
      <c r="I15" s="36"/>
    </row>
    <row r="16" spans="2:9" ht="12.75">
      <c r="B16" s="44"/>
      <c r="C16" s="38" t="s">
        <v>633</v>
      </c>
      <c r="D16" s="49"/>
      <c r="E16" s="59"/>
      <c r="F16" s="37"/>
      <c r="G16" s="37"/>
      <c r="H16" s="37"/>
      <c r="I16" s="36"/>
    </row>
    <row r="17" spans="2:9" ht="12.75">
      <c r="B17" s="44"/>
      <c r="C17" s="38" t="s">
        <v>634</v>
      </c>
      <c r="D17" s="47"/>
      <c r="E17" s="57"/>
      <c r="F17" s="37"/>
      <c r="G17" s="37"/>
      <c r="H17" s="37"/>
      <c r="I17" s="36"/>
    </row>
    <row r="18" spans="2:9" ht="12.75">
      <c r="B18" s="44"/>
      <c r="C18" s="29"/>
      <c r="D18" s="50"/>
      <c r="E18" s="57"/>
      <c r="F18" s="37"/>
      <c r="G18" s="37"/>
      <c r="H18" s="37"/>
      <c r="I18" s="36"/>
    </row>
    <row r="19" spans="2:8" ht="18" hidden="1">
      <c r="B19" s="44"/>
      <c r="C19" s="31" t="s">
        <v>635</v>
      </c>
      <c r="D19" s="45"/>
      <c r="E19" s="60"/>
      <c r="F19" s="37"/>
      <c r="G19" s="37"/>
      <c r="H19" s="36"/>
    </row>
    <row r="20" spans="2:7" ht="23.25" customHeight="1" hidden="1">
      <c r="B20" s="51" t="s">
        <v>639</v>
      </c>
      <c r="C20" s="32"/>
      <c r="D20" s="45"/>
      <c r="E20" s="57"/>
      <c r="F20" s="37"/>
      <c r="G20" s="36"/>
    </row>
    <row r="21" spans="2:7" ht="23.25" customHeight="1" hidden="1">
      <c r="B21" s="51" t="s">
        <v>637</v>
      </c>
      <c r="C21" s="33"/>
      <c r="D21" s="45"/>
      <c r="E21" s="57"/>
      <c r="F21" s="37"/>
      <c r="G21" s="36"/>
    </row>
    <row r="22" spans="2:8" ht="23.25" customHeight="1" hidden="1">
      <c r="B22" s="51" t="s">
        <v>638</v>
      </c>
      <c r="C22" s="32"/>
      <c r="D22" s="45"/>
      <c r="E22" s="57"/>
      <c r="F22" s="37"/>
      <c r="G22" s="37"/>
      <c r="H22" s="36"/>
    </row>
    <row r="23" spans="2:9" ht="25.5" customHeight="1" hidden="1">
      <c r="B23" s="51" t="s">
        <v>636</v>
      </c>
      <c r="C23" s="34">
        <f ca="1">NOW()</f>
        <v>42360.66823564815</v>
      </c>
      <c r="D23" s="45"/>
      <c r="E23" s="57"/>
      <c r="F23" s="37"/>
      <c r="G23" s="37"/>
      <c r="H23" s="37"/>
      <c r="I23" s="36"/>
    </row>
    <row r="24" spans="2:9" ht="16.5" customHeight="1" thickBot="1">
      <c r="B24" s="52"/>
      <c r="C24" s="53"/>
      <c r="D24" s="54"/>
      <c r="E24" s="57"/>
      <c r="F24" s="37"/>
      <c r="G24" s="37"/>
      <c r="H24" s="37"/>
      <c r="I24" s="36"/>
    </row>
    <row r="25" spans="2:9" ht="13.5" customHeight="1" thickTop="1">
      <c r="B25" s="61"/>
      <c r="C25" s="62"/>
      <c r="D25" s="62"/>
      <c r="E25" s="57"/>
      <c r="F25" s="36"/>
      <c r="G25" s="36"/>
      <c r="H25" s="36"/>
      <c r="I25" s="36"/>
    </row>
    <row r="26" spans="2:9" ht="13.5" customHeight="1">
      <c r="B26" s="56"/>
      <c r="C26" s="56"/>
      <c r="D26" s="56"/>
      <c r="F26" s="36"/>
      <c r="G26" s="36"/>
      <c r="H26" s="36"/>
      <c r="I26" s="36"/>
    </row>
    <row r="27" spans="2:4" ht="12.75">
      <c r="B27" s="57"/>
      <c r="C27" s="56"/>
      <c r="D27" s="56"/>
    </row>
    <row r="28" spans="2:4" ht="12.75">
      <c r="B28" s="56"/>
      <c r="C28" s="56"/>
      <c r="D28" s="56"/>
    </row>
    <row r="29" spans="2:4" ht="12.75">
      <c r="B29" s="56"/>
      <c r="C29" s="56"/>
      <c r="D29" s="56"/>
    </row>
    <row r="30" spans="2:4" ht="12.75">
      <c r="B30" s="56"/>
      <c r="C30" s="56"/>
      <c r="D30" s="56"/>
    </row>
    <row r="31" spans="2:4" ht="12.75">
      <c r="B31" s="56"/>
      <c r="C31" s="56"/>
      <c r="D31" s="56"/>
    </row>
    <row r="32" spans="2:4" ht="12.75">
      <c r="B32" s="56"/>
      <c r="C32" s="56"/>
      <c r="D32" s="56"/>
    </row>
    <row r="33" spans="2:4" ht="12.75">
      <c r="B33" s="56"/>
      <c r="C33" s="56"/>
      <c r="D33" s="56"/>
    </row>
    <row r="34" spans="2:4" ht="12.75">
      <c r="B34" s="56"/>
      <c r="C34" s="56"/>
      <c r="D34" s="56"/>
    </row>
    <row r="35" spans="2:4" ht="12.75">
      <c r="B35" s="56"/>
      <c r="C35" s="56"/>
      <c r="D35" s="56"/>
    </row>
    <row r="36" spans="2:4" ht="12.75">
      <c r="B36" s="56"/>
      <c r="C36" s="56"/>
      <c r="D36" s="56"/>
    </row>
    <row r="37" spans="2:4" ht="12.75">
      <c r="B37" s="56"/>
      <c r="C37" s="56"/>
      <c r="D37" s="56"/>
    </row>
    <row r="38" spans="2:4" ht="12.75">
      <c r="B38" s="56"/>
      <c r="C38" s="56"/>
      <c r="D38" s="56"/>
    </row>
    <row r="39" spans="2:4" ht="12.75">
      <c r="B39" s="56"/>
      <c r="C39" s="56"/>
      <c r="D39" s="56"/>
    </row>
    <row r="40" spans="2:4" ht="12.75">
      <c r="B40" s="56"/>
      <c r="C40" s="56"/>
      <c r="D40" s="56"/>
    </row>
    <row r="41" spans="2:4" ht="12.75">
      <c r="B41" s="56"/>
      <c r="C41" s="56"/>
      <c r="D41" s="56"/>
    </row>
  </sheetData>
  <sheetProtection password="E847" sheet="1" objects="1" scenarios="1"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C73" sqref="C73"/>
    </sheetView>
  </sheetViews>
  <sheetFormatPr defaultColWidth="9.140625" defaultRowHeight="12.75"/>
  <cols>
    <col min="1" max="1" width="1.7109375" style="64" customWidth="1"/>
    <col min="2" max="2" width="10.57421875" style="64" customWidth="1"/>
    <col min="3" max="3" width="9.57421875" style="64" customWidth="1"/>
    <col min="4" max="4" width="10.8515625" style="64" customWidth="1"/>
    <col min="5" max="5" width="12.00390625" style="64" customWidth="1"/>
    <col min="6" max="6" width="9.421875" style="64" customWidth="1"/>
    <col min="7" max="7" width="9.140625" style="64" customWidth="1"/>
    <col min="8" max="8" width="11.140625" style="64" customWidth="1"/>
    <col min="9" max="9" width="11.7109375" style="64" customWidth="1"/>
    <col min="10" max="16384" width="9.140625" style="64" customWidth="1"/>
  </cols>
  <sheetData>
    <row r="1" spans="7:9" ht="12.75">
      <c r="G1" s="174" t="s">
        <v>661</v>
      </c>
      <c r="H1" s="174"/>
      <c r="I1" s="174"/>
    </row>
    <row r="2" spans="7:9" ht="12.75">
      <c r="G2" s="174"/>
      <c r="H2" s="174"/>
      <c r="I2" s="174"/>
    </row>
    <row r="3" ht="12.75">
      <c r="H3" s="117"/>
    </row>
    <row r="4" spans="7:9" ht="12.75">
      <c r="G4" s="175" t="s">
        <v>640</v>
      </c>
      <c r="H4" s="176"/>
      <c r="I4" s="177"/>
    </row>
    <row r="5" spans="7:9" ht="12.75">
      <c r="G5" s="118"/>
      <c r="H5" s="118"/>
      <c r="I5" s="118"/>
    </row>
    <row r="6" spans="7:9" ht="12.75">
      <c r="G6" s="118"/>
      <c r="H6" s="118"/>
      <c r="I6" s="118"/>
    </row>
    <row r="7" spans="1:11" ht="12.75">
      <c r="A7" s="80" t="s">
        <v>696</v>
      </c>
      <c r="B7" s="76"/>
      <c r="C7" s="76"/>
      <c r="D7" s="76"/>
      <c r="E7" s="76"/>
      <c r="F7" s="76"/>
      <c r="G7" s="76"/>
      <c r="H7" s="119"/>
      <c r="I7" s="76"/>
      <c r="J7" s="76"/>
      <c r="K7" s="76"/>
    </row>
    <row r="8" spans="1:9" ht="9" customHeight="1">
      <c r="A8" s="120" t="s">
        <v>641</v>
      </c>
      <c r="B8" s="121"/>
      <c r="C8" s="122"/>
      <c r="D8" s="123"/>
      <c r="E8" s="124" t="s">
        <v>642</v>
      </c>
      <c r="F8" s="124"/>
      <c r="G8" s="123"/>
      <c r="H8" s="125"/>
      <c r="I8" s="178"/>
    </row>
    <row r="9" spans="1:9" ht="12.75">
      <c r="A9" s="171"/>
      <c r="B9" s="172"/>
      <c r="C9" s="172"/>
      <c r="D9" s="173"/>
      <c r="E9" s="180"/>
      <c r="F9" s="181"/>
      <c r="G9" s="173"/>
      <c r="H9" s="125"/>
      <c r="I9" s="178"/>
    </row>
    <row r="10" spans="1:9" ht="9" customHeight="1">
      <c r="A10" s="128" t="s">
        <v>643</v>
      </c>
      <c r="B10" s="28"/>
      <c r="C10" s="28"/>
      <c r="D10" s="129"/>
      <c r="E10" s="130" t="s">
        <v>642</v>
      </c>
      <c r="F10" s="130"/>
      <c r="G10" s="129"/>
      <c r="H10" s="125"/>
      <c r="I10" s="178"/>
    </row>
    <row r="11" spans="1:9" ht="12.75">
      <c r="A11" s="171"/>
      <c r="B11" s="172"/>
      <c r="C11" s="172"/>
      <c r="D11" s="173"/>
      <c r="E11" s="182"/>
      <c r="F11" s="172"/>
      <c r="G11" s="173"/>
      <c r="H11" s="125"/>
      <c r="I11" s="179"/>
    </row>
    <row r="12" spans="1:9" ht="9" customHeight="1">
      <c r="A12" s="120" t="s">
        <v>644</v>
      </c>
      <c r="B12" s="122"/>
      <c r="C12" s="122"/>
      <c r="D12" s="122"/>
      <c r="E12" s="122"/>
      <c r="F12" s="122"/>
      <c r="G12" s="123"/>
      <c r="H12" s="125"/>
      <c r="I12" s="131"/>
    </row>
    <row r="13" spans="1:8" ht="12.75">
      <c r="A13" s="171"/>
      <c r="B13" s="172"/>
      <c r="C13" s="172"/>
      <c r="D13" s="172"/>
      <c r="E13" s="172"/>
      <c r="F13" s="172"/>
      <c r="G13" s="173"/>
      <c r="H13" s="117"/>
    </row>
    <row r="14" spans="2:11" ht="12.75">
      <c r="B14" s="73"/>
      <c r="C14" s="192"/>
      <c r="D14" s="191"/>
      <c r="E14" s="66"/>
      <c r="F14" s="66"/>
      <c r="G14" s="66"/>
      <c r="H14" s="66"/>
      <c r="I14" s="66"/>
      <c r="J14" s="66"/>
      <c r="K14" s="66"/>
    </row>
    <row r="15" spans="2:11" ht="12.75">
      <c r="B15" s="65"/>
      <c r="C15" s="65"/>
      <c r="D15" s="65"/>
      <c r="E15" s="66"/>
      <c r="F15" s="66"/>
      <c r="G15" s="66"/>
      <c r="J15" s="66"/>
      <c r="K15" s="66"/>
    </row>
    <row r="16" spans="2:6" ht="12.75">
      <c r="B16" s="71"/>
      <c r="C16" s="66"/>
      <c r="D16" s="66"/>
      <c r="E16" s="66"/>
      <c r="F16" s="66"/>
    </row>
    <row r="17" spans="2:7" ht="12.75">
      <c r="B17" s="72"/>
      <c r="D17" s="72"/>
      <c r="E17" s="66"/>
      <c r="F17" s="66"/>
      <c r="G17" s="66"/>
    </row>
    <row r="18" spans="2:7" ht="12.75">
      <c r="B18" s="67"/>
      <c r="D18" s="72"/>
      <c r="E18" s="66"/>
      <c r="F18" s="66"/>
      <c r="G18" s="66"/>
    </row>
    <row r="19" spans="2:6" ht="12.75">
      <c r="B19" s="71"/>
      <c r="C19" s="66"/>
      <c r="D19" s="66"/>
      <c r="E19" s="66"/>
      <c r="F19" s="66"/>
    </row>
    <row r="20" spans="2:6" ht="12.75">
      <c r="B20" s="71"/>
      <c r="C20" s="66"/>
      <c r="D20" s="66"/>
      <c r="E20" s="66"/>
      <c r="F20" s="66"/>
    </row>
    <row r="21" spans="2:11" ht="12.75">
      <c r="B21" s="193" t="s">
        <v>4</v>
      </c>
      <c r="C21" s="193"/>
      <c r="D21" s="193"/>
      <c r="E21" s="193"/>
      <c r="F21" s="193"/>
      <c r="G21" s="193"/>
      <c r="H21" s="193"/>
      <c r="I21" s="193"/>
      <c r="J21" s="193"/>
      <c r="K21" s="193"/>
    </row>
    <row r="22" spans="2:7" ht="12.75">
      <c r="B22" s="194" t="s">
        <v>697</v>
      </c>
      <c r="C22" s="193"/>
      <c r="D22" s="193"/>
      <c r="E22" s="193"/>
      <c r="F22" s="193"/>
      <c r="G22" s="193"/>
    </row>
    <row r="23" spans="2:11" ht="15">
      <c r="B23" s="82"/>
      <c r="C23" s="28"/>
      <c r="D23" s="28"/>
      <c r="E23" s="65"/>
      <c r="F23" s="65"/>
      <c r="G23" s="83"/>
      <c r="H23" s="84"/>
      <c r="I23" s="28"/>
      <c r="J23" s="65"/>
      <c r="K23" s="65"/>
    </row>
    <row r="24" spans="2:11" ht="12.75">
      <c r="B24" s="85"/>
      <c r="C24" s="28"/>
      <c r="D24" s="28"/>
      <c r="E24" s="65"/>
      <c r="F24" s="65"/>
      <c r="G24" s="75"/>
      <c r="H24" s="77"/>
      <c r="I24" s="28"/>
      <c r="J24" s="65"/>
      <c r="K24" s="65"/>
    </row>
    <row r="25" spans="2:11" ht="12.75">
      <c r="B25" s="85"/>
      <c r="C25" s="28"/>
      <c r="D25" s="28"/>
      <c r="E25" s="65"/>
      <c r="F25" s="65"/>
      <c r="G25" s="75"/>
      <c r="H25" s="28"/>
      <c r="I25" s="28"/>
      <c r="J25" s="65"/>
      <c r="K25" s="65"/>
    </row>
    <row r="26" spans="2:11" ht="12.75">
      <c r="B26" s="133"/>
      <c r="C26" s="73"/>
      <c r="D26" s="73"/>
      <c r="E26" s="73"/>
      <c r="F26" s="73"/>
      <c r="G26" s="73"/>
      <c r="H26" s="28"/>
      <c r="I26" s="28"/>
      <c r="J26" s="28"/>
      <c r="K26" s="28"/>
    </row>
    <row r="27" spans="2:11" ht="12.75">
      <c r="B27" s="75"/>
      <c r="C27" s="28"/>
      <c r="D27" s="28"/>
      <c r="E27" s="65"/>
      <c r="F27" s="65"/>
      <c r="G27" s="75"/>
      <c r="H27" s="28"/>
      <c r="I27" s="65"/>
      <c r="J27" s="65"/>
      <c r="K27" s="65"/>
    </row>
    <row r="28" spans="2:11" ht="12.75">
      <c r="B28" s="28"/>
      <c r="C28" s="28"/>
      <c r="D28" s="28"/>
      <c r="E28" s="65"/>
      <c r="F28" s="65"/>
      <c r="G28" s="65"/>
      <c r="H28" s="192"/>
      <c r="I28" s="195"/>
      <c r="J28" s="195"/>
      <c r="K28" s="195"/>
    </row>
    <row r="29" spans="5:11" ht="12.75">
      <c r="E29" s="66"/>
      <c r="F29" s="66"/>
      <c r="G29" s="66"/>
      <c r="H29" s="74"/>
      <c r="I29" s="75"/>
      <c r="J29" s="65"/>
      <c r="K29" s="65"/>
    </row>
    <row r="30" spans="2:11" ht="12.75">
      <c r="B30" s="72" t="s">
        <v>5</v>
      </c>
      <c r="K30" s="66"/>
    </row>
    <row r="31" spans="2:11" ht="12.75">
      <c r="B31" s="64" t="s">
        <v>6</v>
      </c>
      <c r="K31" s="66"/>
    </row>
    <row r="32" spans="5:11" ht="12.75">
      <c r="E32" s="66"/>
      <c r="F32" s="66"/>
      <c r="G32" s="72"/>
      <c r="J32" s="66"/>
      <c r="K32" s="66"/>
    </row>
    <row r="33" spans="2:11" ht="15">
      <c r="B33" s="134" t="s">
        <v>7</v>
      </c>
      <c r="E33" s="66"/>
      <c r="F33" s="66"/>
      <c r="G33" s="72"/>
      <c r="J33" s="66"/>
      <c r="K33" s="66"/>
    </row>
    <row r="34" spans="5:11" ht="12.75">
      <c r="E34" s="66"/>
      <c r="F34" s="66"/>
      <c r="G34" s="72"/>
      <c r="J34" s="66"/>
      <c r="K34" s="66"/>
    </row>
    <row r="35" spans="2:7" ht="12.75">
      <c r="B35" s="66"/>
      <c r="C35" s="66"/>
      <c r="D35" s="66"/>
      <c r="E35" s="66"/>
      <c r="F35" s="66"/>
      <c r="G35" s="66"/>
    </row>
    <row r="36" spans="2:11" ht="12.75"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2:11" ht="12.75">
      <c r="B37" s="76"/>
      <c r="C37" s="66"/>
      <c r="D37" s="66"/>
      <c r="E37" s="66"/>
      <c r="F37" s="66"/>
      <c r="G37" s="66"/>
      <c r="H37" s="66"/>
      <c r="I37" s="66"/>
      <c r="J37" s="66"/>
      <c r="K37" s="66"/>
    </row>
    <row r="38" spans="2:11" ht="12.75"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2:11" ht="12.75"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2:11" ht="12.75">
      <c r="B40" s="67" t="s">
        <v>8</v>
      </c>
      <c r="C40" s="66"/>
      <c r="D40" s="66"/>
      <c r="E40" s="77"/>
      <c r="F40" s="77"/>
      <c r="H40" s="72"/>
      <c r="I40" s="66"/>
      <c r="J40" s="66"/>
      <c r="K40" s="66"/>
    </row>
    <row r="41" spans="2:11" ht="12.75">
      <c r="B41" s="68" t="s">
        <v>9</v>
      </c>
      <c r="C41" s="69"/>
      <c r="D41" s="69"/>
      <c r="E41" s="122"/>
      <c r="F41" s="122"/>
      <c r="G41" s="69"/>
      <c r="H41" s="68" t="s">
        <v>21</v>
      </c>
      <c r="I41" s="70"/>
      <c r="J41" s="65"/>
      <c r="K41" s="28"/>
    </row>
    <row r="42" spans="2:11" ht="12.75">
      <c r="B42" s="190"/>
      <c r="C42" s="191"/>
      <c r="D42" s="191"/>
      <c r="E42" s="73"/>
      <c r="F42" s="73"/>
      <c r="G42" s="132"/>
      <c r="H42" s="135"/>
      <c r="I42" s="136"/>
      <c r="J42" s="132"/>
      <c r="K42" s="132"/>
    </row>
    <row r="43" spans="2:11" ht="12.75">
      <c r="B43" s="190"/>
      <c r="C43" s="191"/>
      <c r="D43" s="191"/>
      <c r="E43" s="65"/>
      <c r="F43" s="65"/>
      <c r="G43" s="65"/>
      <c r="H43" s="78"/>
      <c r="I43" s="86"/>
      <c r="J43" s="65"/>
      <c r="K43" s="28"/>
    </row>
    <row r="44" spans="2:11" ht="12.75">
      <c r="B44" s="190"/>
      <c r="C44" s="191"/>
      <c r="D44" s="191"/>
      <c r="E44" s="73"/>
      <c r="F44" s="73"/>
      <c r="G44" s="132"/>
      <c r="H44" s="137"/>
      <c r="I44" s="136"/>
      <c r="J44" s="132"/>
      <c r="K44" s="132"/>
    </row>
    <row r="45" spans="2:11" ht="12.75">
      <c r="B45" s="68" t="s">
        <v>20</v>
      </c>
      <c r="C45" s="69"/>
      <c r="D45" s="69"/>
      <c r="E45" s="122"/>
      <c r="F45" s="122"/>
      <c r="G45" s="69"/>
      <c r="H45" s="68" t="s">
        <v>10</v>
      </c>
      <c r="I45" s="70"/>
      <c r="J45" s="65"/>
      <c r="K45" s="28"/>
    </row>
    <row r="46" spans="2:11" ht="12.75">
      <c r="B46" s="171"/>
      <c r="C46" s="172"/>
      <c r="D46" s="172"/>
      <c r="E46" s="79"/>
      <c r="F46" s="79"/>
      <c r="G46" s="126"/>
      <c r="H46" s="138"/>
      <c r="I46" s="127"/>
      <c r="J46" s="132"/>
      <c r="K46" s="132"/>
    </row>
    <row r="47" spans="10:11" ht="12.75">
      <c r="J47" s="28"/>
      <c r="K47" s="28"/>
    </row>
    <row r="48" spans="2:11" ht="12.75"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1:11" ht="20.25">
      <c r="A49" s="81"/>
      <c r="B49" s="74"/>
      <c r="C49" s="74"/>
      <c r="D49" s="74"/>
      <c r="E49" s="74"/>
      <c r="F49" s="74"/>
      <c r="G49" s="74"/>
      <c r="H49" s="74"/>
      <c r="I49" s="74"/>
      <c r="J49" s="183"/>
      <c r="K49" s="183"/>
    </row>
    <row r="50" ht="12.75">
      <c r="J50" s="28"/>
    </row>
    <row r="51" spans="2:11" ht="12.75">
      <c r="B51" s="139" t="s">
        <v>11</v>
      </c>
      <c r="C51" s="140" t="s">
        <v>12</v>
      </c>
      <c r="D51" s="140" t="s">
        <v>13</v>
      </c>
      <c r="E51" s="139" t="s">
        <v>14</v>
      </c>
      <c r="F51" s="187" t="s">
        <v>2</v>
      </c>
      <c r="G51" s="188"/>
      <c r="H51" s="140" t="s">
        <v>15</v>
      </c>
      <c r="I51" s="140"/>
      <c r="J51" s="141"/>
      <c r="K51" s="142"/>
    </row>
    <row r="52" spans="2:11" ht="22.5">
      <c r="B52" s="143" t="s">
        <v>16</v>
      </c>
      <c r="C52" s="143" t="s">
        <v>17</v>
      </c>
      <c r="D52" s="143" t="s">
        <v>18</v>
      </c>
      <c r="E52" s="155"/>
      <c r="F52" s="189"/>
      <c r="G52" s="189"/>
      <c r="H52" s="156"/>
      <c r="I52" s="144"/>
      <c r="J52" s="145"/>
      <c r="K52" s="146"/>
    </row>
    <row r="53" spans="2:11" ht="22.5">
      <c r="B53" s="143" t="s">
        <v>19</v>
      </c>
      <c r="C53" s="147"/>
      <c r="D53" s="148"/>
      <c r="E53" s="155"/>
      <c r="F53" s="189"/>
      <c r="G53" s="189"/>
      <c r="H53" s="156"/>
      <c r="I53" s="144"/>
      <c r="J53" s="184"/>
      <c r="K53" s="185"/>
    </row>
    <row r="54" spans="2:3" ht="12.75">
      <c r="B54" s="186"/>
      <c r="C54" s="186"/>
    </row>
  </sheetData>
  <sheetProtection/>
  <protectedRanges>
    <protectedRange sqref="A11:G11" name="Omr?de3"/>
    <protectedRange sqref="A13:G13" name="Omr?de2"/>
    <protectedRange sqref="A9:G9" name="Omr?de1"/>
  </protectedRanges>
  <mergeCells count="22">
    <mergeCell ref="B42:D42"/>
    <mergeCell ref="B43:D43"/>
    <mergeCell ref="B44:D44"/>
    <mergeCell ref="B46:D46"/>
    <mergeCell ref="C14:D14"/>
    <mergeCell ref="B21:K21"/>
    <mergeCell ref="B22:G22"/>
    <mergeCell ref="H28:K28"/>
    <mergeCell ref="J49:K49"/>
    <mergeCell ref="J53:K53"/>
    <mergeCell ref="B54:C54"/>
    <mergeCell ref="F51:G51"/>
    <mergeCell ref="F52:G52"/>
    <mergeCell ref="F53:G53"/>
    <mergeCell ref="A13:G13"/>
    <mergeCell ref="G1:I2"/>
    <mergeCell ref="G4:I4"/>
    <mergeCell ref="I8:I11"/>
    <mergeCell ref="A9:D9"/>
    <mergeCell ref="E9:G9"/>
    <mergeCell ref="A11:D11"/>
    <mergeCell ref="E11:G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38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2" width="9.140625" style="103" customWidth="1"/>
    <col min="3" max="3" width="9.57421875" style="103" customWidth="1"/>
    <col min="4" max="4" width="7.28125" style="103" customWidth="1"/>
    <col min="5" max="5" width="8.28125" style="103" customWidth="1"/>
    <col min="6" max="6" width="13.7109375" style="103" bestFit="1" customWidth="1"/>
    <col min="7" max="7" width="4.00390625" style="104" bestFit="1" customWidth="1"/>
    <col min="8" max="8" width="29.8515625" style="103" bestFit="1" customWidth="1"/>
    <col min="9" max="16384" width="9.140625" style="103" customWidth="1"/>
  </cols>
  <sheetData>
    <row r="1" spans="1:8" ht="12.75">
      <c r="A1" s="196" t="s">
        <v>781</v>
      </c>
      <c r="B1" s="196"/>
      <c r="C1" s="196"/>
      <c r="D1" s="196"/>
      <c r="E1" s="196"/>
      <c r="F1" s="196"/>
      <c r="G1" s="196"/>
      <c r="H1" s="196"/>
    </row>
    <row r="2" spans="1:9" ht="12.75">
      <c r="A2" s="197" t="s">
        <v>640</v>
      </c>
      <c r="B2" s="197"/>
      <c r="C2" s="197"/>
      <c r="D2" s="197"/>
      <c r="E2" s="197"/>
      <c r="F2" s="197"/>
      <c r="G2" s="197"/>
      <c r="H2" s="197"/>
      <c r="I2" s="112"/>
    </row>
    <row r="3" spans="1:10" ht="13.5" thickBot="1">
      <c r="A3" s="105" t="s">
        <v>696</v>
      </c>
      <c r="B3" s="106"/>
      <c r="C3" s="106"/>
      <c r="D3" s="106"/>
      <c r="E3" s="106"/>
      <c r="F3" s="106"/>
      <c r="G3" s="107"/>
      <c r="H3" s="106"/>
      <c r="I3" s="106"/>
      <c r="J3" s="106"/>
    </row>
    <row r="4" spans="1:8" ht="15.75">
      <c r="A4" s="88"/>
      <c r="B4" s="89"/>
      <c r="C4" s="89"/>
      <c r="D4" s="89"/>
      <c r="E4" s="89"/>
      <c r="F4" s="89"/>
      <c r="G4" s="115"/>
      <c r="H4" s="158" t="s">
        <v>684</v>
      </c>
    </row>
    <row r="5" spans="1:8" ht="15.75">
      <c r="A5" s="98" t="s">
        <v>662</v>
      </c>
      <c r="B5" s="97"/>
      <c r="C5" s="97"/>
      <c r="D5" s="97"/>
      <c r="E5" s="97"/>
      <c r="F5" s="97"/>
      <c r="G5" s="111"/>
      <c r="H5" s="165"/>
    </row>
    <row r="6" spans="1:8" ht="12.75">
      <c r="A6" s="90" t="s">
        <v>685</v>
      </c>
      <c r="B6" s="87"/>
      <c r="C6" s="87"/>
      <c r="D6" s="87"/>
      <c r="E6" s="92"/>
      <c r="F6" s="95" t="s">
        <v>645</v>
      </c>
      <c r="G6" s="111">
        <v>100</v>
      </c>
      <c r="H6" s="168" t="s">
        <v>805</v>
      </c>
    </row>
    <row r="7" spans="1:8" ht="12.75">
      <c r="A7" s="90" t="s">
        <v>686</v>
      </c>
      <c r="B7" s="87"/>
      <c r="C7" s="87"/>
      <c r="D7" s="87"/>
      <c r="E7" s="87"/>
      <c r="F7" s="95" t="s">
        <v>645</v>
      </c>
      <c r="G7" s="111">
        <v>101</v>
      </c>
      <c r="H7" s="168" t="s">
        <v>804</v>
      </c>
    </row>
    <row r="8" spans="1:8" ht="12.75">
      <c r="A8" s="90" t="s">
        <v>687</v>
      </c>
      <c r="B8" s="87"/>
      <c r="C8" s="87"/>
      <c r="D8" s="87"/>
      <c r="E8" s="92"/>
      <c r="F8" s="95" t="s">
        <v>645</v>
      </c>
      <c r="G8" s="111">
        <v>102</v>
      </c>
      <c r="H8" s="168" t="s">
        <v>803</v>
      </c>
    </row>
    <row r="9" spans="1:8" ht="12.75">
      <c r="A9" s="90" t="s">
        <v>688</v>
      </c>
      <c r="B9" s="87"/>
      <c r="C9" s="87"/>
      <c r="D9" s="87"/>
      <c r="E9" s="94"/>
      <c r="F9" s="95" t="s">
        <v>645</v>
      </c>
      <c r="G9" s="111">
        <v>103</v>
      </c>
      <c r="H9" s="168" t="s">
        <v>802</v>
      </c>
    </row>
    <row r="10" spans="1:9" ht="12.75">
      <c r="A10" s="90" t="s">
        <v>689</v>
      </c>
      <c r="B10" s="87"/>
      <c r="C10" s="87"/>
      <c r="D10" s="92"/>
      <c r="E10" s="87"/>
      <c r="F10" s="95" t="s">
        <v>645</v>
      </c>
      <c r="G10" s="111">
        <v>104</v>
      </c>
      <c r="H10" s="168" t="s">
        <v>801</v>
      </c>
      <c r="I10" s="109"/>
    </row>
    <row r="11" spans="1:8" ht="12.75">
      <c r="A11" s="96" t="s">
        <v>646</v>
      </c>
      <c r="B11" s="92"/>
      <c r="C11" s="92"/>
      <c r="D11" s="92"/>
      <c r="E11" s="94"/>
      <c r="F11" s="92"/>
      <c r="G11" s="111">
        <v>105</v>
      </c>
      <c r="H11" s="168" t="s">
        <v>782</v>
      </c>
    </row>
    <row r="12" spans="1:8" ht="12.75">
      <c r="A12" s="90" t="s">
        <v>647</v>
      </c>
      <c r="B12" s="97"/>
      <c r="C12" s="92"/>
      <c r="D12" s="92"/>
      <c r="E12" s="92"/>
      <c r="F12" s="94"/>
      <c r="G12" s="111">
        <v>106</v>
      </c>
      <c r="H12" s="168" t="s">
        <v>783</v>
      </c>
    </row>
    <row r="13" spans="1:8" ht="12.75">
      <c r="A13" s="90" t="s">
        <v>648</v>
      </c>
      <c r="B13" s="87"/>
      <c r="C13" s="87"/>
      <c r="D13" s="87"/>
      <c r="E13" s="92"/>
      <c r="F13" s="95" t="s">
        <v>645</v>
      </c>
      <c r="G13" s="111">
        <v>107</v>
      </c>
      <c r="H13" s="168" t="s">
        <v>785</v>
      </c>
    </row>
    <row r="14" spans="1:8" ht="12.75">
      <c r="A14" s="90" t="s">
        <v>690</v>
      </c>
      <c r="B14" s="87"/>
      <c r="C14" s="92"/>
      <c r="D14" s="92"/>
      <c r="E14" s="92"/>
      <c r="F14" s="159"/>
      <c r="G14" s="111">
        <v>108</v>
      </c>
      <c r="H14" s="168" t="s">
        <v>800</v>
      </c>
    </row>
    <row r="15" spans="1:8" ht="12.75">
      <c r="A15" s="90" t="s">
        <v>649</v>
      </c>
      <c r="B15" s="92"/>
      <c r="C15" s="92"/>
      <c r="D15" s="92"/>
      <c r="E15" s="92"/>
      <c r="F15" s="92"/>
      <c r="G15" s="111">
        <v>109</v>
      </c>
      <c r="H15" s="168" t="s">
        <v>784</v>
      </c>
    </row>
    <row r="16" spans="1:8" ht="12.75">
      <c r="A16" s="98" t="s">
        <v>650</v>
      </c>
      <c r="B16" s="87"/>
      <c r="C16" s="87"/>
      <c r="D16" s="87"/>
      <c r="E16" s="92"/>
      <c r="F16" s="92"/>
      <c r="G16" s="111">
        <v>110</v>
      </c>
      <c r="H16" s="163" t="e">
        <f>H6+H7+H8+H9+H10+H11+H12+H13+H14+H15</f>
        <v>#VALUE!</v>
      </c>
    </row>
    <row r="17" spans="1:8" ht="12.75">
      <c r="A17" s="90"/>
      <c r="B17" s="87"/>
      <c r="C17" s="87"/>
      <c r="D17" s="87"/>
      <c r="E17" s="87"/>
      <c r="F17" s="97"/>
      <c r="G17" s="111"/>
      <c r="H17" s="162"/>
    </row>
    <row r="18" spans="1:8" ht="12.75">
      <c r="A18" s="98" t="s">
        <v>664</v>
      </c>
      <c r="B18" s="87"/>
      <c r="C18" s="87"/>
      <c r="D18" s="87"/>
      <c r="E18" s="87"/>
      <c r="F18" s="97"/>
      <c r="G18" s="111"/>
      <c r="H18" s="162"/>
    </row>
    <row r="19" spans="1:8" ht="12.75">
      <c r="A19" s="90" t="s">
        <v>651</v>
      </c>
      <c r="B19" s="87"/>
      <c r="C19" s="92"/>
      <c r="D19" s="92"/>
      <c r="E19" s="92"/>
      <c r="F19" s="95" t="s">
        <v>683</v>
      </c>
      <c r="G19" s="111">
        <v>200</v>
      </c>
      <c r="H19" s="168" t="s">
        <v>786</v>
      </c>
    </row>
    <row r="20" spans="1:8" ht="12.75">
      <c r="A20" s="91" t="s">
        <v>691</v>
      </c>
      <c r="B20" s="87"/>
      <c r="C20" s="161"/>
      <c r="D20" s="161"/>
      <c r="E20" s="92"/>
      <c r="F20" s="95" t="s">
        <v>683</v>
      </c>
      <c r="G20" s="111">
        <v>201</v>
      </c>
      <c r="H20" s="168" t="s">
        <v>799</v>
      </c>
    </row>
    <row r="21" spans="1:8" ht="12.75">
      <c r="A21" s="91" t="s">
        <v>692</v>
      </c>
      <c r="B21" s="87"/>
      <c r="C21" s="97"/>
      <c r="D21" s="92"/>
      <c r="E21" s="94"/>
      <c r="F21" s="95" t="s">
        <v>683</v>
      </c>
      <c r="G21" s="111">
        <v>202</v>
      </c>
      <c r="H21" s="168" t="s">
        <v>798</v>
      </c>
    </row>
    <row r="22" spans="1:8" ht="12.75">
      <c r="A22" s="91" t="s">
        <v>693</v>
      </c>
      <c r="B22" s="87"/>
      <c r="C22" s="87"/>
      <c r="D22" s="94"/>
      <c r="E22" s="94"/>
      <c r="F22" s="95" t="s">
        <v>683</v>
      </c>
      <c r="G22" s="111">
        <v>203</v>
      </c>
      <c r="H22" s="168" t="s">
        <v>797</v>
      </c>
    </row>
    <row r="23" spans="1:8" ht="12.75">
      <c r="A23" s="91" t="s">
        <v>694</v>
      </c>
      <c r="B23" s="87"/>
      <c r="C23" s="92"/>
      <c r="D23" s="92"/>
      <c r="E23" s="92"/>
      <c r="F23" s="95" t="s">
        <v>683</v>
      </c>
      <c r="G23" s="111">
        <v>204</v>
      </c>
      <c r="H23" s="168" t="s">
        <v>796</v>
      </c>
    </row>
    <row r="24" spans="1:8" ht="12.75">
      <c r="A24" s="90" t="s">
        <v>652</v>
      </c>
      <c r="B24" s="87"/>
      <c r="C24" s="94"/>
      <c r="D24" s="94"/>
      <c r="E24" s="94"/>
      <c r="F24" s="95" t="s">
        <v>683</v>
      </c>
      <c r="G24" s="111">
        <v>205</v>
      </c>
      <c r="H24" s="168" t="s">
        <v>787</v>
      </c>
    </row>
    <row r="25" spans="1:8" ht="12.75">
      <c r="A25" s="90" t="s">
        <v>695</v>
      </c>
      <c r="B25" s="87"/>
      <c r="C25" s="92"/>
      <c r="D25" s="92"/>
      <c r="E25" s="92"/>
      <c r="F25" s="95" t="s">
        <v>683</v>
      </c>
      <c r="G25" s="111">
        <v>206</v>
      </c>
      <c r="H25" s="168" t="s">
        <v>788</v>
      </c>
    </row>
    <row r="26" spans="1:8" ht="12.75">
      <c r="A26" s="90" t="s">
        <v>653</v>
      </c>
      <c r="B26" s="87"/>
      <c r="C26" s="92"/>
      <c r="D26" s="92"/>
      <c r="E26" s="92"/>
      <c r="F26" s="95" t="s">
        <v>683</v>
      </c>
      <c r="G26" s="111">
        <v>207</v>
      </c>
      <c r="H26" s="168" t="s">
        <v>795</v>
      </c>
    </row>
    <row r="27" spans="1:8" ht="12.75">
      <c r="A27" s="98" t="s">
        <v>654</v>
      </c>
      <c r="B27" s="87"/>
      <c r="C27" s="94"/>
      <c r="D27" s="94"/>
      <c r="E27" s="94"/>
      <c r="F27" s="159"/>
      <c r="G27" s="111">
        <v>208</v>
      </c>
      <c r="H27" s="164" t="e">
        <f>H20+H21+H22+H23+H24+H25+H26</f>
        <v>#VALUE!</v>
      </c>
    </row>
    <row r="28" spans="1:8" ht="12.75">
      <c r="A28" s="98"/>
      <c r="B28" s="87"/>
      <c r="C28" s="87"/>
      <c r="D28" s="87"/>
      <c r="E28" s="87"/>
      <c r="F28" s="97"/>
      <c r="G28" s="111"/>
      <c r="H28" s="162"/>
    </row>
    <row r="29" spans="1:8" s="105" customFormat="1" ht="12.75">
      <c r="A29" s="90" t="s">
        <v>655</v>
      </c>
      <c r="B29" s="92"/>
      <c r="C29" s="92"/>
      <c r="D29" s="92"/>
      <c r="E29" s="92"/>
      <c r="F29" s="95" t="s">
        <v>683</v>
      </c>
      <c r="G29" s="111">
        <v>211</v>
      </c>
      <c r="H29" s="168" t="s">
        <v>789</v>
      </c>
    </row>
    <row r="30" spans="1:8" ht="12.75">
      <c r="A30" s="90"/>
      <c r="B30" s="87"/>
      <c r="C30" s="87"/>
      <c r="D30" s="87"/>
      <c r="E30" s="87"/>
      <c r="F30" s="97"/>
      <c r="G30" s="111"/>
      <c r="H30" s="162"/>
    </row>
    <row r="31" spans="1:8" ht="13.5" thickBot="1">
      <c r="A31" s="99" t="s">
        <v>656</v>
      </c>
      <c r="B31" s="100"/>
      <c r="C31" s="100"/>
      <c r="D31" s="100"/>
      <c r="E31" s="100"/>
      <c r="F31" s="160" t="s">
        <v>645</v>
      </c>
      <c r="G31" s="116">
        <v>212</v>
      </c>
      <c r="H31" s="169" t="s">
        <v>790</v>
      </c>
    </row>
    <row r="32" spans="1:8" ht="13.5" thickBot="1">
      <c r="A32" s="113"/>
      <c r="B32" s="112"/>
      <c r="C32" s="112"/>
      <c r="D32" s="112"/>
      <c r="E32" s="112"/>
      <c r="F32" s="112"/>
      <c r="G32" s="114"/>
      <c r="H32" s="108"/>
    </row>
    <row r="33" spans="1:8" ht="15.75">
      <c r="A33" s="88" t="s">
        <v>663</v>
      </c>
      <c r="B33" s="89"/>
      <c r="C33" s="89"/>
      <c r="D33" s="89"/>
      <c r="E33" s="89"/>
      <c r="F33" s="89"/>
      <c r="G33" s="115"/>
      <c r="H33" s="158" t="s">
        <v>684</v>
      </c>
    </row>
    <row r="34" spans="1:8" ht="12.75">
      <c r="A34" s="98" t="s">
        <v>657</v>
      </c>
      <c r="B34" s="97"/>
      <c r="C34" s="97"/>
      <c r="D34" s="92"/>
      <c r="E34" s="92"/>
      <c r="F34" s="93"/>
      <c r="G34" s="111">
        <v>300</v>
      </c>
      <c r="H34" s="169" t="s">
        <v>791</v>
      </c>
    </row>
    <row r="35" spans="1:8" ht="12.75">
      <c r="A35" s="90" t="s">
        <v>658</v>
      </c>
      <c r="B35" s="97"/>
      <c r="C35" s="97"/>
      <c r="D35" s="97"/>
      <c r="E35" s="92"/>
      <c r="F35" s="101" t="s">
        <v>700</v>
      </c>
      <c r="G35" s="110">
        <v>301</v>
      </c>
      <c r="H35" s="169" t="s">
        <v>794</v>
      </c>
    </row>
    <row r="36" spans="1:8" ht="12.75">
      <c r="A36" s="90" t="s">
        <v>659</v>
      </c>
      <c r="B36" s="97"/>
      <c r="C36" s="97"/>
      <c r="D36" s="97"/>
      <c r="E36" s="92"/>
      <c r="F36" s="102" t="s">
        <v>0</v>
      </c>
      <c r="G36" s="110">
        <v>302</v>
      </c>
      <c r="H36" s="169" t="s">
        <v>793</v>
      </c>
    </row>
    <row r="37" spans="1:8" ht="12.75">
      <c r="A37" s="90"/>
      <c r="B37" s="97"/>
      <c r="C37" s="97"/>
      <c r="D37" s="97"/>
      <c r="E37" s="97"/>
      <c r="F37" s="97"/>
      <c r="G37" s="111"/>
      <c r="H37" s="166"/>
    </row>
    <row r="38" spans="1:8" ht="13.5" thickBot="1">
      <c r="A38" s="99" t="s">
        <v>660</v>
      </c>
      <c r="B38" s="100"/>
      <c r="C38" s="100"/>
      <c r="D38" s="100"/>
      <c r="E38" s="100"/>
      <c r="F38" s="100"/>
      <c r="G38" s="116">
        <v>310</v>
      </c>
      <c r="H38" s="170" t="s">
        <v>792</v>
      </c>
    </row>
  </sheetData>
  <sheetProtection/>
  <protectedRanges>
    <protectedRange sqref="H16:H18 H27:H28 H32:H33" name="Omr?de4_1"/>
    <protectedRange sqref="H11" name="Omr?de4_8_1"/>
    <protectedRange sqref="H12" name="Omr?de4_9_1"/>
    <protectedRange sqref="H13:H14" name="Omr?de4_10_1"/>
    <protectedRange sqref="H15" name="Omr?de4_11_1"/>
    <protectedRange sqref="H19:H23" name="Omr?de4_5_1"/>
    <protectedRange sqref="H24" name="Omr?de4_6_1"/>
    <protectedRange sqref="H25:H26" name="Omr?de4_7_1"/>
    <protectedRange sqref="H30" name="Omr?de4_1_1"/>
    <protectedRange sqref="H31" name="Omr?de4_3_1"/>
    <protectedRange sqref="H29" name="Omr?de4_4_1"/>
    <protectedRange sqref="H37" name="Omr?de4_1_2"/>
    <protectedRange sqref="H34:H36" name="Omr?de4_12"/>
    <protectedRange sqref="H38" name="Omr?de4_2_1"/>
    <protectedRange sqref="H6" name="Omr?de4_12_1"/>
    <protectedRange sqref="H7" name="Omr?de4_12_2"/>
    <protectedRange sqref="H8" name="Omr?de4_12_3"/>
    <protectedRange sqref="H9" name="Omr?de4_12_4"/>
    <protectedRange sqref="H10" name="Omr?de4_12_5"/>
  </protectedRanges>
  <mergeCells count="2">
    <mergeCell ref="A1:H1"/>
    <mergeCell ref="A2:H2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64" customWidth="1"/>
    <col min="2" max="2" width="83.7109375" style="64" customWidth="1"/>
    <col min="3" max="16384" width="9.140625" style="64" customWidth="1"/>
  </cols>
  <sheetData>
    <row r="1" spans="1:2" ht="12.75">
      <c r="A1" s="149"/>
      <c r="B1" s="150"/>
    </row>
    <row r="2" spans="1:2" ht="25.5">
      <c r="A2" s="149"/>
      <c r="B2" s="151" t="s">
        <v>806</v>
      </c>
    </row>
    <row r="3" spans="1:2" ht="38.25">
      <c r="A3" s="149"/>
      <c r="B3" s="152" t="s">
        <v>807</v>
      </c>
    </row>
    <row r="4" spans="1:2" ht="30.75" customHeight="1">
      <c r="A4" s="149"/>
      <c r="B4" s="152" t="s">
        <v>668</v>
      </c>
    </row>
    <row r="5" spans="1:2" ht="51">
      <c r="A5" s="149"/>
      <c r="B5" s="152" t="s">
        <v>808</v>
      </c>
    </row>
    <row r="6" spans="1:2" ht="29.25" customHeight="1">
      <c r="A6" s="149"/>
      <c r="B6" s="152" t="s">
        <v>669</v>
      </c>
    </row>
    <row r="7" spans="1:2" ht="16.5" customHeight="1">
      <c r="A7" s="149"/>
      <c r="B7" s="152" t="s">
        <v>670</v>
      </c>
    </row>
    <row r="8" spans="1:2" ht="57" customHeight="1">
      <c r="A8" s="149"/>
      <c r="B8" s="152" t="s">
        <v>809</v>
      </c>
    </row>
    <row r="9" spans="1:2" ht="31.5" customHeight="1">
      <c r="A9" s="149"/>
      <c r="B9" s="152" t="s">
        <v>681</v>
      </c>
    </row>
    <row r="10" spans="1:2" ht="41.25" customHeight="1">
      <c r="A10" s="149"/>
      <c r="B10" s="152" t="s">
        <v>671</v>
      </c>
    </row>
    <row r="11" spans="1:2" ht="12.75">
      <c r="A11" s="149"/>
      <c r="B11" s="152"/>
    </row>
    <row r="12" spans="1:2" ht="12.75">
      <c r="A12" s="149"/>
      <c r="B12" s="153" t="s">
        <v>672</v>
      </c>
    </row>
    <row r="13" spans="1:2" ht="25.5">
      <c r="A13" s="149"/>
      <c r="B13" s="152" t="s">
        <v>673</v>
      </c>
    </row>
    <row r="14" spans="1:2" ht="51">
      <c r="A14" s="149"/>
      <c r="B14" s="152" t="s">
        <v>810</v>
      </c>
    </row>
    <row r="15" spans="1:2" ht="16.5" customHeight="1">
      <c r="A15" s="149"/>
      <c r="B15" s="152" t="s">
        <v>674</v>
      </c>
    </row>
    <row r="16" spans="1:2" ht="25.5">
      <c r="A16" s="149"/>
      <c r="B16" s="154" t="s">
        <v>682</v>
      </c>
    </row>
    <row r="17" spans="1:2" ht="25.5">
      <c r="A17" s="149"/>
      <c r="B17" s="154" t="s">
        <v>675</v>
      </c>
    </row>
    <row r="18" spans="1:2" ht="38.25">
      <c r="A18" s="149"/>
      <c r="B18" s="154" t="s">
        <v>811</v>
      </c>
    </row>
    <row r="19" ht="11.25" customHeight="1">
      <c r="A19" s="149"/>
    </row>
    <row r="20" spans="1:2" ht="27" customHeight="1">
      <c r="A20" s="149"/>
      <c r="B20" s="152" t="s">
        <v>676</v>
      </c>
    </row>
    <row r="21" spans="1:2" ht="18" customHeight="1">
      <c r="A21" s="149"/>
      <c r="B21" s="152" t="s">
        <v>1</v>
      </c>
    </row>
    <row r="22" spans="1:2" ht="42.75" customHeight="1">
      <c r="A22" s="149"/>
      <c r="B22" s="152" t="s">
        <v>677</v>
      </c>
    </row>
    <row r="23" spans="1:2" ht="68.25" customHeight="1">
      <c r="A23" s="149"/>
      <c r="B23" s="152" t="s">
        <v>678</v>
      </c>
    </row>
    <row r="24" spans="1:2" ht="42" customHeight="1">
      <c r="A24" s="149"/>
      <c r="B24" s="152" t="s">
        <v>679</v>
      </c>
    </row>
    <row r="25" spans="1:2" ht="54.75" customHeight="1">
      <c r="A25" s="149"/>
      <c r="B25" s="152" t="s">
        <v>680</v>
      </c>
    </row>
    <row r="26" spans="1:2" ht="54" customHeight="1">
      <c r="A26" s="149"/>
      <c r="B26" s="152" t="s">
        <v>3</v>
      </c>
    </row>
    <row r="27" spans="1:2" ht="28.5" customHeight="1">
      <c r="A27" s="149"/>
      <c r="B27" s="152" t="s">
        <v>699</v>
      </c>
    </row>
    <row r="28" spans="1:2" ht="12.75">
      <c r="A28" s="149"/>
      <c r="B28" s="149"/>
    </row>
    <row r="29" spans="1:2" ht="12.75">
      <c r="A29" s="149"/>
      <c r="B29" s="149"/>
    </row>
    <row r="30" ht="12.75">
      <c r="A30" s="149"/>
    </row>
  </sheetData>
  <sheetProtection password="E84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3" customWidth="1"/>
    <col min="2" max="2" width="6.421875" style="24" bestFit="1" customWidth="1"/>
    <col min="3" max="3" width="6.140625" style="25" bestFit="1" customWidth="1"/>
    <col min="4" max="4" width="11.7109375" style="26" bestFit="1" customWidth="1"/>
    <col min="5" max="16" width="9.140625" style="27" customWidth="1"/>
  </cols>
  <sheetData>
    <row r="1" spans="1:16" s="13" customFormat="1" ht="13.5" thickBot="1">
      <c r="A1" s="22" t="s">
        <v>22</v>
      </c>
      <c r="B1" s="22" t="s">
        <v>23</v>
      </c>
      <c r="C1" s="22" t="s">
        <v>632</v>
      </c>
      <c r="D1" s="23" t="s">
        <v>42</v>
      </c>
      <c r="E1" s="22"/>
      <c r="F1" s="22"/>
      <c r="G1" s="22"/>
      <c r="H1" s="22"/>
      <c r="I1" s="22"/>
      <c r="J1" s="22"/>
      <c r="K1" s="22"/>
      <c r="L1" s="22"/>
      <c r="M1" s="22"/>
      <c r="N1" s="24"/>
      <c r="O1" s="24"/>
      <c r="P1" s="2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C2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1" ht="12">
      <c r="A1" s="3" t="e">
        <f>IF(((Inm_18502+Inm_18501))&lt;=Inm_18499,"OK","Summafel övriga transaktionskostnader!")</f>
        <v>#VALUE!</v>
      </c>
    </row>
    <row r="2" ht="12">
      <c r="A2" s="3" t="e">
        <f>IF(ABS(Inm_18498-(Inm_19859+Inm_19858+Inm_19857+Inm_19856+Inm_19855+Inm_18489+Inm_18490+Inm_18493+Inm_19839+Inm_18492+Inm_19838+Inm_19837+Inm_19836+Inm_19835+Inm_18495+Inm_18496+Inm_19834+Inm_18497))&lt;1,"OK","Fel Åretsresultat!")</f>
        <v>#VALUE!</v>
      </c>
    </row>
    <row r="3" ht="12">
      <c r="A3" s="3" t="str">
        <f>IF(Inm_18494&lt;=0,"OK","Positiva förvaltningskostnader?")</f>
        <v>Positiva förvaltningskostnader?</v>
      </c>
    </row>
    <row r="4" ht="12">
      <c r="A4" s="3" t="str">
        <f>IF(Inm_18495&lt;=0,"OK","Positiva räntekostnader?")</f>
        <v>Positiva räntekostnader?</v>
      </c>
    </row>
    <row r="5" ht="12">
      <c r="A5" s="3" t="str">
        <f>IF(Inm_18496&lt;=0,"OK","Positiva övriga finansiella kostnader?")</f>
        <v>Positiva övriga finansiella kostnader?</v>
      </c>
    </row>
    <row r="6" ht="12">
      <c r="A6" s="3" t="str">
        <f>IF(Inm_18497&lt;=0,"OK","Skatt anges med negativt tecken!")</f>
        <v>Skatt anges med negativt tecken!</v>
      </c>
    </row>
    <row r="7" ht="12">
      <c r="A7" s="3" t="str">
        <f>IF(Inm_19834&lt;=0,"OK","Positiva övriga kostnader?")</f>
        <v>Positiva övriga kostnader?</v>
      </c>
    </row>
    <row r="8" ht="12">
      <c r="A8" s="3" t="str">
        <f>IF(Inm_19838&lt;=0,"OK","Ersättningar ska anges med negativt tecken")</f>
        <v>Ersättningar ska anges med negativt tecken</v>
      </c>
    </row>
    <row r="9" ht="12">
      <c r="A9" s="3" t="str">
        <f>IF(Inm_19837&lt;=0,"OK","Ersättningar ska anges med negativt tecken")</f>
        <v>Ersättningar ska anges med negativt tecken</v>
      </c>
    </row>
    <row r="10" ht="12">
      <c r="A10" s="3" t="str">
        <f>IF(Inm_19836&lt;=0,"OK","Ersättningar ska anges med negativt tecken")</f>
        <v>Ersättningar ska anges med negativt tecken</v>
      </c>
    </row>
    <row r="11" ht="12">
      <c r="A11" s="3" t="str">
        <f>IF(Inm_19835&lt;=0,"OK","Ersättningar ska anges med negativt tecken")</f>
        <v>Ersättningar ska anges med negativt tecken</v>
      </c>
    </row>
    <row r="12" ht="12">
      <c r="A12" s="3" t="str">
        <f>IF(Inm_18489&gt;=0,"OK","Ränteintäkter anges med positivt tecken")</f>
        <v>OK</v>
      </c>
    </row>
    <row r="13" ht="12">
      <c r="A13" s="3" t="str">
        <f>IF(Inm_18490&gt;=0,"OK","Erhållna utdelningar anges med positivt tecken")</f>
        <v>OK</v>
      </c>
    </row>
    <row r="14" ht="12">
      <c r="A14" s="3" t="str">
        <f>IF(Inm_19839&gt;=0,"OK","Intäkter anges med positivt tecken")</f>
        <v>OK</v>
      </c>
    </row>
    <row r="15" ht="12">
      <c r="A15" s="3" t="str">
        <f>IF(Inm_18492&gt;=0,"OK","Intäkter anges med positivt tecken")</f>
        <v>OK</v>
      </c>
    </row>
    <row r="25" ht="12">
      <c r="C25" s="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A1:T25"/>
  <sheetViews>
    <sheetView zoomScalePageLayoutView="0" workbookViewId="0" topLeftCell="A1">
      <pane ySplit="495" topLeftCell="A1" activePane="bottomLeft" state="split"/>
      <selection pane="topLeft" activeCell="T1" sqref="T1:T16384"/>
      <selection pane="bottomLeft" activeCell="A4" sqref="A4"/>
    </sheetView>
  </sheetViews>
  <sheetFormatPr defaultColWidth="9.140625" defaultRowHeight="12.75"/>
  <cols>
    <col min="1" max="1" width="9.57421875" style="8" customWidth="1"/>
    <col min="2" max="2" width="9.140625" style="8" customWidth="1"/>
    <col min="3" max="3" width="33.7109375" style="9" customWidth="1"/>
    <col min="4" max="4" width="21.140625" style="9" customWidth="1"/>
    <col min="5" max="15" width="6.7109375" style="5" customWidth="1"/>
    <col min="16" max="16" width="18.421875" style="6" customWidth="1"/>
    <col min="17" max="17" width="9.140625" style="7" customWidth="1"/>
    <col min="18" max="18" width="9.140625" style="10" customWidth="1"/>
    <col min="19" max="19" width="35.7109375" style="11" customWidth="1"/>
    <col min="20" max="20" width="10.421875" style="5" customWidth="1"/>
    <col min="21" max="26" width="9.140625" style="3" customWidth="1"/>
    <col min="27" max="27" width="26.7109375" style="3" bestFit="1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0" s="21" customFormat="1" ht="12">
      <c r="A1" s="14" t="s">
        <v>24</v>
      </c>
      <c r="B1" s="14" t="s">
        <v>25</v>
      </c>
      <c r="C1" s="15" t="s">
        <v>37</v>
      </c>
      <c r="D1" s="15" t="s">
        <v>38</v>
      </c>
      <c r="E1" s="16" t="s">
        <v>26</v>
      </c>
      <c r="F1" s="16" t="s">
        <v>27</v>
      </c>
      <c r="G1" s="16" t="s">
        <v>28</v>
      </c>
      <c r="H1" s="16" t="s">
        <v>29</v>
      </c>
      <c r="I1" s="16" t="s">
        <v>30</v>
      </c>
      <c r="J1" s="16" t="s">
        <v>31</v>
      </c>
      <c r="K1" s="16" t="s">
        <v>32</v>
      </c>
      <c r="L1" s="16" t="s">
        <v>33</v>
      </c>
      <c r="M1" s="16" t="s">
        <v>34</v>
      </c>
      <c r="N1" s="16" t="s">
        <v>35</v>
      </c>
      <c r="O1" s="16" t="s">
        <v>36</v>
      </c>
      <c r="P1" s="17" t="s">
        <v>39</v>
      </c>
      <c r="Q1" s="18" t="s">
        <v>41</v>
      </c>
      <c r="R1" s="19" t="s">
        <v>40</v>
      </c>
      <c r="S1" s="20" t="s">
        <v>22</v>
      </c>
      <c r="T1" s="16" t="s">
        <v>631</v>
      </c>
    </row>
    <row r="2" spans="1:20" ht="12">
      <c r="A2" s="8" t="e">
        <f>IF(ISBLANK(Inm_18489),"",$T$2*Inm_18489)</f>
        <v>#VALUE!</v>
      </c>
      <c r="B2" s="8">
        <v>18489</v>
      </c>
      <c r="C2" s="9" t="s">
        <v>701</v>
      </c>
      <c r="D2" s="167" t="s">
        <v>702</v>
      </c>
      <c r="E2" s="5">
        <v>8</v>
      </c>
      <c r="F2" s="5" t="s">
        <v>703</v>
      </c>
      <c r="G2" s="5" t="s">
        <v>704</v>
      </c>
      <c r="H2" s="5" t="s">
        <v>705</v>
      </c>
      <c r="I2" s="5" t="s">
        <v>705</v>
      </c>
      <c r="J2" s="5" t="s">
        <v>705</v>
      </c>
      <c r="K2" s="5" t="s">
        <v>706</v>
      </c>
      <c r="L2" s="5" t="s">
        <v>707</v>
      </c>
      <c r="M2" s="5" t="s">
        <v>708</v>
      </c>
      <c r="N2" s="5" t="s">
        <v>709</v>
      </c>
      <c r="O2" s="5" t="s">
        <v>710</v>
      </c>
      <c r="P2" s="6" t="e">
        <f>VLOOKUP(B2,Import!A$1:B$20000,2,FALSE)</f>
        <v>#N/A</v>
      </c>
      <c r="Q2" s="7" t="s">
        <v>711</v>
      </c>
      <c r="R2" s="10" t="e">
        <f>VLOOKUP(S2,Import!A$1:B$20000,2,FALSE)</f>
        <v>#N/A</v>
      </c>
      <c r="S2" s="11" t="str">
        <f aca="true" t="shared" si="0" ref="S2:S20">CONCATENATE(E2,"_",F2,"_",G2,"_",H2,"_",I2,"_",J2,"_",K2,"_",L2,"_",M2,"_",N2,"_",O2)</f>
        <v>8_R_VR1C_X_X_X_5J_N_V_B_A</v>
      </c>
      <c r="T2" s="5">
        <v>1000</v>
      </c>
    </row>
    <row r="3" spans="1:20" ht="12">
      <c r="A3" s="8" t="e">
        <f>IF(ISBLANK(Inm_18490),"",$T$3*Inm_18490)</f>
        <v>#VALUE!</v>
      </c>
      <c r="B3" s="8">
        <v>18490</v>
      </c>
      <c r="C3" s="9" t="s">
        <v>712</v>
      </c>
      <c r="D3" s="167" t="s">
        <v>713</v>
      </c>
      <c r="E3" s="5">
        <v>8</v>
      </c>
      <c r="F3" s="5" t="s">
        <v>703</v>
      </c>
      <c r="G3" s="5" t="s">
        <v>714</v>
      </c>
      <c r="H3" s="5" t="s">
        <v>705</v>
      </c>
      <c r="I3" s="5" t="s">
        <v>705</v>
      </c>
      <c r="J3" s="5" t="s">
        <v>705</v>
      </c>
      <c r="K3" s="5" t="s">
        <v>706</v>
      </c>
      <c r="L3" s="5" t="s">
        <v>707</v>
      </c>
      <c r="M3" s="5" t="s">
        <v>708</v>
      </c>
      <c r="N3" s="5" t="s">
        <v>709</v>
      </c>
      <c r="O3" s="5" t="s">
        <v>710</v>
      </c>
      <c r="P3" s="6" t="e">
        <f>VLOOKUP(B3,Import!A$1:B$20000,2,FALSE)</f>
        <v>#N/A</v>
      </c>
      <c r="Q3" s="7" t="s">
        <v>711</v>
      </c>
      <c r="R3" s="10" t="e">
        <f>VLOOKUP(S3,Import!A$1:B$20000,2,FALSE)</f>
        <v>#N/A</v>
      </c>
      <c r="S3" s="11" t="str">
        <f t="shared" si="0"/>
        <v>8_R_VR1D_X_X_X_5J_N_V_B_A</v>
      </c>
      <c r="T3" s="5">
        <v>1000</v>
      </c>
    </row>
    <row r="4" spans="1:20" ht="12">
      <c r="A4" s="8" t="e">
        <f>IF(ISBLANK(Inm_18493),"",$T$4*Inm_18493)</f>
        <v>#VALUE!</v>
      </c>
      <c r="B4" s="8">
        <v>18493</v>
      </c>
      <c r="C4" s="9" t="s">
        <v>715</v>
      </c>
      <c r="D4" s="167" t="s">
        <v>716</v>
      </c>
      <c r="E4" s="5">
        <v>8</v>
      </c>
      <c r="F4" s="5" t="s">
        <v>705</v>
      </c>
      <c r="G4" s="5" t="s">
        <v>717</v>
      </c>
      <c r="H4" s="5" t="s">
        <v>705</v>
      </c>
      <c r="I4" s="5" t="s">
        <v>705</v>
      </c>
      <c r="J4" s="5" t="s">
        <v>705</v>
      </c>
      <c r="K4" s="5" t="s">
        <v>706</v>
      </c>
      <c r="L4" s="5" t="s">
        <v>707</v>
      </c>
      <c r="M4" s="5" t="s">
        <v>708</v>
      </c>
      <c r="N4" s="5" t="s">
        <v>709</v>
      </c>
      <c r="O4" s="5" t="s">
        <v>710</v>
      </c>
      <c r="P4" s="6" t="e">
        <f>VLOOKUP(B4,Import!A$1:B$20000,2,FALSE)</f>
        <v>#N/A</v>
      </c>
      <c r="Q4" s="7" t="s">
        <v>711</v>
      </c>
      <c r="R4" s="10" t="e">
        <f>VLOOKUP(S4,Import!A$1:B$20000,2,FALSE)</f>
        <v>#N/A</v>
      </c>
      <c r="S4" s="11" t="str">
        <f t="shared" si="0"/>
        <v>8_X_VR1E_X_X_X_5J_N_V_B_A</v>
      </c>
      <c r="T4" s="5">
        <v>1000</v>
      </c>
    </row>
    <row r="5" spans="1:20" ht="12">
      <c r="A5" s="8" t="e">
        <f>IF(ISBLANK(Inm_19839),"",$T$5*Inm_19839)</f>
        <v>#VALUE!</v>
      </c>
      <c r="B5" s="8">
        <v>19839</v>
      </c>
      <c r="C5" s="9" t="s">
        <v>718</v>
      </c>
      <c r="D5" s="167" t="s">
        <v>719</v>
      </c>
      <c r="E5" s="5">
        <v>8</v>
      </c>
      <c r="F5" s="5" t="s">
        <v>705</v>
      </c>
      <c r="G5" s="5" t="s">
        <v>720</v>
      </c>
      <c r="H5" s="5" t="s">
        <v>705</v>
      </c>
      <c r="I5" s="5" t="s">
        <v>705</v>
      </c>
      <c r="J5" s="5" t="s">
        <v>705</v>
      </c>
      <c r="K5" s="5" t="s">
        <v>706</v>
      </c>
      <c r="L5" s="5" t="s">
        <v>707</v>
      </c>
      <c r="M5" s="5" t="s">
        <v>708</v>
      </c>
      <c r="N5" s="5" t="s">
        <v>709</v>
      </c>
      <c r="O5" s="5" t="s">
        <v>710</v>
      </c>
      <c r="P5" s="6" t="e">
        <f>VLOOKUP(B5,Import!A$1:B$20000,2,FALSE)</f>
        <v>#N/A</v>
      </c>
      <c r="Q5" s="7" t="s">
        <v>711</v>
      </c>
      <c r="R5" s="10" t="e">
        <f>VLOOKUP(S5,Import!A$1:B$20000,2,FALSE)</f>
        <v>#N/A</v>
      </c>
      <c r="S5" s="11" t="str">
        <f t="shared" si="0"/>
        <v>8_X_VR1L_X_X_X_5J_N_V_B_A</v>
      </c>
      <c r="T5" s="5">
        <v>1000</v>
      </c>
    </row>
    <row r="6" spans="1:20" ht="12">
      <c r="A6" s="8" t="e">
        <f>IF(ISBLANK(Inm_18492),"",$T$6*Inm_18492)</f>
        <v>#VALUE!</v>
      </c>
      <c r="B6" s="8">
        <v>18492</v>
      </c>
      <c r="C6" s="9" t="s">
        <v>721</v>
      </c>
      <c r="D6" s="167" t="s">
        <v>722</v>
      </c>
      <c r="E6" s="5">
        <v>8</v>
      </c>
      <c r="F6" s="5" t="s">
        <v>703</v>
      </c>
      <c r="G6" s="5" t="s">
        <v>723</v>
      </c>
      <c r="H6" s="5" t="s">
        <v>705</v>
      </c>
      <c r="I6" s="5" t="s">
        <v>705</v>
      </c>
      <c r="J6" s="5" t="s">
        <v>705</v>
      </c>
      <c r="K6" s="5" t="s">
        <v>706</v>
      </c>
      <c r="L6" s="5" t="s">
        <v>707</v>
      </c>
      <c r="M6" s="5" t="s">
        <v>708</v>
      </c>
      <c r="N6" s="5" t="s">
        <v>709</v>
      </c>
      <c r="O6" s="5" t="s">
        <v>710</v>
      </c>
      <c r="P6" s="6" t="e">
        <f>VLOOKUP(B6,Import!A$1:B$20000,2,FALSE)</f>
        <v>#N/A</v>
      </c>
      <c r="Q6" s="7" t="s">
        <v>711</v>
      </c>
      <c r="R6" s="10" t="e">
        <f>VLOOKUP(S6,Import!A$1:B$20000,2,FALSE)</f>
        <v>#N/A</v>
      </c>
      <c r="S6" s="11" t="str">
        <f t="shared" si="0"/>
        <v>8_R_VR1F_X_X_X_5J_N_V_B_A</v>
      </c>
      <c r="T6" s="5">
        <v>1000</v>
      </c>
    </row>
    <row r="7" spans="1:20" ht="12">
      <c r="A7" s="8" t="e">
        <f>IF(ISBLANK(Inm_18494),"",$T$7*Inm_18494)</f>
        <v>#VALUE!</v>
      </c>
      <c r="B7" s="8">
        <v>18494</v>
      </c>
      <c r="C7" s="9" t="s">
        <v>724</v>
      </c>
      <c r="D7" s="167" t="s">
        <v>725</v>
      </c>
      <c r="E7" s="5">
        <v>8</v>
      </c>
      <c r="F7" s="5" t="s">
        <v>726</v>
      </c>
      <c r="G7" s="5" t="s">
        <v>727</v>
      </c>
      <c r="H7" s="5" t="s">
        <v>705</v>
      </c>
      <c r="I7" s="5" t="s">
        <v>705</v>
      </c>
      <c r="J7" s="5" t="s">
        <v>705</v>
      </c>
      <c r="K7" s="5" t="s">
        <v>706</v>
      </c>
      <c r="L7" s="5" t="s">
        <v>707</v>
      </c>
      <c r="M7" s="5" t="s">
        <v>708</v>
      </c>
      <c r="N7" s="5" t="s">
        <v>709</v>
      </c>
      <c r="O7" s="5" t="s">
        <v>710</v>
      </c>
      <c r="P7" s="6" t="e">
        <f>VLOOKUP(B7,Import!A$1:B$20000,2,FALSE)</f>
        <v>#N/A</v>
      </c>
      <c r="Q7" s="7" t="s">
        <v>711</v>
      </c>
      <c r="R7" s="10" t="e">
        <f>VLOOKUP(S7,Import!A$1:B$20000,2,FALSE)</f>
        <v>#N/A</v>
      </c>
      <c r="S7" s="11" t="str">
        <f t="shared" si="0"/>
        <v>8_C_VR2A_X_X_X_5J_N_V_B_A</v>
      </c>
      <c r="T7" s="5">
        <v>1000</v>
      </c>
    </row>
    <row r="8" spans="1:20" ht="12">
      <c r="A8" s="8" t="e">
        <f>IF(ISBLANK(Inm_19838),"",$T$8*Inm_19838)</f>
        <v>#VALUE!</v>
      </c>
      <c r="B8" s="8">
        <v>19838</v>
      </c>
      <c r="C8" s="9" t="s">
        <v>728</v>
      </c>
      <c r="D8" s="167" t="s">
        <v>729</v>
      </c>
      <c r="E8" s="5">
        <v>8</v>
      </c>
      <c r="F8" s="5" t="s">
        <v>726</v>
      </c>
      <c r="G8" s="5" t="s">
        <v>730</v>
      </c>
      <c r="H8" s="5" t="s">
        <v>705</v>
      </c>
      <c r="I8" s="5" t="s">
        <v>705</v>
      </c>
      <c r="J8" s="5" t="s">
        <v>705</v>
      </c>
      <c r="K8" s="5" t="s">
        <v>706</v>
      </c>
      <c r="L8" s="5" t="s">
        <v>707</v>
      </c>
      <c r="M8" s="5" t="s">
        <v>708</v>
      </c>
      <c r="N8" s="5" t="s">
        <v>709</v>
      </c>
      <c r="O8" s="5" t="s">
        <v>710</v>
      </c>
      <c r="P8" s="6" t="e">
        <f>VLOOKUP(B8,Import!A$1:B$20000,2,FALSE)</f>
        <v>#N/A</v>
      </c>
      <c r="Q8" s="7" t="s">
        <v>711</v>
      </c>
      <c r="R8" s="10" t="e">
        <f>VLOOKUP(S8,Import!A$1:B$20000,2,FALSE)</f>
        <v>#N/A</v>
      </c>
      <c r="S8" s="11" t="str">
        <f t="shared" si="0"/>
        <v>8_C_VR2A1_X_X_X_5J_N_V_B_A</v>
      </c>
      <c r="T8" s="5">
        <v>1000</v>
      </c>
    </row>
    <row r="9" spans="1:20" ht="12">
      <c r="A9" s="8" t="e">
        <f>IF(ISBLANK(Inm_19837),"",$T$9*Inm_19837)</f>
        <v>#VALUE!</v>
      </c>
      <c r="B9" s="8">
        <v>19837</v>
      </c>
      <c r="C9" s="9" t="s">
        <v>731</v>
      </c>
      <c r="D9" s="167" t="s">
        <v>732</v>
      </c>
      <c r="E9" s="5">
        <v>8</v>
      </c>
      <c r="F9" s="5" t="s">
        <v>726</v>
      </c>
      <c r="G9" s="5" t="s">
        <v>733</v>
      </c>
      <c r="H9" s="5" t="s">
        <v>705</v>
      </c>
      <c r="I9" s="5" t="s">
        <v>705</v>
      </c>
      <c r="J9" s="5" t="s">
        <v>705</v>
      </c>
      <c r="K9" s="5" t="s">
        <v>706</v>
      </c>
      <c r="L9" s="5" t="s">
        <v>707</v>
      </c>
      <c r="M9" s="5" t="s">
        <v>708</v>
      </c>
      <c r="N9" s="5" t="s">
        <v>709</v>
      </c>
      <c r="O9" s="5" t="s">
        <v>710</v>
      </c>
      <c r="P9" s="6" t="e">
        <f>VLOOKUP(B9,Import!A$1:B$20000,2,FALSE)</f>
        <v>#N/A</v>
      </c>
      <c r="Q9" s="7" t="s">
        <v>711</v>
      </c>
      <c r="R9" s="10" t="e">
        <f>VLOOKUP(S9,Import!A$1:B$20000,2,FALSE)</f>
        <v>#N/A</v>
      </c>
      <c r="S9" s="11" t="str">
        <f t="shared" si="0"/>
        <v>8_C_VR2A2_X_X_X_5J_N_V_B_A</v>
      </c>
      <c r="T9" s="5">
        <v>1000</v>
      </c>
    </row>
    <row r="10" spans="1:20" ht="12">
      <c r="A10" s="8" t="e">
        <f>IF(ISBLANK(Inm_19836),"",$T$10*Inm_19836)</f>
        <v>#VALUE!</v>
      </c>
      <c r="B10" s="8">
        <v>19836</v>
      </c>
      <c r="C10" s="9" t="s">
        <v>734</v>
      </c>
      <c r="D10" s="167" t="s">
        <v>735</v>
      </c>
      <c r="E10" s="5">
        <v>8</v>
      </c>
      <c r="F10" s="5" t="s">
        <v>726</v>
      </c>
      <c r="G10" s="5" t="s">
        <v>736</v>
      </c>
      <c r="H10" s="5" t="s">
        <v>705</v>
      </c>
      <c r="I10" s="5" t="s">
        <v>705</v>
      </c>
      <c r="J10" s="5" t="s">
        <v>705</v>
      </c>
      <c r="K10" s="5" t="s">
        <v>706</v>
      </c>
      <c r="L10" s="5" t="s">
        <v>707</v>
      </c>
      <c r="M10" s="5" t="s">
        <v>708</v>
      </c>
      <c r="N10" s="5" t="s">
        <v>709</v>
      </c>
      <c r="O10" s="5" t="s">
        <v>710</v>
      </c>
      <c r="P10" s="6" t="e">
        <f>VLOOKUP(B10,Import!A$1:B$20000,2,FALSE)</f>
        <v>#N/A</v>
      </c>
      <c r="Q10" s="7" t="s">
        <v>711</v>
      </c>
      <c r="R10" s="10" t="e">
        <f>VLOOKUP(S10,Import!A$1:B$20000,2,FALSE)</f>
        <v>#N/A</v>
      </c>
      <c r="S10" s="11" t="str">
        <f t="shared" si="0"/>
        <v>8_C_VR2A3_X_X_X_5J_N_V_B_A</v>
      </c>
      <c r="T10" s="5">
        <v>1000</v>
      </c>
    </row>
    <row r="11" spans="1:20" ht="12">
      <c r="A11" s="8" t="e">
        <f>IF(ISBLANK(Inm_19835),"",$T$11*Inm_19835)</f>
        <v>#VALUE!</v>
      </c>
      <c r="B11" s="8">
        <v>19835</v>
      </c>
      <c r="C11" s="9" t="s">
        <v>737</v>
      </c>
      <c r="D11" s="167" t="s">
        <v>738</v>
      </c>
      <c r="E11" s="5">
        <v>8</v>
      </c>
      <c r="F11" s="5" t="s">
        <v>726</v>
      </c>
      <c r="G11" s="5" t="s">
        <v>739</v>
      </c>
      <c r="H11" s="5" t="s">
        <v>705</v>
      </c>
      <c r="I11" s="5" t="s">
        <v>705</v>
      </c>
      <c r="J11" s="5" t="s">
        <v>705</v>
      </c>
      <c r="K11" s="5" t="s">
        <v>706</v>
      </c>
      <c r="L11" s="5" t="s">
        <v>707</v>
      </c>
      <c r="M11" s="5" t="s">
        <v>708</v>
      </c>
      <c r="N11" s="5" t="s">
        <v>709</v>
      </c>
      <c r="O11" s="5" t="s">
        <v>710</v>
      </c>
      <c r="P11" s="6" t="e">
        <f>VLOOKUP(B11,Import!A$1:B$20000,2,FALSE)</f>
        <v>#N/A</v>
      </c>
      <c r="Q11" s="7" t="s">
        <v>711</v>
      </c>
      <c r="R11" s="10" t="e">
        <f>VLOOKUP(S11,Import!A$1:B$20000,2,FALSE)</f>
        <v>#N/A</v>
      </c>
      <c r="S11" s="11" t="str">
        <f t="shared" si="0"/>
        <v>8_C_VR2A4_X_X_X_5J_N_V_B_A</v>
      </c>
      <c r="T11" s="5">
        <v>1000</v>
      </c>
    </row>
    <row r="12" spans="1:20" ht="12">
      <c r="A12" s="8" t="e">
        <f>IF(ISBLANK(Inm_18495),"",$T$12*Inm_18495)</f>
        <v>#VALUE!</v>
      </c>
      <c r="B12" s="8">
        <v>18495</v>
      </c>
      <c r="C12" s="9" t="s">
        <v>740</v>
      </c>
      <c r="D12" s="167" t="s">
        <v>741</v>
      </c>
      <c r="E12" s="5">
        <v>8</v>
      </c>
      <c r="F12" s="5" t="s">
        <v>726</v>
      </c>
      <c r="G12" s="5" t="s">
        <v>742</v>
      </c>
      <c r="H12" s="5" t="s">
        <v>705</v>
      </c>
      <c r="I12" s="5" t="s">
        <v>705</v>
      </c>
      <c r="J12" s="5" t="s">
        <v>705</v>
      </c>
      <c r="K12" s="5" t="s">
        <v>706</v>
      </c>
      <c r="L12" s="5" t="s">
        <v>707</v>
      </c>
      <c r="M12" s="5" t="s">
        <v>708</v>
      </c>
      <c r="N12" s="5" t="s">
        <v>709</v>
      </c>
      <c r="O12" s="5" t="s">
        <v>710</v>
      </c>
      <c r="P12" s="6" t="e">
        <f>VLOOKUP(B12,Import!A$1:B$20000,2,FALSE)</f>
        <v>#N/A</v>
      </c>
      <c r="Q12" s="7" t="s">
        <v>711</v>
      </c>
      <c r="R12" s="10" t="e">
        <f>VLOOKUP(S12,Import!A$1:B$20000,2,FALSE)</f>
        <v>#N/A</v>
      </c>
      <c r="S12" s="11" t="str">
        <f t="shared" si="0"/>
        <v>8_C_VR2B_X_X_X_5J_N_V_B_A</v>
      </c>
      <c r="T12" s="5">
        <v>1000</v>
      </c>
    </row>
    <row r="13" spans="1:20" ht="12">
      <c r="A13" s="8" t="e">
        <f>IF(ISBLANK(Inm_18496),"",$T$13*Inm_18496)</f>
        <v>#VALUE!</v>
      </c>
      <c r="B13" s="8">
        <v>18496</v>
      </c>
      <c r="C13" s="9" t="s">
        <v>743</v>
      </c>
      <c r="D13" s="167" t="s">
        <v>744</v>
      </c>
      <c r="E13" s="5">
        <v>8</v>
      </c>
      <c r="F13" s="5" t="s">
        <v>726</v>
      </c>
      <c r="G13" s="5" t="s">
        <v>745</v>
      </c>
      <c r="H13" s="5" t="s">
        <v>705</v>
      </c>
      <c r="I13" s="5" t="s">
        <v>705</v>
      </c>
      <c r="J13" s="5" t="s">
        <v>705</v>
      </c>
      <c r="K13" s="5" t="s">
        <v>706</v>
      </c>
      <c r="L13" s="5" t="s">
        <v>707</v>
      </c>
      <c r="M13" s="5" t="s">
        <v>708</v>
      </c>
      <c r="N13" s="5" t="s">
        <v>709</v>
      </c>
      <c r="O13" s="5" t="s">
        <v>710</v>
      </c>
      <c r="P13" s="6" t="e">
        <f>VLOOKUP(B13,Import!A$1:B$20000,2,FALSE)</f>
        <v>#N/A</v>
      </c>
      <c r="Q13" s="7" t="s">
        <v>711</v>
      </c>
      <c r="R13" s="10" t="e">
        <f>VLOOKUP(S13,Import!A$1:B$20000,2,FALSE)</f>
        <v>#N/A</v>
      </c>
      <c r="S13" s="11" t="str">
        <f t="shared" si="0"/>
        <v>8_C_VR2C_X_X_X_5J_N_V_B_A</v>
      </c>
      <c r="T13" s="5">
        <v>1000</v>
      </c>
    </row>
    <row r="14" spans="1:20" ht="12">
      <c r="A14" s="8" t="e">
        <f>IF(ISBLANK(Inm_19834),"",$T$14*Inm_19834)</f>
        <v>#VALUE!</v>
      </c>
      <c r="B14" s="8">
        <v>19834</v>
      </c>
      <c r="C14" s="9" t="s">
        <v>718</v>
      </c>
      <c r="D14" s="167" t="s">
        <v>746</v>
      </c>
      <c r="E14" s="5">
        <v>8</v>
      </c>
      <c r="F14" s="5" t="s">
        <v>726</v>
      </c>
      <c r="G14" s="5" t="s">
        <v>747</v>
      </c>
      <c r="H14" s="5" t="s">
        <v>705</v>
      </c>
      <c r="I14" s="5" t="s">
        <v>705</v>
      </c>
      <c r="J14" s="5" t="s">
        <v>705</v>
      </c>
      <c r="K14" s="5" t="s">
        <v>706</v>
      </c>
      <c r="L14" s="5" t="s">
        <v>707</v>
      </c>
      <c r="M14" s="5" t="s">
        <v>708</v>
      </c>
      <c r="N14" s="5" t="s">
        <v>709</v>
      </c>
      <c r="O14" s="5" t="s">
        <v>710</v>
      </c>
      <c r="P14" s="6" t="e">
        <f>VLOOKUP(B14,Import!A$1:B$20000,2,FALSE)</f>
        <v>#N/A</v>
      </c>
      <c r="Q14" s="7" t="s">
        <v>711</v>
      </c>
      <c r="R14" s="10" t="e">
        <f>VLOOKUP(S14,Import!A$1:B$20000,2,FALSE)</f>
        <v>#N/A</v>
      </c>
      <c r="S14" s="11" t="str">
        <f t="shared" si="0"/>
        <v>8_C_VR2E_X_X_X_5J_N_V_B_A</v>
      </c>
      <c r="T14" s="5">
        <v>1000</v>
      </c>
    </row>
    <row r="15" spans="1:20" ht="12">
      <c r="A15" s="8" t="e">
        <f>IF(ISBLANK(Inm_18497),"",$T$15*Inm_18497)</f>
        <v>#VALUE!</v>
      </c>
      <c r="B15" s="8">
        <v>18497</v>
      </c>
      <c r="C15" s="9" t="s">
        <v>748</v>
      </c>
      <c r="D15" s="167" t="s">
        <v>749</v>
      </c>
      <c r="E15" s="5">
        <v>8</v>
      </c>
      <c r="F15" s="5" t="s">
        <v>726</v>
      </c>
      <c r="G15" s="5" t="s">
        <v>750</v>
      </c>
      <c r="H15" s="5" t="s">
        <v>705</v>
      </c>
      <c r="I15" s="5" t="s">
        <v>705</v>
      </c>
      <c r="J15" s="5" t="s">
        <v>705</v>
      </c>
      <c r="K15" s="5" t="s">
        <v>706</v>
      </c>
      <c r="L15" s="5" t="s">
        <v>707</v>
      </c>
      <c r="M15" s="5" t="s">
        <v>708</v>
      </c>
      <c r="N15" s="5" t="s">
        <v>709</v>
      </c>
      <c r="O15" s="5" t="s">
        <v>710</v>
      </c>
      <c r="P15" s="6" t="e">
        <f>VLOOKUP(B15,Import!A$1:B$20000,2,FALSE)</f>
        <v>#N/A</v>
      </c>
      <c r="Q15" s="7" t="s">
        <v>711</v>
      </c>
      <c r="R15" s="10" t="e">
        <f>VLOOKUP(S15,Import!A$1:B$20000,2,FALSE)</f>
        <v>#N/A</v>
      </c>
      <c r="S15" s="11" t="str">
        <f t="shared" si="0"/>
        <v>8_C_VR2D_X_X_X_5J_N_V_B_A</v>
      </c>
      <c r="T15" s="5">
        <v>1000</v>
      </c>
    </row>
    <row r="16" spans="1:20" ht="12">
      <c r="A16" s="8" t="e">
        <f>IF(ISBLANK(Inm_18498),"",$T$16*Inm_18498)</f>
        <v>#VALUE!</v>
      </c>
      <c r="B16" s="8">
        <v>18498</v>
      </c>
      <c r="C16" s="9" t="s">
        <v>751</v>
      </c>
      <c r="D16" s="167" t="s">
        <v>752</v>
      </c>
      <c r="E16" s="5">
        <v>8</v>
      </c>
      <c r="F16" s="5" t="s">
        <v>705</v>
      </c>
      <c r="G16" s="5" t="s">
        <v>753</v>
      </c>
      <c r="H16" s="5" t="s">
        <v>705</v>
      </c>
      <c r="I16" s="5" t="s">
        <v>705</v>
      </c>
      <c r="J16" s="5" t="s">
        <v>705</v>
      </c>
      <c r="K16" s="5" t="s">
        <v>706</v>
      </c>
      <c r="L16" s="5" t="s">
        <v>707</v>
      </c>
      <c r="M16" s="5" t="s">
        <v>708</v>
      </c>
      <c r="N16" s="5" t="s">
        <v>709</v>
      </c>
      <c r="O16" s="5" t="s">
        <v>710</v>
      </c>
      <c r="P16" s="6" t="e">
        <f>VLOOKUP(B16,Import!A$1:B$20000,2,FALSE)</f>
        <v>#N/A</v>
      </c>
      <c r="Q16" s="7" t="s">
        <v>711</v>
      </c>
      <c r="R16" s="10" t="e">
        <f>VLOOKUP(S16,Import!A$1:B$20000,2,FALSE)</f>
        <v>#N/A</v>
      </c>
      <c r="S16" s="11" t="str">
        <f t="shared" si="0"/>
        <v>8_X_VR_X_X_X_5J_N_V_B_A</v>
      </c>
      <c r="T16" s="5">
        <v>1000</v>
      </c>
    </row>
    <row r="17" spans="1:20" ht="12">
      <c r="A17" s="8" t="e">
        <f>IF(ISBLANK(Inm_18499),"",$T$17*Inm_18499)</f>
        <v>#VALUE!</v>
      </c>
      <c r="B17" s="8">
        <v>18499</v>
      </c>
      <c r="C17" s="9" t="s">
        <v>754</v>
      </c>
      <c r="D17" s="167" t="s">
        <v>755</v>
      </c>
      <c r="E17" s="5">
        <v>8</v>
      </c>
      <c r="F17" s="5" t="s">
        <v>726</v>
      </c>
      <c r="G17" s="5" t="s">
        <v>756</v>
      </c>
      <c r="H17" s="5" t="s">
        <v>705</v>
      </c>
      <c r="I17" s="5" t="s">
        <v>705</v>
      </c>
      <c r="J17" s="5" t="s">
        <v>705</v>
      </c>
      <c r="K17" s="5" t="s">
        <v>706</v>
      </c>
      <c r="L17" s="5" t="s">
        <v>707</v>
      </c>
      <c r="M17" s="5" t="s">
        <v>708</v>
      </c>
      <c r="N17" s="5" t="s">
        <v>709</v>
      </c>
      <c r="O17" s="5" t="s">
        <v>710</v>
      </c>
      <c r="P17" s="6" t="e">
        <f>VLOOKUP(B17,Import!A$1:B$20000,2,FALSE)</f>
        <v>#N/A</v>
      </c>
      <c r="Q17" s="7" t="s">
        <v>711</v>
      </c>
      <c r="R17" s="10" t="e">
        <f>VLOOKUP(S17,Import!A$1:B$20000,2,FALSE)</f>
        <v>#N/A</v>
      </c>
      <c r="S17" s="11" t="str">
        <f t="shared" si="0"/>
        <v>8_C_VR3A_X_X_X_5J_N_V_B_A</v>
      </c>
      <c r="T17" s="5">
        <v>1000</v>
      </c>
    </row>
    <row r="18" spans="1:20" ht="12">
      <c r="A18" s="8" t="e">
        <f>IF(ISBLANK(Inm_18502),"",$T$18*Inm_18502)</f>
        <v>#VALUE!</v>
      </c>
      <c r="B18" s="8">
        <v>18502</v>
      </c>
      <c r="C18" s="9" t="s">
        <v>757</v>
      </c>
      <c r="D18" s="167" t="s">
        <v>758</v>
      </c>
      <c r="E18" s="5">
        <v>8</v>
      </c>
      <c r="F18" s="5" t="s">
        <v>726</v>
      </c>
      <c r="G18" s="5" t="s">
        <v>759</v>
      </c>
      <c r="H18" s="5" t="s">
        <v>705</v>
      </c>
      <c r="I18" s="5" t="s">
        <v>705</v>
      </c>
      <c r="J18" s="5" t="s">
        <v>705</v>
      </c>
      <c r="K18" s="5" t="s">
        <v>706</v>
      </c>
      <c r="L18" s="5" t="s">
        <v>707</v>
      </c>
      <c r="M18" s="5" t="s">
        <v>708</v>
      </c>
      <c r="N18" s="5" t="s">
        <v>709</v>
      </c>
      <c r="O18" s="5" t="s">
        <v>710</v>
      </c>
      <c r="P18" s="6" t="e">
        <f>VLOOKUP(B18,Import!A$1:B$20000,2,FALSE)</f>
        <v>#N/A</v>
      </c>
      <c r="Q18" s="7" t="s">
        <v>711</v>
      </c>
      <c r="R18" s="10" t="e">
        <f>VLOOKUP(S18,Import!A$1:B$20000,2,FALSE)</f>
        <v>#N/A</v>
      </c>
      <c r="S18" s="11" t="str">
        <f t="shared" si="0"/>
        <v>8_C_VR3A1_X_X_X_5J_N_V_B_A</v>
      </c>
      <c r="T18" s="5">
        <v>1000</v>
      </c>
    </row>
    <row r="19" spans="1:20" ht="12">
      <c r="A19" s="8" t="e">
        <f>IF(ISBLANK(Inm_18501),"",$T$19*Inm_18501)</f>
        <v>#VALUE!</v>
      </c>
      <c r="B19" s="8">
        <v>18501</v>
      </c>
      <c r="C19" s="9" t="s">
        <v>760</v>
      </c>
      <c r="D19" s="167" t="s">
        <v>761</v>
      </c>
      <c r="E19" s="5">
        <v>8</v>
      </c>
      <c r="F19" s="5" t="s">
        <v>726</v>
      </c>
      <c r="G19" s="5" t="s">
        <v>762</v>
      </c>
      <c r="H19" s="5" t="s">
        <v>705</v>
      </c>
      <c r="I19" s="5" t="s">
        <v>705</v>
      </c>
      <c r="J19" s="5" t="s">
        <v>705</v>
      </c>
      <c r="K19" s="5" t="s">
        <v>706</v>
      </c>
      <c r="L19" s="5" t="s">
        <v>707</v>
      </c>
      <c r="M19" s="5" t="s">
        <v>708</v>
      </c>
      <c r="N19" s="5" t="s">
        <v>709</v>
      </c>
      <c r="O19" s="5" t="s">
        <v>710</v>
      </c>
      <c r="P19" s="6" t="e">
        <f>VLOOKUP(B19,Import!A$1:B$20000,2,FALSE)</f>
        <v>#N/A</v>
      </c>
      <c r="Q19" s="7" t="s">
        <v>711</v>
      </c>
      <c r="R19" s="10" t="e">
        <f>VLOOKUP(S19,Import!A$1:B$20000,2,FALSE)</f>
        <v>#N/A</v>
      </c>
      <c r="S19" s="11" t="str">
        <f t="shared" si="0"/>
        <v>8_C_VR3A2_X_X_X_5J_N_V_B_A</v>
      </c>
      <c r="T19" s="5">
        <v>1000</v>
      </c>
    </row>
    <row r="20" spans="1:20" ht="12">
      <c r="A20" s="8" t="e">
        <f>IF(ISBLANK(Inm_18500),"",$T$20*Inm_18500)</f>
        <v>#VALUE!</v>
      </c>
      <c r="B20" s="8">
        <v>18500</v>
      </c>
      <c r="C20" s="9" t="s">
        <v>763</v>
      </c>
      <c r="D20" s="167" t="s">
        <v>764</v>
      </c>
      <c r="E20" s="5">
        <v>8</v>
      </c>
      <c r="F20" s="5" t="s">
        <v>726</v>
      </c>
      <c r="G20" s="5" t="s">
        <v>765</v>
      </c>
      <c r="H20" s="5" t="s">
        <v>705</v>
      </c>
      <c r="I20" s="5" t="s">
        <v>705</v>
      </c>
      <c r="J20" s="5" t="s">
        <v>705</v>
      </c>
      <c r="K20" s="5" t="s">
        <v>706</v>
      </c>
      <c r="L20" s="5" t="s">
        <v>707</v>
      </c>
      <c r="M20" s="5" t="s">
        <v>708</v>
      </c>
      <c r="N20" s="5" t="s">
        <v>709</v>
      </c>
      <c r="O20" s="5" t="s">
        <v>710</v>
      </c>
      <c r="P20" s="6" t="e">
        <f>VLOOKUP(B20,Import!A$1:B$20000,2,FALSE)</f>
        <v>#N/A</v>
      </c>
      <c r="Q20" s="7" t="s">
        <v>711</v>
      </c>
      <c r="R20" s="10" t="e">
        <f>VLOOKUP(S20,Import!A$1:B$20000,2,FALSE)</f>
        <v>#N/A</v>
      </c>
      <c r="S20" s="11" t="str">
        <f t="shared" si="0"/>
        <v>8_C_VR3B_X_X_X_5J_N_V_B_A</v>
      </c>
      <c r="T20" s="5">
        <v>1000</v>
      </c>
    </row>
    <row r="21" spans="1:20" ht="12">
      <c r="A21" s="8" t="e">
        <f>IF(ISBLANK(Inm_19859),"",$T$21*Inm_19859)</f>
        <v>#VALUE!</v>
      </c>
      <c r="B21" s="8">
        <v>19859</v>
      </c>
      <c r="C21" s="9" t="s">
        <v>766</v>
      </c>
      <c r="D21" s="167" t="s">
        <v>767</v>
      </c>
      <c r="E21" s="5">
        <v>8</v>
      </c>
      <c r="F21" s="5" t="s">
        <v>703</v>
      </c>
      <c r="G21" s="5" t="s">
        <v>768</v>
      </c>
      <c r="H21" s="5" t="s">
        <v>705</v>
      </c>
      <c r="I21" s="5" t="s">
        <v>705</v>
      </c>
      <c r="J21" s="5" t="s">
        <v>705</v>
      </c>
      <c r="K21" s="5" t="s">
        <v>706</v>
      </c>
      <c r="L21" s="5" t="s">
        <v>707</v>
      </c>
      <c r="M21" s="5" t="s">
        <v>708</v>
      </c>
      <c r="N21" s="5" t="s">
        <v>709</v>
      </c>
      <c r="O21" s="5" t="s">
        <v>710</v>
      </c>
      <c r="P21" s="6" t="e">
        <f>VLOOKUP(B21,Import!A$1:B$20000,2,FALSE)</f>
        <v>#N/A</v>
      </c>
      <c r="Q21" s="7" t="s">
        <v>711</v>
      </c>
      <c r="R21" s="10" t="e">
        <f>VLOOKUP(S21,Import!A$1:B$20000,2,FALSE)</f>
        <v>#N/A</v>
      </c>
      <c r="S21" s="11" t="str">
        <f>CONCATENATE(E21,"_",F21,"_",G21,"_",H21,"_",I21,"_",J21,"_",K21,"_",L21,"_",M21,"_",N21,"_",O21)</f>
        <v>8_R_VR1G_X_X_X_5J_N_V_B_A</v>
      </c>
      <c r="T21" s="5">
        <v>1000</v>
      </c>
    </row>
    <row r="22" spans="1:20" ht="12">
      <c r="A22" s="8" t="e">
        <f>IF(ISBLANK(Inm_19858),"",$T$22*Inm_19858)</f>
        <v>#VALUE!</v>
      </c>
      <c r="B22" s="8">
        <v>19858</v>
      </c>
      <c r="C22" s="9" t="s">
        <v>769</v>
      </c>
      <c r="D22" s="167" t="s">
        <v>770</v>
      </c>
      <c r="E22" s="5">
        <v>8</v>
      </c>
      <c r="F22" s="5" t="s">
        <v>703</v>
      </c>
      <c r="G22" s="5" t="s">
        <v>771</v>
      </c>
      <c r="H22" s="5" t="s">
        <v>705</v>
      </c>
      <c r="I22" s="5" t="s">
        <v>705</v>
      </c>
      <c r="J22" s="5" t="s">
        <v>705</v>
      </c>
      <c r="K22" s="5" t="s">
        <v>706</v>
      </c>
      <c r="L22" s="5" t="s">
        <v>707</v>
      </c>
      <c r="M22" s="5" t="s">
        <v>708</v>
      </c>
      <c r="N22" s="5" t="s">
        <v>709</v>
      </c>
      <c r="O22" s="5" t="s">
        <v>710</v>
      </c>
      <c r="P22" s="6" t="e">
        <f>VLOOKUP(B22,Import!A$1:B$20000,2,FALSE)</f>
        <v>#N/A</v>
      </c>
      <c r="Q22" s="7" t="s">
        <v>711</v>
      </c>
      <c r="R22" s="10" t="e">
        <f>VLOOKUP(S22,Import!A$1:B$20000,2,FALSE)</f>
        <v>#N/A</v>
      </c>
      <c r="S22" s="11" t="str">
        <f>CONCATENATE(E22,"_",F22,"_",G22,"_",H22,"_",I22,"_",J22,"_",K22,"_",L22,"_",M22,"_",N22,"_",O22)</f>
        <v>8_R_VR1H_X_X_X_5J_N_V_B_A</v>
      </c>
      <c r="T22" s="5">
        <v>1000</v>
      </c>
    </row>
    <row r="23" spans="1:20" ht="12">
      <c r="A23" s="8" t="e">
        <f>IF(ISBLANK(Inm_19857),"",$T$23*Inm_19857)</f>
        <v>#VALUE!</v>
      </c>
      <c r="B23" s="8">
        <v>19857</v>
      </c>
      <c r="C23" s="9" t="s">
        <v>772</v>
      </c>
      <c r="D23" s="167" t="s">
        <v>773</v>
      </c>
      <c r="E23" s="5">
        <v>8</v>
      </c>
      <c r="F23" s="5" t="s">
        <v>703</v>
      </c>
      <c r="G23" s="5" t="s">
        <v>774</v>
      </c>
      <c r="H23" s="5" t="s">
        <v>705</v>
      </c>
      <c r="I23" s="5" t="s">
        <v>705</v>
      </c>
      <c r="J23" s="5" t="s">
        <v>705</v>
      </c>
      <c r="K23" s="5" t="s">
        <v>706</v>
      </c>
      <c r="L23" s="5" t="s">
        <v>707</v>
      </c>
      <c r="M23" s="5" t="s">
        <v>708</v>
      </c>
      <c r="N23" s="5" t="s">
        <v>709</v>
      </c>
      <c r="O23" s="5" t="s">
        <v>710</v>
      </c>
      <c r="P23" s="6" t="e">
        <f>VLOOKUP(B23,Import!A$1:B$20000,2,FALSE)</f>
        <v>#N/A</v>
      </c>
      <c r="Q23" s="7" t="s">
        <v>711</v>
      </c>
      <c r="R23" s="10" t="e">
        <f>VLOOKUP(S23,Import!A$1:B$20000,2,FALSE)</f>
        <v>#N/A</v>
      </c>
      <c r="S23" s="11" t="str">
        <f>CONCATENATE(E23,"_",F23,"_",G23,"_",H23,"_",I23,"_",J23,"_",K23,"_",L23,"_",M23,"_",N23,"_",O23)</f>
        <v>8_R_VR1I_X_X_X_5J_N_V_B_A</v>
      </c>
      <c r="T23" s="5">
        <v>1000</v>
      </c>
    </row>
    <row r="24" spans="1:20" ht="12">
      <c r="A24" s="8" t="e">
        <f>IF(ISBLANK(Inm_19856),"",$T$24*Inm_19856)</f>
        <v>#VALUE!</v>
      </c>
      <c r="B24" s="8">
        <v>19856</v>
      </c>
      <c r="C24" s="9" t="s">
        <v>775</v>
      </c>
      <c r="D24" s="167" t="s">
        <v>776</v>
      </c>
      <c r="E24" s="5">
        <v>8</v>
      </c>
      <c r="F24" s="5" t="s">
        <v>703</v>
      </c>
      <c r="G24" s="5" t="s">
        <v>777</v>
      </c>
      <c r="H24" s="5" t="s">
        <v>705</v>
      </c>
      <c r="I24" s="5" t="s">
        <v>705</v>
      </c>
      <c r="J24" s="5" t="s">
        <v>705</v>
      </c>
      <c r="K24" s="5" t="s">
        <v>706</v>
      </c>
      <c r="L24" s="5" t="s">
        <v>707</v>
      </c>
      <c r="M24" s="5" t="s">
        <v>708</v>
      </c>
      <c r="N24" s="5" t="s">
        <v>709</v>
      </c>
      <c r="O24" s="5" t="s">
        <v>710</v>
      </c>
      <c r="P24" s="6" t="e">
        <f>VLOOKUP(B24,Import!A$1:B$20000,2,FALSE)</f>
        <v>#N/A</v>
      </c>
      <c r="Q24" s="7" t="s">
        <v>711</v>
      </c>
      <c r="R24" s="10" t="e">
        <f>VLOOKUP(S24,Import!A$1:B$20000,2,FALSE)</f>
        <v>#N/A</v>
      </c>
      <c r="S24" s="11" t="str">
        <f>CONCATENATE(E24,"_",F24,"_",G24,"_",H24,"_",I24,"_",J24,"_",K24,"_",L24,"_",M24,"_",N24,"_",O24)</f>
        <v>8_R_VR1J_X_X_X_5J_N_V_B_A</v>
      </c>
      <c r="T24" s="5">
        <v>1000</v>
      </c>
    </row>
    <row r="25" spans="1:20" ht="12">
      <c r="A25" s="8" t="e">
        <f>IF(ISBLANK(Inm_19855),"",$T$25*Inm_19855)</f>
        <v>#VALUE!</v>
      </c>
      <c r="B25" s="8">
        <v>19855</v>
      </c>
      <c r="C25" s="9" t="s">
        <v>778</v>
      </c>
      <c r="D25" s="167" t="s">
        <v>779</v>
      </c>
      <c r="E25" s="5">
        <v>8</v>
      </c>
      <c r="F25" s="5" t="s">
        <v>703</v>
      </c>
      <c r="G25" s="5" t="s">
        <v>780</v>
      </c>
      <c r="H25" s="5" t="s">
        <v>705</v>
      </c>
      <c r="I25" s="5" t="s">
        <v>705</v>
      </c>
      <c r="J25" s="5" t="s">
        <v>705</v>
      </c>
      <c r="K25" s="5" t="s">
        <v>706</v>
      </c>
      <c r="L25" s="5" t="s">
        <v>707</v>
      </c>
      <c r="M25" s="5" t="s">
        <v>708</v>
      </c>
      <c r="N25" s="5" t="s">
        <v>709</v>
      </c>
      <c r="O25" s="5" t="s">
        <v>710</v>
      </c>
      <c r="P25" s="6" t="e">
        <f>VLOOKUP(B25,Import!A$1:B$20000,2,FALSE)</f>
        <v>#N/A</v>
      </c>
      <c r="Q25" s="7" t="s">
        <v>711</v>
      </c>
      <c r="R25" s="10" t="e">
        <f>VLOOKUP(S25,Import!A$1:B$20000,2,FALSE)</f>
        <v>#N/A</v>
      </c>
      <c r="S25" s="11" t="str">
        <f>CONCATENATE(E25,"_",F25,"_",G25,"_",H25,"_",I25,"_",J25,"_",K25,"_",L25,"_",M25,"_",N25,"_",O25)</f>
        <v>8_R_VR1K_X_X_X_5J_N_V_B_A</v>
      </c>
      <c r="T25" s="5">
        <v>1000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Aiki Parts</dc:creator>
  <cp:keywords/>
  <dc:description/>
  <cp:lastModifiedBy>Vasileva Katya ES/BFM-S</cp:lastModifiedBy>
  <cp:lastPrinted>2009-03-24T07:05:53Z</cp:lastPrinted>
  <dcterms:created xsi:type="dcterms:W3CDTF">2002-09-22T10:06:41Z</dcterms:created>
  <dcterms:modified xsi:type="dcterms:W3CDTF">2015-12-22T15:03:10Z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3</vt:i4>
  </property>
  <property fmtid="{D5CDD505-2E9C-101B-9397-08002B2CF9AE}" pid="4" name="idBlankettNamn">
    <vt:lpwstr>Fonder_Res</vt:lpwstr>
  </property>
  <property fmtid="{D5CDD505-2E9C-101B-9397-08002B2CF9AE}" pid="5" name="idBlankett">
    <vt:i4>0</vt:i4>
  </property>
  <property fmtid="{D5CDD505-2E9C-101B-9397-08002B2CF9AE}" pid="6" name="URL_1">
    <vt:lpwstr>URL;https://www.h.scb.se/fmrwebb/fmfiinlogg.asp</vt:lpwstr>
  </property>
  <property fmtid="{D5CDD505-2E9C-101B-9397-08002B2CF9AE}" pid="7" name="URL_2">
    <vt:lpwstr>URL;https://www.h.scb.se/fmrwebb/fmfiblankettskapafil.asp</vt:lpwstr>
  </property>
  <property fmtid="{D5CDD505-2E9C-101B-9397-08002B2CF9AE}" pid="8" name="URL_3">
    <vt:lpwstr>URL;https://www.h.scb.se/fmrwebb/fmfiblankettoppnafil.asp</vt:lpwstr>
  </property>
  <property fmtid="{D5CDD505-2E9C-101B-9397-08002B2CF9AE}" pid="9" name="DublettRaknare">
    <vt:i4>1</vt:i4>
  </property>
  <property fmtid="{D5CDD505-2E9C-101B-9397-08002B2CF9AE}" pid="10" name="ComboBoxRaknare">
    <vt:i4>1</vt:i4>
  </property>
  <property fmtid="{D5CDD505-2E9C-101B-9397-08002B2CF9AE}" pid="11" name="URL_4">
    <vt:lpwstr>URL;https://www.h.scb.se/fmrwebb/fmfihamtavar.asp</vt:lpwstr>
  </property>
</Properties>
</file>