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16020" windowHeight="2520" activeTab="0"/>
  </bookViews>
  <sheets>
    <sheet name="Ex InkUtj" sheetId="1" r:id="rId1"/>
    <sheet name="Tabell2" sheetId="2" state="hidden" r:id="rId2"/>
    <sheet name="Data" sheetId="3" state="hidden" r:id="rId3"/>
    <sheet name="Blad1" sheetId="4" r:id="rId4"/>
  </sheets>
  <externalReferences>
    <externalReference r:id="rId7"/>
  </externalReferences>
  <definedNames>
    <definedName name="A">'Ex InkUtj'!$C$10</definedName>
    <definedName name="D">'Ex InkUtj'!$C$15</definedName>
    <definedName name="E">'Ex InkUtj'!$C$16</definedName>
    <definedName name="F">'Ex InkUtj'!$C$17</definedName>
    <definedName name="Fråga_från_QryXL" localSheetId="1">'Tabell2'!$P$8:$Q$298</definedName>
    <definedName name="G">'Ex InkUtj'!$C$18</definedName>
    <definedName name="H">'Ex InkUtj'!$C$19</definedName>
    <definedName name="I">'Ex InkUtj'!$C$20</definedName>
    <definedName name="J">'Ex InkUtj'!$C$21</definedName>
    <definedName name="K">'Ex InkUtj'!$C$22</definedName>
    <definedName name="L">'Ex InkUtj'!$C$23</definedName>
    <definedName name="M">'Ex InkUtj'!$C$24</definedName>
    <definedName name="_xlnm.Print_Area" localSheetId="0">'Ex InkUtj'!$A$6:$D$29</definedName>
    <definedName name="_xlnm.Print_Area" localSheetId="1">'Tabell2'!$D$1:$N$299</definedName>
    <definedName name="_xlnm.Print_Titles" localSheetId="1">'Tabell2'!$1:$8</definedName>
  </definedNames>
  <calcPr fullCalcOnLoad="1"/>
</workbook>
</file>

<file path=xl/comments2.xml><?xml version="1.0" encoding="utf-8"?>
<comments xmlns="http://schemas.openxmlformats.org/spreadsheetml/2006/main">
  <authors>
    <author>Tomas Johansson</author>
  </authors>
  <commentList>
    <comment ref="C3" authorId="0">
      <text>
        <r>
          <rPr>
            <b/>
            <sz val="8"/>
            <rFont val="Tahoma"/>
            <family val="0"/>
          </rPr>
          <t>SCB:</t>
        </r>
        <r>
          <rPr>
            <sz val="8"/>
            <rFont val="Tahoma"/>
            <family val="0"/>
          </rPr>
          <t xml:space="preserve">
Taxeringsår</t>
        </r>
      </text>
    </comment>
  </commentList>
</comments>
</file>

<file path=xl/sharedStrings.xml><?xml version="1.0" encoding="utf-8"?>
<sst xmlns="http://schemas.openxmlformats.org/spreadsheetml/2006/main" count="1823" uniqueCount="701">
  <si>
    <t>Upplands Väsby</t>
  </si>
  <si>
    <t>Ange kommun:</t>
  </si>
  <si>
    <t>Kom-</t>
  </si>
  <si>
    <t>Kommun</t>
  </si>
  <si>
    <t>Folkmängd</t>
  </si>
  <si>
    <t>Inkomst-</t>
  </si>
  <si>
    <t>mun-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</si>
  <si>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</si>
  <si>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</si>
  <si>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</si>
  <si>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</si>
  <si>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</si>
  <si>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</si>
  <si>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</si>
  <si>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</si>
  <si>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</si>
  <si>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</si>
  <si>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</si>
  <si>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</si>
  <si>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</si>
  <si>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</si>
  <si>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</si>
  <si>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</si>
  <si>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</si>
  <si>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</si>
  <si>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</si>
  <si>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</si>
  <si>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</si>
  <si>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</si>
  <si>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</si>
  <si>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</si>
  <si>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</si>
  <si>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</si>
  <si>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</si>
  <si>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</si>
  <si>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</si>
  <si>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</si>
  <si>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</si>
  <si>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</si>
  <si>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</si>
  <si>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</si>
  <si>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</si>
  <si>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</si>
  <si>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</si>
  <si>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</si>
  <si>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</si>
  <si>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</si>
  <si>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</si>
  <si>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</si>
  <si>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</si>
  <si>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</si>
  <si>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</si>
  <si>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</si>
  <si>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</si>
  <si>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</si>
  <si>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</si>
  <si>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</si>
  <si>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</si>
  <si>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</si>
  <si>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</si>
  <si>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</si>
  <si>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</si>
  <si>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</si>
  <si>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</si>
  <si>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</si>
  <si>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</si>
  <si>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</si>
  <si>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</si>
  <si>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</si>
  <si>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</si>
  <si>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</si>
  <si>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</si>
  <si>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</si>
  <si>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</si>
  <si>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</si>
  <si>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</si>
  <si>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</si>
  <si>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</si>
  <si>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</si>
  <si>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</si>
  <si>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</si>
  <si>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</si>
  <si>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</si>
  <si>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</si>
  <si>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</si>
  <si>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</si>
  <si>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</si>
  <si>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</si>
  <si>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</si>
  <si>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</si>
  <si>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</si>
  <si>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</si>
  <si>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</si>
  <si>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</si>
  <si>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</si>
  <si>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</si>
  <si>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</si>
  <si>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</si>
  <si>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</si>
  <si>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</si>
  <si>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</si>
  <si>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</si>
  <si>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</si>
  <si>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</si>
  <si>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</si>
  <si>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</si>
  <si>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</si>
  <si>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</si>
  <si>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</si>
  <si>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</si>
  <si>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</si>
  <si>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</si>
  <si>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</si>
  <si>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</si>
  <si>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</si>
  <si>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</si>
  <si>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</si>
  <si>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</si>
  <si>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</si>
  <si>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</si>
  <si>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</si>
  <si>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</si>
  <si>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</si>
  <si>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</si>
  <si>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</si>
  <si>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</si>
  <si>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</si>
  <si>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</si>
  <si>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</si>
  <si>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</si>
  <si>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</si>
  <si>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</si>
  <si>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</si>
  <si>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</si>
  <si>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</si>
  <si>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</si>
  <si>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</si>
  <si>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</si>
  <si>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</si>
  <si>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</si>
  <si>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</si>
  <si>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</si>
  <si>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</si>
  <si>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</si>
  <si>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</si>
  <si>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</si>
  <si>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</si>
  <si>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</si>
  <si>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</si>
  <si>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</si>
  <si>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</si>
  <si>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</si>
  <si>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</si>
  <si>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</si>
  <si>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</si>
  <si>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</si>
  <si>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</si>
  <si>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</si>
  <si>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</si>
  <si>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</si>
  <si>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</si>
  <si>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</si>
  <si>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</si>
  <si>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</si>
  <si>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</si>
  <si>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</si>
  <si>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</si>
  <si>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</si>
  <si>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</si>
  <si>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</si>
  <si>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</si>
  <si>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</si>
  <si>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</si>
  <si>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</si>
  <si>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</si>
  <si>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</si>
  <si>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</si>
  <si>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</si>
  <si>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</si>
  <si>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</si>
  <si>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</si>
  <si>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</si>
  <si>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</si>
  <si>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</si>
  <si>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</si>
  <si>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</si>
  <si>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</si>
  <si>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</si>
  <si>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</si>
  <si>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</si>
  <si>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</si>
  <si>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</si>
  <si>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</si>
  <si>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</si>
  <si>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</si>
  <si>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</si>
  <si>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</si>
  <si>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</si>
  <si>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</si>
  <si>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</si>
  <si>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</si>
  <si>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</si>
  <si>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</si>
  <si>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</si>
  <si>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</si>
  <si>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</si>
  <si>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</si>
  <si>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</si>
  <si>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</si>
  <si>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</si>
  <si>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</si>
  <si>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</si>
  <si>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</si>
  <si>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</si>
  <si>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</si>
  <si>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</si>
  <si>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</si>
  <si>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</si>
  <si>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</si>
  <si>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</si>
  <si>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</si>
  <si>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</si>
  <si>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</si>
  <si>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</si>
  <si>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</si>
  <si>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</si>
  <si>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</si>
  <si>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</si>
  <si>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</si>
  <si>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</si>
  <si>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</si>
  <si>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</si>
  <si>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</si>
  <si>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</si>
  <si>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</si>
  <si>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</si>
  <si>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</si>
  <si>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</si>
  <si>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</si>
  <si>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</si>
  <si>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</si>
  <si>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</si>
  <si>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</si>
  <si>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</si>
  <si>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</si>
  <si>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</si>
  <si>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</si>
  <si>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</si>
  <si>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</si>
  <si>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</si>
  <si>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</si>
  <si>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</si>
  <si>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</si>
  <si>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</si>
  <si>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</si>
  <si>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</si>
  <si>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</si>
  <si>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</si>
  <si>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</si>
  <si>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</si>
  <si>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</si>
  <si>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</si>
  <si>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</si>
  <si>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</si>
  <si>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</si>
  <si>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</si>
  <si>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</si>
  <si>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</si>
  <si>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</si>
  <si>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</si>
  <si>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</si>
  <si>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</si>
  <si>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</si>
  <si>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</si>
  <si>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</si>
  <si>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</si>
  <si>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</si>
  <si>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</si>
  <si>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</si>
  <si>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</si>
  <si>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</si>
  <si>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</si>
  <si>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</si>
  <si>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</si>
  <si>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</si>
  <si>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</si>
  <si>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</si>
  <si>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</si>
  <si>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</si>
  <si>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</si>
  <si>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</si>
  <si>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</si>
  <si>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</si>
  <si>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</si>
  <si>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</si>
  <si>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</si>
  <si>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</si>
  <si>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</si>
  <si>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</si>
  <si>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</si>
  <si>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</si>
  <si>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</si>
  <si>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</si>
  <si>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</si>
  <si>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</si>
  <si>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</si>
  <si>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</si>
  <si>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</si>
  <si>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</si>
  <si>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</si>
  <si>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</si>
  <si>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</si>
  <si>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</si>
  <si>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</si>
  <si>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</si>
  <si>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</si>
  <si>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</si>
  <si>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</si>
  <si>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</si>
  <si>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</si>
  <si>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</si>
  <si>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</si>
  <si>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</si>
  <si>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</si>
  <si>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</si>
  <si>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</si>
  <si>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</si>
  <si>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</si>
  <si>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</si>
  <si>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</si>
  <si>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</si>
  <si>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</si>
  <si>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</si>
  <si>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</si>
  <si>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</si>
  <si>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</si>
  <si>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</si>
  <si>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</si>
  <si>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</si>
  <si>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</si>
  <si>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</si>
  <si>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</si>
  <si>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</si>
  <si>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</si>
  <si>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</si>
  <si>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</si>
  <si>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</si>
  <si>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</si>
  <si>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</si>
  <si>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</si>
  <si>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</si>
  <si>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</si>
  <si>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</si>
  <si>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</si>
  <si>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</si>
  <si>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</si>
  <si>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</si>
  <si>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</si>
  <si>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</si>
  <si>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</si>
  <si>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</si>
  <si>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</si>
  <si>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</si>
  <si>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</si>
  <si>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</si>
  <si>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</si>
  <si>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</si>
  <si>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</si>
  <si>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</si>
  <si>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</si>
  <si>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</si>
  <si>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</si>
  <si>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</si>
  <si>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</si>
  <si>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</si>
  <si>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</si>
  <si>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</si>
  <si>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</si>
  <si>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</si>
  <si>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</si>
  <si>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</si>
  <si>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</si>
  <si>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</si>
  <si>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</si>
  <si>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</si>
  <si>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</si>
  <si>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</si>
  <si>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</si>
  <si>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</si>
  <si>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</si>
  <si>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</si>
  <si>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</si>
  <si>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</si>
  <si>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</si>
  <si>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</si>
  <si>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</si>
  <si>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</si>
  <si>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</si>
  <si>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</si>
  <si>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</si>
  <si>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</si>
  <si>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</si>
  <si>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</si>
  <si>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</si>
  <si>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</si>
  <si>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</si>
  <si>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</si>
  <si>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</si>
  <si>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</si>
  <si>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</si>
  <si>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</si>
  <si>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</si>
  <si>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</si>
  <si>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</si>
  <si>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</si>
  <si>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</si>
  <si>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</si>
  <si>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</si>
  <si>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</si>
  <si>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</si>
  <si>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</si>
  <si>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</si>
  <si>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</si>
  <si>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</si>
  <si>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</si>
  <si>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</si>
  <si>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</si>
  <si>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</si>
  <si>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</si>
  <si>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</si>
  <si>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</si>
  <si>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</si>
  <si>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</si>
  <si>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</si>
  <si>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</si>
  <si>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</si>
  <si>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</si>
  <si>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</si>
  <si>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</si>
  <si>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</si>
  <si>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</si>
  <si>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</si>
  <si>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</si>
  <si>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</si>
  <si>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</si>
  <si>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</si>
  <si>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</si>
  <si>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</si>
  <si>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</si>
  <si>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</si>
  <si>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</si>
  <si>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</si>
  <si>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</si>
  <si>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</si>
  <si>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</si>
  <si>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</si>
  <si>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</si>
  <si>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</si>
  <si>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</si>
  <si>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</si>
  <si>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</si>
  <si>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</si>
  <si>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</si>
  <si>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</si>
  <si>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</si>
  <si>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</si>
  <si>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</si>
  <si>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</si>
  <si>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</si>
  <si>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</si>
  <si>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</si>
  <si>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</si>
  <si>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</si>
  <si>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</si>
  <si>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</si>
  <si>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</si>
  <si>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</si>
  <si>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</si>
  <si>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</si>
  <si>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</si>
  <si>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</si>
  <si>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</si>
  <si>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</si>
  <si>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</si>
  <si>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</si>
  <si>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</si>
  <si>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</si>
  <si>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</si>
  <si>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</si>
  <si>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</si>
  <si>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</si>
  <si>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</si>
  <si>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</si>
  <si>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</si>
  <si>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</si>
  <si>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</si>
  <si>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</si>
  <si>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</si>
  <si>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</si>
  <si>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</si>
  <si>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</si>
  <si>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</si>
  <si>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</si>
  <si>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</si>
  <si>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</si>
  <si>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</si>
  <si>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</si>
  <si>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</si>
  <si>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</si>
  <si>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</si>
  <si>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</si>
  <si>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</si>
  <si>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</si>
  <si>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</si>
  <si>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</si>
  <si>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</si>
  <si>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</si>
  <si>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</si>
  <si>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</si>
  <si>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</si>
  <si>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</si>
  <si>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</si>
  <si>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</si>
  <si>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</si>
  <si>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</si>
  <si>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</si>
  <si>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</si>
  <si>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</si>
  <si>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</si>
  <si>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</si>
  <si>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</si>
  <si>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</si>
  <si>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</si>
  <si>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</si>
  <si>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</si>
  <si>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</si>
  <si>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</si>
  <si>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</si>
  <si>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</si>
  <si>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</si>
  <si>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</si>
  <si>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</si>
  <si>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</si>
  <si>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</si>
  <si>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</si>
  <si>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</si>
  <si>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</si>
  <si>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</si>
  <si>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</si>
  <si>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</si>
  <si>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</si>
  <si>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</si>
  <si>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</si>
  <si>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</si>
  <si>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</si>
  <si>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</si>
  <si>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</si>
  <si>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</si>
  <si>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</si>
  <si>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</si>
  <si>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</si>
  <si>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</si>
  <si>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</si>
  <si>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</si>
  <si>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</si>
  <si>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</si>
  <si>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</si>
  <si>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</si>
  <si>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</si>
  <si>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</si>
  <si>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</si>
  <si>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</si>
  <si>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</si>
  <si>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</si>
  <si>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</si>
  <si>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</si>
  <si>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</si>
  <si>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</si>
  <si>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</si>
  <si>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</si>
  <si>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</si>
  <si>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</si>
  <si>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</si>
  <si>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</si>
  <si>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</si>
  <si>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</si>
  <si>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A.</t>
  </si>
  <si>
    <t>B1.</t>
  </si>
  <si>
    <t>B2.</t>
  </si>
  <si>
    <t xml:space="preserve">C. </t>
  </si>
  <si>
    <t>Uppräknat skatteunderlag, kronor (A x B1 x B2)</t>
  </si>
  <si>
    <t xml:space="preserve">D. </t>
  </si>
  <si>
    <r>
      <t xml:space="preserve">E. </t>
    </r>
    <r>
      <rPr>
        <sz val="7"/>
        <rFont val="Times New Roman"/>
        <family val="1"/>
      </rPr>
      <t xml:space="preserve"> </t>
    </r>
  </si>
  <si>
    <t>F.</t>
  </si>
  <si>
    <t>Uppräknad medelskattekraft, kr per inv. (hela riket)</t>
  </si>
  <si>
    <t>G.</t>
  </si>
  <si>
    <t>H.</t>
  </si>
  <si>
    <t>I.</t>
  </si>
  <si>
    <t>J.</t>
  </si>
  <si>
    <t>K.</t>
  </si>
  <si>
    <t>Län</t>
  </si>
  <si>
    <t>Kod</t>
  </si>
  <si>
    <t>Skatteunderlag</t>
  </si>
  <si>
    <t>Uppräknat skatteunderlag</t>
  </si>
  <si>
    <t>Skatteutjämnings-</t>
  </si>
  <si>
    <t>Underlag för</t>
  </si>
  <si>
    <t>Länsvis skatte-</t>
  </si>
  <si>
    <t>Kronor</t>
  </si>
  <si>
    <t>Kr/inv</t>
  </si>
  <si>
    <t>Andel</t>
  </si>
  <si>
    <t>underlag, kronor</t>
  </si>
  <si>
    <t>inkomst-</t>
  </si>
  <si>
    <t>sats, %</t>
  </si>
  <si>
    <t>utjämning;</t>
  </si>
  <si>
    <t>taxering, kronor</t>
  </si>
  <si>
    <t>av riks-</t>
  </si>
  <si>
    <t>(115%)</t>
  </si>
  <si>
    <t>(Bilaga 3)</t>
  </si>
  <si>
    <t>bidrag(+)/</t>
  </si>
  <si>
    <t>Uppräkningsfaktor</t>
  </si>
  <si>
    <t>medel-</t>
  </si>
  <si>
    <t>bidrag(+)</t>
  </si>
  <si>
    <t>Bidrag</t>
  </si>
  <si>
    <t>Avgift</t>
  </si>
  <si>
    <t>avgift(-),</t>
  </si>
  <si>
    <t>värdet</t>
  </si>
  <si>
    <t>avgift (-),</t>
  </si>
  <si>
    <t>(95%)</t>
  </si>
  <si>
    <t>(85%)</t>
  </si>
  <si>
    <t>kr/inv</t>
  </si>
  <si>
    <t>i %</t>
  </si>
  <si>
    <t>kronor</t>
  </si>
  <si>
    <t>Hela riket</t>
  </si>
  <si>
    <t>01</t>
  </si>
  <si>
    <t>03</t>
  </si>
  <si>
    <t>04</t>
  </si>
  <si>
    <t>05</t>
  </si>
  <si>
    <t>06</t>
  </si>
  <si>
    <t>07</t>
  </si>
  <si>
    <t>08</t>
  </si>
  <si>
    <t xml:space="preserve">Mönsterås           </t>
  </si>
  <si>
    <t>09</t>
  </si>
  <si>
    <t>10</t>
  </si>
  <si>
    <t>12</t>
  </si>
  <si>
    <t xml:space="preserve">Höganäs             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</si>
  <si>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</si>
  <si>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</si>
  <si>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</si>
  <si>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</si>
  <si>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</si>
  <si>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</si>
  <si>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</si>
  <si>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</si>
  <si>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</si>
  <si>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</si>
  <si>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</si>
  <si>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L.</t>
  </si>
  <si>
    <t>M.</t>
  </si>
  <si>
    <t>2) Procentsatsen som anges i Lag (2004:773) om kommunalekonomisk utjämning, 4 §,</t>
  </si>
  <si>
    <t>B.</t>
  </si>
  <si>
    <r>
      <t>Uppräkning av skatteunderlag</t>
    </r>
    <r>
      <rPr>
        <u val="single"/>
        <vertAlign val="superscript"/>
        <sz val="10"/>
        <rFont val="Arial"/>
        <family val="2"/>
      </rPr>
      <t>1</t>
    </r>
  </si>
  <si>
    <t>Skatteutjämningsunderlag (D x F x H)</t>
  </si>
  <si>
    <t xml:space="preserve"> Hela Riket</t>
  </si>
  <si>
    <t>0000</t>
  </si>
  <si>
    <t>Rang</t>
  </si>
  <si>
    <t>0331</t>
  </si>
  <si>
    <t>Kommunkoder</t>
  </si>
  <si>
    <t>Malung-Sälen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</si>
  <si>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</si>
  <si>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</si>
  <si>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</si>
  <si>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</si>
  <si>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</si>
  <si>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</si>
  <si>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</si>
  <si>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</si>
  <si>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</si>
  <si>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</si>
  <si>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</si>
  <si>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</si>
  <si>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</si>
  <si>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</si>
  <si>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</si>
  <si>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</si>
  <si>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</si>
  <si>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</si>
  <si>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</si>
  <si>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</si>
  <si>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</si>
  <si>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 xml:space="preserve">    ligger till grund för skatteutjämningsunderlaget.</t>
  </si>
  <si>
    <t>Utfall (kr/inv)</t>
  </si>
  <si>
    <t>K:n</t>
  </si>
  <si>
    <t>Namn</t>
  </si>
  <si>
    <t>Inkomstutjämning</t>
  </si>
  <si>
    <r>
      <t>Procentsats</t>
    </r>
    <r>
      <rPr>
        <vertAlign val="superscript"/>
        <sz val="10"/>
        <rFont val="Times New Roman"/>
        <family val="1"/>
      </rPr>
      <t>2</t>
    </r>
    <r>
      <rPr>
        <sz val="12"/>
        <rFont val="Times New Roman"/>
        <family val="1"/>
      </rPr>
      <t xml:space="preserve"> för skatteutjämningsunderlag, hela riket, %</t>
    </r>
  </si>
  <si>
    <t>Skattekraft, andel av riksmedelvärdet (E / F), %</t>
  </si>
  <si>
    <t>den 1 nov.</t>
  </si>
  <si>
    <t>Tabell 2   Inkomstutjämning 2013</t>
  </si>
  <si>
    <t>enligt 2012 års</t>
  </si>
  <si>
    <t>2013</t>
  </si>
  <si>
    <t>1) Enligt regeringens beslut om uppräkningsfaktorer för beräkning av preliminära kommunal-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</si>
</sst>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#,##0.000"/>
    <numFmt numFmtId="168" formatCode="0.000"/>
    <numFmt numFmtId="169" formatCode="#,##0.0"/>
    <numFmt numFmtId="170" formatCode="#\ ###\ ##0"/>
    <numFmt numFmtId="171" formatCode="d\ mmmm\ yyyy"/>
    <numFmt numFmtId="172" formatCode="#,##0.00000"/>
    <numFmt numFmtId="173" formatCode="#,##0.000000"/>
    <numFmt numFmtId="174" formatCode="#\ ###\ ###\ ###\ ##0"/>
    <numFmt numFmtId="175" formatCode="#0.00"/>
    <numFmt numFmtId="176" formatCode="###\ ###\ ###\ ###\ ##0"/>
    <numFmt numFmtId="177" formatCode="###\ ##0"/>
    <numFmt numFmtId="178" formatCode="#\ ##0.0\ "/>
    <numFmt numFmtId="179" formatCode="0.0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Helvetica"/>
      <family val="0"/>
    </font>
    <font>
      <sz val="10"/>
      <color indexed="8"/>
      <name val="MS Sans Serif"/>
      <family val="0"/>
    </font>
    <font>
      <i/>
      <sz val="10"/>
      <name val="Helvetica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u val="single"/>
      <vertAlign val="superscript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/>
    </xf>
    <xf numFmtId="1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4" fillId="0" borderId="12" xfId="52" applyNumberFormat="1" applyFont="1" applyBorder="1">
      <alignment/>
      <protection/>
    </xf>
    <xf numFmtId="0" fontId="0" fillId="0" borderId="12" xfId="52" applyFont="1" applyBorder="1" applyAlignment="1">
      <alignment horizontal="right"/>
      <protection/>
    </xf>
    <xf numFmtId="175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52" applyNumberFormat="1" applyFont="1">
      <alignment/>
      <protection/>
    </xf>
    <xf numFmtId="0" fontId="0" fillId="0" borderId="0" xfId="52" applyFont="1" applyAlignment="1">
      <alignment horizontal="right"/>
      <protection/>
    </xf>
    <xf numFmtId="0" fontId="0" fillId="0" borderId="11" xfId="52" applyFont="1" applyBorder="1" applyAlignment="1">
      <alignment horizontal="right"/>
      <protection/>
    </xf>
    <xf numFmtId="177" fontId="0" fillId="0" borderId="11" xfId="52" applyNumberFormat="1" applyFont="1" applyBorder="1" applyAlignment="1">
      <alignment horizontal="right"/>
      <protection/>
    </xf>
    <xf numFmtId="178" fontId="0" fillId="0" borderId="11" xfId="52" applyNumberFormat="1" applyFont="1" applyBorder="1" applyAlignment="1">
      <alignment horizontal="right"/>
      <protection/>
    </xf>
    <xf numFmtId="17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52" applyFont="1" applyBorder="1" applyAlignment="1" quotePrefix="1">
      <alignment horizontal="right"/>
      <protection/>
    </xf>
    <xf numFmtId="0" fontId="0" fillId="0" borderId="0" xfId="52" applyFont="1" applyBorder="1">
      <alignment/>
      <protection/>
    </xf>
    <xf numFmtId="177" fontId="0" fillId="0" borderId="0" xfId="52" applyNumberFormat="1" applyFont="1" applyAlignment="1">
      <alignment horizontal="right"/>
      <protection/>
    </xf>
    <xf numFmtId="178" fontId="0" fillId="0" borderId="0" xfId="52" applyNumberFormat="1" applyFont="1" applyAlignment="1">
      <alignment horizontal="right"/>
      <protection/>
    </xf>
    <xf numFmtId="175" fontId="0" fillId="0" borderId="0" xfId="0" applyNumberFormat="1" applyFont="1" applyAlignment="1" quotePrefix="1">
      <alignment horizontal="right"/>
    </xf>
    <xf numFmtId="170" fontId="0" fillId="0" borderId="0" xfId="52" applyNumberFormat="1" applyFont="1" applyBorder="1">
      <alignment/>
      <protection/>
    </xf>
    <xf numFmtId="174" fontId="16" fillId="0" borderId="13" xfId="52" applyNumberFormat="1" applyFont="1" applyFill="1" applyBorder="1" applyAlignment="1">
      <alignment horizontal="right"/>
      <protection/>
    </xf>
    <xf numFmtId="0" fontId="0" fillId="0" borderId="14" xfId="52" applyFont="1" applyFill="1" applyBorder="1">
      <alignment/>
      <protection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 horizontal="right"/>
    </xf>
    <xf numFmtId="168" fontId="4" fillId="0" borderId="15" xfId="52" applyNumberFormat="1" applyFont="1" applyFill="1" applyBorder="1" applyAlignment="1">
      <alignment horizontal="right"/>
      <protection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10" xfId="52" applyNumberFormat="1" applyFont="1" applyBorder="1">
      <alignment/>
      <protection/>
    </xf>
    <xf numFmtId="168" fontId="4" fillId="0" borderId="16" xfId="52" applyNumberFormat="1" applyFont="1" applyFill="1" applyBorder="1" applyAlignment="1">
      <alignment horizontal="right"/>
      <protection/>
    </xf>
    <xf numFmtId="177" fontId="0" fillId="0" borderId="10" xfId="52" applyNumberFormat="1" applyFont="1" applyBorder="1" applyAlignment="1">
      <alignment horizontal="right"/>
      <protection/>
    </xf>
    <xf numFmtId="178" fontId="0" fillId="0" borderId="10" xfId="52" applyNumberFormat="1" applyFont="1" applyBorder="1" applyAlignment="1">
      <alignment horizontal="right"/>
      <protection/>
    </xf>
    <xf numFmtId="175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3" fontId="0" fillId="0" borderId="0" xfId="52" applyNumberFormat="1" applyFont="1">
      <alignment/>
      <protection/>
    </xf>
    <xf numFmtId="164" fontId="4" fillId="0" borderId="0" xfId="52" applyNumberFormat="1" applyFont="1" applyBorder="1">
      <alignment/>
      <protection/>
    </xf>
    <xf numFmtId="3" fontId="4" fillId="0" borderId="0" xfId="0" applyNumberFormat="1" applyFont="1" applyAlignment="1">
      <alignment/>
    </xf>
    <xf numFmtId="3" fontId="4" fillId="0" borderId="0" xfId="52" applyNumberFormat="1" applyFont="1">
      <alignment/>
      <protection/>
    </xf>
    <xf numFmtId="179" fontId="4" fillId="0" borderId="0" xfId="52" applyNumberFormat="1" applyFont="1">
      <alignment/>
      <protection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79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2" fontId="0" fillId="0" borderId="0" xfId="0" applyNumberFormat="1" applyFont="1" applyBorder="1" applyAlignment="1">
      <alignment/>
    </xf>
    <xf numFmtId="3" fontId="0" fillId="0" borderId="0" xfId="52" applyNumberFormat="1" applyFont="1" applyBorder="1">
      <alignment/>
      <protection/>
    </xf>
    <xf numFmtId="164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50" applyFont="1">
      <alignment/>
      <protection/>
    </xf>
    <xf numFmtId="1" fontId="17" fillId="0" borderId="18" xfId="52" applyNumberFormat="1" applyFont="1" applyFill="1" applyBorder="1" applyAlignment="1" quotePrefix="1">
      <alignment horizontal="right"/>
      <protection/>
    </xf>
    <xf numFmtId="1" fontId="17" fillId="0" borderId="19" xfId="52" applyNumberFormat="1" applyFont="1" applyFill="1" applyBorder="1" applyAlignment="1" quotePrefix="1">
      <alignment horizontal="right"/>
      <protection/>
    </xf>
    <xf numFmtId="179" fontId="0" fillId="0" borderId="0" xfId="52" applyNumberFormat="1" applyFont="1" applyBorder="1">
      <alignment/>
      <protection/>
    </xf>
    <xf numFmtId="173" fontId="0" fillId="0" borderId="0" xfId="52" applyNumberFormat="1" applyFont="1" quotePrefix="1">
      <alignment/>
      <protection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0" fillId="0" borderId="0" xfId="50" applyFo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51" applyFont="1" applyFill="1" applyBorder="1">
      <alignment/>
      <protection/>
    </xf>
    <xf numFmtId="0" fontId="13" fillId="0" borderId="0" xfId="50">
      <alignment/>
      <protection/>
    </xf>
    <xf numFmtId="0" fontId="13" fillId="0" borderId="0" xfId="50" applyBorder="1">
      <alignment/>
      <protection/>
    </xf>
    <xf numFmtId="0" fontId="0" fillId="0" borderId="0" xfId="50" applyFont="1" applyBorder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applyProtection="1">
      <alignment horizontal="right"/>
      <protection/>
    </xf>
    <xf numFmtId="179" fontId="0" fillId="0" borderId="0" xfId="53" applyNumberFormat="1" applyFont="1" applyBorder="1" applyAlignment="1" applyProtection="1">
      <alignment/>
      <protection/>
    </xf>
    <xf numFmtId="1" fontId="0" fillId="0" borderId="0" xfId="53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179" fontId="0" fillId="0" borderId="17" xfId="52" applyNumberFormat="1" applyFont="1" applyBorder="1">
      <alignment/>
      <protection/>
    </xf>
    <xf numFmtId="3" fontId="0" fillId="0" borderId="17" xfId="52" applyNumberFormat="1" applyFont="1" applyBorder="1">
      <alignment/>
      <protection/>
    </xf>
    <xf numFmtId="2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52" applyNumberFormat="1" applyFont="1" applyAlignment="1" quotePrefix="1">
      <alignment horizontal="righ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0" xfId="52" applyFont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175" fontId="15" fillId="0" borderId="10" xfId="0" applyNumberFormat="1" applyFont="1" applyBorder="1" applyAlignment="1">
      <alignment horizontal="center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Kommuner och landsting, bilagor2005_dec" xfId="50"/>
    <cellStyle name="Normal_Landsting 2005_dec" xfId="51"/>
    <cellStyle name="Normal_Tabell 2_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3</xdr:row>
      <xdr:rowOff>0</xdr:rowOff>
    </xdr:from>
    <xdr:to>
      <xdr:col>3</xdr:col>
      <xdr:colOff>276225</xdr:colOff>
      <xdr:row>4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667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NR\Offentlig%20Ekonomi\Statsbidrag\Utj&#228;mnings&#229;r2013\Kommun\Utdata\Slutlig\Kommun2013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1"/>
      <sheetName val="Tabell2"/>
      <sheetName val="Tabell6"/>
      <sheetName val="Bilaga1"/>
      <sheetName val="Bilaga2"/>
      <sheetName val="Bilaga3"/>
      <sheetName val="Bilaga4"/>
      <sheetName val="Förändr."/>
      <sheetName val="Sortering"/>
      <sheetName val="Blad1"/>
      <sheetName val="VBAallman"/>
      <sheetName val="DiaLog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O34"/>
  <sheetViews>
    <sheetView showGridLines="0" tabSelected="1" workbookViewId="0" topLeftCell="A1">
      <selection activeCell="B31" sqref="B31"/>
    </sheetView>
  </sheetViews>
  <sheetFormatPr defaultColWidth="0" defaultRowHeight="12.75" zeroHeight="1"/>
  <cols>
    <col min="1" max="1" width="3.8515625" style="109" customWidth="1"/>
    <col min="2" max="2" width="55.28125" style="109" customWidth="1"/>
    <col min="3" max="3" width="19.8515625" style="110" customWidth="1"/>
    <col min="4" max="4" width="8.421875" style="109" customWidth="1"/>
    <col min="5" max="16384" width="53.28125" style="108" hidden="1" customWidth="1"/>
  </cols>
  <sheetData>
    <row r="1" spans="2:3" s="2" customFormat="1" ht="15.75">
      <c r="B1" s="9"/>
      <c r="C1" s="10"/>
    </row>
    <row r="2" spans="1:3" s="2" customFormat="1" ht="6" customHeight="1">
      <c r="A2" s="7"/>
      <c r="B2" s="11"/>
      <c r="C2" s="12"/>
    </row>
    <row r="3" spans="1:3" s="2" customFormat="1" ht="15">
      <c r="A3" s="7"/>
      <c r="B3" s="13"/>
      <c r="C3" s="18" t="s">
        <v>1</v>
      </c>
    </row>
    <row r="4" spans="1:3" s="2" customFormat="1" ht="15">
      <c r="A4" s="7"/>
      <c r="B4" s="13"/>
      <c r="C4" s="16" t="s">
        <v>424</v>
      </c>
    </row>
    <row r="5" spans="1:3" s="2" customFormat="1" ht="8.25" customHeight="1">
      <c r="A5" s="7"/>
      <c r="B5" s="13"/>
      <c r="C5" s="14"/>
    </row>
    <row r="6" spans="1:3" s="2" customFormat="1" ht="20.25">
      <c r="A6" s="25" t="str">
        <f>"Kommunalekonomisk utjämning, utjämningsåret "&amp;Tabell2!C3+1&amp;""</f>
        <v>Kommunalekonomisk utjämning, utjämningsåret 2013</v>
      </c>
      <c r="B6" s="13"/>
      <c r="C6" s="14"/>
    </row>
    <row r="7" spans="1:3" s="2" customFormat="1" ht="20.25">
      <c r="A7" s="25" t="s">
        <v>693</v>
      </c>
      <c r="B7"/>
      <c r="C7" s="14"/>
    </row>
    <row r="8" spans="1:3" s="2" customFormat="1" ht="15.75">
      <c r="A8" s="136" t="str">
        <f>"Kommun som "&amp;IF(C21&gt;0,"erhåller","betalar")&amp;" utjämnings"&amp;IF(C21&gt;0,"bidrag","avgift")&amp;": "&amp;VLOOKUP($C$4,Tabell2!$C$8:$N$298,1,0)&amp;""</f>
        <v>Kommun som erhåller utjämningsbidrag: Nora</v>
      </c>
      <c r="B8" s="137"/>
      <c r="C8" s="119"/>
    </row>
    <row r="9" spans="1:3" s="2" customFormat="1" ht="15.75">
      <c r="A9" s="91"/>
      <c r="B9" s="92"/>
      <c r="C9" s="14"/>
    </row>
    <row r="10" spans="1:3" s="2" customFormat="1" ht="31.5">
      <c r="A10" s="93" t="s">
        <v>586</v>
      </c>
      <c r="B10" s="94" t="str">
        <f>"Skatteunderlag enligt "&amp;Tabell2!C3&amp;" års taxering (avseende inkomståret "&amp;Tabell2!C3-1&amp;"), kronor"</f>
        <v>Skatteunderlag enligt 2012 års taxering (avseende inkomståret 2011), kronor</v>
      </c>
      <c r="C10" s="14">
        <f>VLOOKUP($C$4,Tabell2!$C$8:$N$298,4,0)</f>
        <v>1754757200</v>
      </c>
    </row>
    <row r="11" spans="1:3" s="2" customFormat="1" ht="15.75">
      <c r="A11" s="95" t="s">
        <v>659</v>
      </c>
      <c r="B11" s="96" t="s">
        <v>660</v>
      </c>
      <c r="C11" s="14"/>
    </row>
    <row r="12" spans="1:3" s="2" customFormat="1" ht="15.75">
      <c r="A12" s="97" t="s">
        <v>587</v>
      </c>
      <c r="B12" s="97" t="str">
        <f>"   Faktor för uppräkning till "&amp;Tabell2!F6&amp;" års nivå"</f>
        <v>   Faktor för uppräkning till 2012 års nivå</v>
      </c>
      <c r="C12" s="85">
        <f>Tabell2!G6</f>
        <v>1.041</v>
      </c>
    </row>
    <row r="13" spans="1:3" s="2" customFormat="1" ht="15.75">
      <c r="A13" s="97" t="s">
        <v>588</v>
      </c>
      <c r="B13" s="97" t="str">
        <f>"   Faktor för uppräkning till "&amp;Tabell2!F7&amp;" års nivå"</f>
        <v>   Faktor för uppräkning till 2013 års nivå</v>
      </c>
      <c r="C13" s="85">
        <f>Tabell2!G7</f>
        <v>1.041</v>
      </c>
    </row>
    <row r="14" spans="1:3" s="2" customFormat="1" ht="15.75">
      <c r="A14" s="98" t="s">
        <v>589</v>
      </c>
      <c r="B14" s="98" t="s">
        <v>590</v>
      </c>
      <c r="C14" s="14">
        <f>ROUND(A*C12*C13,0)</f>
        <v>1901597037</v>
      </c>
    </row>
    <row r="15" spans="1:3" s="2" customFormat="1" ht="15.75">
      <c r="A15" s="98" t="s">
        <v>591</v>
      </c>
      <c r="B15" s="98" t="str">
        <f>"Folkmängd "&amp;Tabell2!C4</f>
        <v>Folkmängd 1 november 2012</v>
      </c>
      <c r="C15" s="14">
        <f>VLOOKUP($C$4,Tabell2!$C$8:$N$298,3,0)</f>
        <v>10338</v>
      </c>
    </row>
    <row r="16" spans="1:3" s="2" customFormat="1" ht="15.75">
      <c r="A16" s="98" t="s">
        <v>592</v>
      </c>
      <c r="B16" s="98" t="str">
        <f>"Uppräknat skatteunderlag, kr per inv. (C / D)"</f>
        <v>Uppräknat skatteunderlag, kr per inv. (C / D)</v>
      </c>
      <c r="C16" s="14">
        <f>ROUND(C14/D,0)</f>
        <v>183942</v>
      </c>
    </row>
    <row r="17" spans="1:3" s="2" customFormat="1" ht="15.75">
      <c r="A17" s="97" t="s">
        <v>593</v>
      </c>
      <c r="B17" s="97" t="s">
        <v>594</v>
      </c>
      <c r="C17" s="14">
        <f>Tabell2!H8</f>
        <v>193793</v>
      </c>
    </row>
    <row r="18" spans="1:3" s="2" customFormat="1" ht="15.75">
      <c r="A18" s="95" t="s">
        <v>595</v>
      </c>
      <c r="B18" s="97" t="s">
        <v>695</v>
      </c>
      <c r="C18" s="120">
        <f>(E/F)*100</f>
        <v>94.91674105875857</v>
      </c>
    </row>
    <row r="19" spans="1:3" s="2" customFormat="1" ht="16.5">
      <c r="A19" s="95" t="s">
        <v>596</v>
      </c>
      <c r="B19" s="97" t="s">
        <v>694</v>
      </c>
      <c r="C19" s="121">
        <v>115</v>
      </c>
    </row>
    <row r="20" spans="1:3" s="2" customFormat="1" ht="15.75">
      <c r="A20" s="97" t="s">
        <v>597</v>
      </c>
      <c r="B20" s="97" t="s">
        <v>661</v>
      </c>
      <c r="C20" s="14">
        <f>ROUND(D*F*(H/100),0)</f>
        <v>2303946839</v>
      </c>
    </row>
    <row r="21" spans="1:3" s="1" customFormat="1" ht="15.75">
      <c r="A21" s="97" t="s">
        <v>598</v>
      </c>
      <c r="B21" s="97" t="str">
        <f>"Underlag för utjämnings"&amp;IF(C21&gt;0,"bidrag","avgift")&amp;", kronor (I - C)"</f>
        <v>Underlag för utjämningsbidrag, kronor (I - C)</v>
      </c>
      <c r="C21" s="14">
        <f>I-C14</f>
        <v>402349802</v>
      </c>
    </row>
    <row r="22" spans="1:3" s="2" customFormat="1" ht="15.75">
      <c r="A22" s="97" t="s">
        <v>599</v>
      </c>
      <c r="B22" s="97" t="str">
        <f>"Länsvis skattesats, % (SFS 2004:881, "&amp;IF(C21&gt;0,"2 §","3 §")&amp;")"</f>
        <v>Länsvis skattesats, % (SFS 2004:881, 2 §)</v>
      </c>
      <c r="C22" s="84">
        <f>IF(C21&gt;0,VLOOKUP($C$4,Tabell2!$C$8:$N$298,10,0),VLOOKUP($C$4,Tabell2!$C$8:$N$298,11,0))</f>
        <v>19.03</v>
      </c>
    </row>
    <row r="23" spans="1:3" s="2" customFormat="1" ht="21" customHeight="1">
      <c r="A23" s="91" t="s">
        <v>656</v>
      </c>
      <c r="B23" s="91" t="str">
        <f>"Utjämnings"&amp;IF(C23&gt;0,"bidrag","avgift")&amp;", kr/inv. (J x K / D / 100)"</f>
        <v>Utjämningsbidrag, kr/inv. (J x K / D / 100)</v>
      </c>
      <c r="C23" s="15">
        <f>ROUND(J*K/D/100,0)</f>
        <v>7406</v>
      </c>
    </row>
    <row r="24" spans="1:3" s="2" customFormat="1" ht="21" customHeight="1">
      <c r="A24" s="122" t="s">
        <v>657</v>
      </c>
      <c r="B24" s="122" t="str">
        <f>"Utjämnings"&amp;IF(C24&gt;0,"bidrag","avgift")&amp;", kronor (D x L)"</f>
        <v>Utjämningsbidrag, kronor (D x L)</v>
      </c>
      <c r="C24" s="123">
        <f>D*L</f>
        <v>76563228</v>
      </c>
    </row>
    <row r="25" spans="1:3" s="2" customFormat="1" ht="6.75" customHeight="1">
      <c r="A25" s="26"/>
      <c r="B25" s="26"/>
      <c r="C25" s="14"/>
    </row>
    <row r="26" spans="1:15" s="105" customFormat="1" ht="12.75">
      <c r="A26" s="104" t="s">
        <v>700</v>
      </c>
      <c r="D26" s="10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s="105" customFormat="1" ht="13.5" customHeight="1">
      <c r="A27" s="104" t="str">
        <f>"    skattemedel för år "&amp;Tabell2!C3+1&amp;"."</f>
        <v>    skattemedel för år 2013.</v>
      </c>
      <c r="D27" s="10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s="105" customFormat="1" ht="12.75">
      <c r="A28" s="86" t="s">
        <v>658</v>
      </c>
      <c r="B28" s="86"/>
      <c r="C28" s="86"/>
      <c r="D28" s="107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s="105" customFormat="1" ht="12.75" customHeight="1">
      <c r="A29" s="86" t="s">
        <v>689</v>
      </c>
      <c r="B29" s="86"/>
      <c r="C29" s="86"/>
      <c r="D29" s="10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4" ht="15">
      <c r="A30" s="124"/>
      <c r="B30" s="124"/>
      <c r="C30" s="125"/>
      <c r="D30" s="124"/>
    </row>
    <row r="31" spans="1:4" ht="15">
      <c r="A31" s="124"/>
      <c r="B31" s="124"/>
      <c r="C31" s="125"/>
      <c r="D31" s="124"/>
    </row>
    <row r="32" spans="1:4" ht="15">
      <c r="A32" s="124"/>
      <c r="B32" s="124"/>
      <c r="C32" s="125"/>
      <c r="D32" s="124"/>
    </row>
    <row r="33" spans="1:4" ht="15">
      <c r="A33" s="124"/>
      <c r="B33" s="124"/>
      <c r="C33" s="125"/>
      <c r="D33" s="124"/>
    </row>
    <row r="34" spans="1:4" ht="15">
      <c r="A34" s="124"/>
      <c r="B34" s="124"/>
      <c r="C34" s="125"/>
      <c r="D34" s="124"/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A8:B8"/>
  </mergeCells>
  <conditionalFormatting sqref="C7:C25">
    <cfRule type="cellIs" priority="1" dxfId="3" operator="lessThan" stopIfTrue="1">
      <formula>0</formula>
    </cfRule>
  </conditionalFormatting>
  <printOptions/>
  <pageMargins left="0.7874015748031497" right="0.7874015748031497" top="1.2598425196850394" bottom="0.984251968503937" header="0.5118110236220472" footer="0.5118110236220472"/>
  <pageSetup fitToHeight="1" fitToWidth="1" horizontalDpi="600" verticalDpi="600" orientation="portrait" paperSize="9" scale="97" r:id="rId2"/>
  <headerFooter alignWithMargins="0">
    <oddHeader>&amp;LStatistiska centralbyrån
Offentlig ekonomi och 
mikrosimuleringar&amp;CDecember 2012&amp;RUtfall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A1:Q300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3" sqref="D13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16.140625" style="0" bestFit="1" customWidth="1"/>
    <col min="4" max="4" width="16.7109375" style="0" customWidth="1"/>
    <col min="5" max="5" width="10.7109375" style="0" customWidth="1"/>
    <col min="6" max="6" width="17.00390625" style="0" bestFit="1" customWidth="1"/>
    <col min="7" max="7" width="16.7109375" style="0" customWidth="1"/>
    <col min="8" max="9" width="8.7109375" style="0" customWidth="1"/>
    <col min="10" max="10" width="16.7109375" style="0" customWidth="1"/>
    <col min="11" max="11" width="15.7109375" style="0" customWidth="1"/>
    <col min="12" max="13" width="7.7109375" style="0" customWidth="1"/>
    <col min="14" max="14" width="10.7109375" style="0" customWidth="1"/>
    <col min="15" max="15" width="4.57421875" style="99" bestFit="1" customWidth="1"/>
    <col min="16" max="16" width="12.421875" style="99" bestFit="1" customWidth="1"/>
    <col min="17" max="17" width="10.8515625" style="99" bestFit="1" customWidth="1"/>
  </cols>
  <sheetData>
    <row r="1" spans="1:14" ht="16.5" thickBot="1">
      <c r="A1" s="27"/>
      <c r="B1" s="27"/>
      <c r="C1" s="27"/>
      <c r="D1" s="8" t="s">
        <v>697</v>
      </c>
      <c r="E1" s="132"/>
      <c r="F1" s="132"/>
      <c r="G1" s="2"/>
      <c r="H1" s="132"/>
      <c r="I1" s="132"/>
      <c r="J1" s="132"/>
      <c r="K1" s="132"/>
      <c r="L1" s="132"/>
      <c r="M1" s="132"/>
      <c r="N1" s="132"/>
    </row>
    <row r="2" spans="1:14" ht="12.75">
      <c r="A2" s="28"/>
      <c r="B2" s="29"/>
      <c r="C2" s="29"/>
      <c r="D2" s="30" t="s">
        <v>600</v>
      </c>
      <c r="E2" s="31" t="s">
        <v>4</v>
      </c>
      <c r="F2" s="31" t="s">
        <v>602</v>
      </c>
      <c r="G2" s="138" t="s">
        <v>603</v>
      </c>
      <c r="H2" s="139"/>
      <c r="I2" s="139"/>
      <c r="J2" s="32" t="s">
        <v>604</v>
      </c>
      <c r="K2" s="32" t="s">
        <v>605</v>
      </c>
      <c r="L2" s="140" t="s">
        <v>606</v>
      </c>
      <c r="M2" s="140"/>
      <c r="N2" s="33" t="s">
        <v>5</v>
      </c>
    </row>
    <row r="3" spans="1:14" ht="12.75">
      <c r="A3" s="28"/>
      <c r="B3" s="34"/>
      <c r="C3" s="34">
        <v>2012</v>
      </c>
      <c r="D3" s="35"/>
      <c r="E3" s="133" t="s">
        <v>696</v>
      </c>
      <c r="F3" s="36" t="s">
        <v>698</v>
      </c>
      <c r="G3" s="37" t="s">
        <v>607</v>
      </c>
      <c r="H3" s="38" t="s">
        <v>608</v>
      </c>
      <c r="I3" s="39" t="s">
        <v>609</v>
      </c>
      <c r="J3" s="40" t="s">
        <v>610</v>
      </c>
      <c r="K3" s="40" t="s">
        <v>611</v>
      </c>
      <c r="L3" s="141" t="s">
        <v>612</v>
      </c>
      <c r="M3" s="141"/>
      <c r="N3" s="41" t="s">
        <v>613</v>
      </c>
    </row>
    <row r="4" spans="1:14" ht="12.75">
      <c r="A4" s="42"/>
      <c r="B4" s="43"/>
      <c r="C4" s="43" t="str">
        <f>IF(E3="den 1 nov.","1 november ","30 juni ")&amp;E4</f>
        <v>1 november 2012</v>
      </c>
      <c r="D4" s="35" t="s">
        <v>3</v>
      </c>
      <c r="E4" s="44">
        <v>2012</v>
      </c>
      <c r="F4" s="36" t="s">
        <v>614</v>
      </c>
      <c r="G4" s="45"/>
      <c r="H4" s="46"/>
      <c r="I4" s="47" t="s">
        <v>615</v>
      </c>
      <c r="J4" s="48" t="s">
        <v>616</v>
      </c>
      <c r="K4" s="40" t="s">
        <v>613</v>
      </c>
      <c r="L4" s="142" t="s">
        <v>617</v>
      </c>
      <c r="M4" s="142"/>
      <c r="N4" s="43" t="s">
        <v>618</v>
      </c>
    </row>
    <row r="5" spans="1:14" ht="12.75">
      <c r="A5" s="42"/>
      <c r="B5" s="43"/>
      <c r="C5" s="43"/>
      <c r="D5" s="35"/>
      <c r="E5" s="49"/>
      <c r="F5" s="50" t="s">
        <v>619</v>
      </c>
      <c r="G5" s="51"/>
      <c r="H5" s="46"/>
      <c r="I5" s="47" t="s">
        <v>620</v>
      </c>
      <c r="J5" s="52"/>
      <c r="K5" s="40" t="s">
        <v>621</v>
      </c>
      <c r="L5" s="53" t="s">
        <v>622</v>
      </c>
      <c r="M5" s="53" t="s">
        <v>623</v>
      </c>
      <c r="N5" s="43" t="s">
        <v>624</v>
      </c>
    </row>
    <row r="6" spans="1:14" ht="12.75">
      <c r="A6" s="118" t="s">
        <v>600</v>
      </c>
      <c r="B6" s="118" t="s">
        <v>691</v>
      </c>
      <c r="C6" s="118" t="s">
        <v>692</v>
      </c>
      <c r="D6" s="35"/>
      <c r="E6" s="49"/>
      <c r="F6" s="87">
        <v>2012</v>
      </c>
      <c r="G6" s="54">
        <v>1.041</v>
      </c>
      <c r="H6" s="46"/>
      <c r="I6" s="47" t="s">
        <v>625</v>
      </c>
      <c r="J6" s="55"/>
      <c r="K6" s="40" t="s">
        <v>626</v>
      </c>
      <c r="L6" s="56" t="s">
        <v>627</v>
      </c>
      <c r="M6" s="56" t="s">
        <v>628</v>
      </c>
      <c r="N6" s="57" t="s">
        <v>629</v>
      </c>
    </row>
    <row r="7" spans="1:14" ht="12.75">
      <c r="A7" s="58"/>
      <c r="B7" s="59"/>
      <c r="C7" s="59"/>
      <c r="D7" s="60"/>
      <c r="E7" s="60"/>
      <c r="F7" s="88" t="s">
        <v>699</v>
      </c>
      <c r="G7" s="61">
        <v>1.041</v>
      </c>
      <c r="H7" s="62"/>
      <c r="I7" s="63" t="s">
        <v>630</v>
      </c>
      <c r="J7" s="64"/>
      <c r="K7" s="65" t="s">
        <v>631</v>
      </c>
      <c r="L7" s="134"/>
      <c r="M7" s="134"/>
      <c r="N7" s="66"/>
    </row>
    <row r="8" spans="1:17" ht="12.75">
      <c r="A8" s="58"/>
      <c r="B8" s="90" t="s">
        <v>663</v>
      </c>
      <c r="C8" s="67" t="s">
        <v>662</v>
      </c>
      <c r="D8" s="68" t="s">
        <v>632</v>
      </c>
      <c r="E8" s="69">
        <v>9546448</v>
      </c>
      <c r="F8" s="69">
        <v>1707177533700</v>
      </c>
      <c r="G8" s="69">
        <v>1850035856899</v>
      </c>
      <c r="H8" s="70">
        <v>193793</v>
      </c>
      <c r="I8" s="71">
        <v>100</v>
      </c>
      <c r="J8" s="69">
        <v>2127540016863</v>
      </c>
      <c r="K8" s="69">
        <v>277504159964</v>
      </c>
      <c r="L8" s="132"/>
      <c r="M8" s="132"/>
      <c r="N8" s="132"/>
      <c r="O8" s="100" t="s">
        <v>664</v>
      </c>
      <c r="P8" s="100" t="s">
        <v>3</v>
      </c>
      <c r="Q8" s="100" t="s">
        <v>690</v>
      </c>
    </row>
    <row r="9" spans="1:17" ht="25.5">
      <c r="A9" s="72" t="s">
        <v>633</v>
      </c>
      <c r="B9" s="73" t="s">
        <v>21</v>
      </c>
      <c r="C9" s="102" t="s">
        <v>22</v>
      </c>
      <c r="D9" s="74" t="s">
        <v>668</v>
      </c>
      <c r="E9" s="17">
        <v>86062</v>
      </c>
      <c r="F9" s="17">
        <v>13142908600</v>
      </c>
      <c r="G9" s="17">
        <v>14242720335</v>
      </c>
      <c r="H9" s="17">
        <v>165494</v>
      </c>
      <c r="I9" s="75">
        <v>85.4</v>
      </c>
      <c r="J9" s="76">
        <v>19179945141</v>
      </c>
      <c r="K9" s="76">
        <v>4937224806</v>
      </c>
      <c r="L9" s="77">
        <v>19.03</v>
      </c>
      <c r="M9" s="77">
        <v>16.96</v>
      </c>
      <c r="N9" s="76">
        <v>10917</v>
      </c>
      <c r="O9" s="99">
        <f>RANK(N9,$N$9:$N$298,1)</f>
        <v>238</v>
      </c>
      <c r="P9" s="99" t="str">
        <f>C9</f>
        <v>Botkyrka</v>
      </c>
      <c r="Q9" s="101">
        <f>N9</f>
        <v>10917</v>
      </c>
    </row>
    <row r="10" spans="1:17" ht="12.75">
      <c r="A10" s="72" t="s">
        <v>633</v>
      </c>
      <c r="B10" s="73" t="s">
        <v>35</v>
      </c>
      <c r="C10" t="s">
        <v>36</v>
      </c>
      <c r="D10" s="132" t="s">
        <v>36</v>
      </c>
      <c r="E10" s="17">
        <v>32016</v>
      </c>
      <c r="F10" s="17">
        <v>10208655300</v>
      </c>
      <c r="G10" s="17">
        <v>11062925784</v>
      </c>
      <c r="H10" s="17">
        <v>345544</v>
      </c>
      <c r="I10" s="75">
        <v>178.3</v>
      </c>
      <c r="J10" s="76">
        <v>7135148191</v>
      </c>
      <c r="K10" s="76">
        <v>-3927777593</v>
      </c>
      <c r="L10" s="77">
        <v>19.03</v>
      </c>
      <c r="M10" s="77">
        <v>16.96</v>
      </c>
      <c r="N10" s="76">
        <v>-20807</v>
      </c>
      <c r="O10" s="99">
        <f aca="true" t="shared" si="0" ref="O10:O73">RANK(N10,$N$9:$N$298,1)</f>
        <v>1</v>
      </c>
      <c r="P10" s="99" t="str">
        <f aca="true" t="shared" si="1" ref="P10:P73">C10</f>
        <v>Danderyd</v>
      </c>
      <c r="Q10" s="101">
        <f aca="true" t="shared" si="2" ref="Q10:Q73">N10</f>
        <v>-20807</v>
      </c>
    </row>
    <row r="11" spans="1:17" ht="12.75">
      <c r="A11" s="72" t="s">
        <v>633</v>
      </c>
      <c r="B11" s="73" t="s">
        <v>17</v>
      </c>
      <c r="C11" t="s">
        <v>18</v>
      </c>
      <c r="D11" s="132" t="s">
        <v>18</v>
      </c>
      <c r="E11" s="17">
        <v>26085</v>
      </c>
      <c r="F11" s="17">
        <v>5677239500</v>
      </c>
      <c r="G11" s="17">
        <v>6152316579</v>
      </c>
      <c r="H11" s="17">
        <v>235856</v>
      </c>
      <c r="I11" s="75">
        <v>121.7</v>
      </c>
      <c r="J11" s="76">
        <v>5813353966</v>
      </c>
      <c r="K11" s="76">
        <v>-338962613</v>
      </c>
      <c r="L11" s="77">
        <v>19.03</v>
      </c>
      <c r="M11" s="77">
        <v>16.96</v>
      </c>
      <c r="N11" s="76">
        <v>-2204</v>
      </c>
      <c r="O11" s="99">
        <f t="shared" si="0"/>
        <v>9</v>
      </c>
      <c r="P11" s="99" t="str">
        <f t="shared" si="1"/>
        <v>Ekerö</v>
      </c>
      <c r="Q11" s="101">
        <f t="shared" si="2"/>
        <v>-2204</v>
      </c>
    </row>
    <row r="12" spans="1:17" ht="12.75">
      <c r="A12" s="72" t="s">
        <v>633</v>
      </c>
      <c r="B12" s="73" t="s">
        <v>25</v>
      </c>
      <c r="C12" t="s">
        <v>26</v>
      </c>
      <c r="D12" s="132" t="s">
        <v>26</v>
      </c>
      <c r="E12" s="17">
        <v>79282</v>
      </c>
      <c r="F12" s="17">
        <v>13851263600</v>
      </c>
      <c r="G12" s="17">
        <v>15010351189</v>
      </c>
      <c r="H12" s="17">
        <v>189329</v>
      </c>
      <c r="I12" s="75">
        <v>97.7</v>
      </c>
      <c r="J12" s="76">
        <v>17668941120</v>
      </c>
      <c r="K12" s="76">
        <v>2658589931</v>
      </c>
      <c r="L12" s="77">
        <v>19.03</v>
      </c>
      <c r="M12" s="77">
        <v>16.96</v>
      </c>
      <c r="N12" s="76">
        <v>6381</v>
      </c>
      <c r="O12" s="99">
        <f t="shared" si="0"/>
        <v>67</v>
      </c>
      <c r="P12" s="99" t="str">
        <f t="shared" si="1"/>
        <v>Haninge</v>
      </c>
      <c r="Q12" s="101">
        <f t="shared" si="2"/>
        <v>6381</v>
      </c>
    </row>
    <row r="13" spans="1:17" ht="12.75">
      <c r="A13" s="72" t="s">
        <v>633</v>
      </c>
      <c r="B13" s="73" t="s">
        <v>19</v>
      </c>
      <c r="C13" t="s">
        <v>20</v>
      </c>
      <c r="D13" s="132" t="s">
        <v>20</v>
      </c>
      <c r="E13" s="17">
        <v>100655</v>
      </c>
      <c r="F13" s="17">
        <v>18434957200</v>
      </c>
      <c r="G13" s="17">
        <v>19977612853</v>
      </c>
      <c r="H13" s="17">
        <v>198476</v>
      </c>
      <c r="I13" s="75">
        <v>102.4</v>
      </c>
      <c r="J13" s="76">
        <v>22432169577</v>
      </c>
      <c r="K13" s="76">
        <v>2454556724</v>
      </c>
      <c r="L13" s="77">
        <v>19.03</v>
      </c>
      <c r="M13" s="77">
        <v>16.96</v>
      </c>
      <c r="N13" s="76">
        <v>4641</v>
      </c>
      <c r="O13" s="99">
        <f t="shared" si="0"/>
        <v>39</v>
      </c>
      <c r="P13" s="99" t="str">
        <f t="shared" si="1"/>
        <v>Huddinge</v>
      </c>
      <c r="Q13" s="101">
        <f t="shared" si="2"/>
        <v>4641</v>
      </c>
    </row>
    <row r="14" spans="1:17" ht="12.75">
      <c r="A14" s="72" t="s">
        <v>633</v>
      </c>
      <c r="B14" s="73" t="s">
        <v>15</v>
      </c>
      <c r="C14" t="s">
        <v>16</v>
      </c>
      <c r="D14" s="132" t="s">
        <v>16</v>
      </c>
      <c r="E14" s="17">
        <v>68123</v>
      </c>
      <c r="F14" s="17">
        <v>13195166600</v>
      </c>
      <c r="G14" s="17">
        <v>14299351336</v>
      </c>
      <c r="H14" s="17">
        <v>209905</v>
      </c>
      <c r="I14" s="75">
        <v>108.3</v>
      </c>
      <c r="J14" s="76">
        <v>15182024620</v>
      </c>
      <c r="K14" s="76">
        <v>882673284</v>
      </c>
      <c r="L14" s="77">
        <v>19.03</v>
      </c>
      <c r="M14" s="77">
        <v>16.96</v>
      </c>
      <c r="N14" s="76">
        <v>2466</v>
      </c>
      <c r="O14" s="99">
        <f t="shared" si="0"/>
        <v>28</v>
      </c>
      <c r="P14" s="99" t="str">
        <f t="shared" si="1"/>
        <v>Järfälla</v>
      </c>
      <c r="Q14" s="101">
        <f t="shared" si="2"/>
        <v>2466</v>
      </c>
    </row>
    <row r="15" spans="1:17" ht="12.75">
      <c r="A15" s="72" t="s">
        <v>633</v>
      </c>
      <c r="B15" s="73" t="s">
        <v>49</v>
      </c>
      <c r="C15" t="s">
        <v>50</v>
      </c>
      <c r="D15" s="132" t="s">
        <v>50</v>
      </c>
      <c r="E15" s="17">
        <v>44331</v>
      </c>
      <c r="F15" s="17">
        <v>12233261200</v>
      </c>
      <c r="G15" s="17">
        <v>13256952730</v>
      </c>
      <c r="H15" s="17">
        <v>299045</v>
      </c>
      <c r="I15" s="75">
        <v>154.3</v>
      </c>
      <c r="J15" s="76">
        <v>9879693105</v>
      </c>
      <c r="K15" s="76">
        <v>-3377259625</v>
      </c>
      <c r="L15" s="77">
        <v>19.03</v>
      </c>
      <c r="M15" s="77">
        <v>16.96</v>
      </c>
      <c r="N15" s="76">
        <v>-12921</v>
      </c>
      <c r="O15" s="99">
        <f t="shared" si="0"/>
        <v>2</v>
      </c>
      <c r="P15" s="99" t="str">
        <f t="shared" si="1"/>
        <v>Lidingö</v>
      </c>
      <c r="Q15" s="101">
        <f t="shared" si="2"/>
        <v>-12921</v>
      </c>
    </row>
    <row r="16" spans="1:17" ht="12.75">
      <c r="A16" s="72" t="s">
        <v>633</v>
      </c>
      <c r="B16" s="73" t="s">
        <v>43</v>
      </c>
      <c r="C16" t="s">
        <v>44</v>
      </c>
      <c r="D16" s="132" t="s">
        <v>44</v>
      </c>
      <c r="E16" s="17">
        <v>92736</v>
      </c>
      <c r="F16" s="17">
        <v>21558062700</v>
      </c>
      <c r="G16" s="17">
        <v>23362062945</v>
      </c>
      <c r="H16" s="17">
        <v>251920</v>
      </c>
      <c r="I16" s="75">
        <v>130</v>
      </c>
      <c r="J16" s="76">
        <v>20667325795</v>
      </c>
      <c r="K16" s="76">
        <v>-2694737150</v>
      </c>
      <c r="L16" s="77">
        <v>19.03</v>
      </c>
      <c r="M16" s="77">
        <v>16.96</v>
      </c>
      <c r="N16" s="76">
        <v>-4928</v>
      </c>
      <c r="O16" s="99">
        <f t="shared" si="0"/>
        <v>4</v>
      </c>
      <c r="P16" s="99" t="str">
        <f t="shared" si="1"/>
        <v>Nacka</v>
      </c>
      <c r="Q16" s="101">
        <f t="shared" si="2"/>
        <v>-4928</v>
      </c>
    </row>
    <row r="17" spans="1:17" ht="12.75">
      <c r="A17" s="72" t="s">
        <v>633</v>
      </c>
      <c r="B17" s="73" t="s">
        <v>53</v>
      </c>
      <c r="C17" t="s">
        <v>54</v>
      </c>
      <c r="D17" s="132" t="s">
        <v>54</v>
      </c>
      <c r="E17" s="17">
        <v>56599</v>
      </c>
      <c r="F17" s="17">
        <v>9791181700</v>
      </c>
      <c r="G17" s="17">
        <v>10610517576</v>
      </c>
      <c r="H17" s="17">
        <v>187468</v>
      </c>
      <c r="I17" s="75">
        <v>96.7</v>
      </c>
      <c r="J17" s="76">
        <v>12613763508</v>
      </c>
      <c r="K17" s="76">
        <v>2003245932</v>
      </c>
      <c r="L17" s="77">
        <v>19.03</v>
      </c>
      <c r="M17" s="77">
        <v>16.96</v>
      </c>
      <c r="N17" s="76">
        <v>6735</v>
      </c>
      <c r="O17" s="99">
        <f t="shared" si="0"/>
        <v>76</v>
      </c>
      <c r="P17" s="99" t="str">
        <f t="shared" si="1"/>
        <v>Norrtälje</v>
      </c>
      <c r="Q17" s="101">
        <f t="shared" si="2"/>
        <v>6735</v>
      </c>
    </row>
    <row r="18" spans="1:17" ht="12.75">
      <c r="A18" s="72" t="s">
        <v>633</v>
      </c>
      <c r="B18" s="73" t="s">
        <v>31</v>
      </c>
      <c r="C18" t="s">
        <v>32</v>
      </c>
      <c r="D18" s="132" t="s">
        <v>32</v>
      </c>
      <c r="E18" s="17">
        <v>9436</v>
      </c>
      <c r="F18" s="17">
        <v>1904910700</v>
      </c>
      <c r="G18" s="17">
        <v>2064315532</v>
      </c>
      <c r="H18" s="17">
        <v>218770</v>
      </c>
      <c r="I18" s="75">
        <v>112.9</v>
      </c>
      <c r="J18" s="76">
        <v>2102925360</v>
      </c>
      <c r="K18" s="76">
        <v>38609828</v>
      </c>
      <c r="L18" s="77">
        <v>19.03</v>
      </c>
      <c r="M18" s="77">
        <v>16.96</v>
      </c>
      <c r="N18" s="76">
        <v>779</v>
      </c>
      <c r="O18" s="99">
        <f t="shared" si="0"/>
        <v>17</v>
      </c>
      <c r="P18" s="99" t="str">
        <f t="shared" si="1"/>
        <v>Nykvarn</v>
      </c>
      <c r="Q18" s="101">
        <f t="shared" si="2"/>
        <v>779</v>
      </c>
    </row>
    <row r="19" spans="1:17" ht="12.75">
      <c r="A19" s="72" t="s">
        <v>633</v>
      </c>
      <c r="B19" s="73" t="s">
        <v>57</v>
      </c>
      <c r="C19" t="s">
        <v>58</v>
      </c>
      <c r="D19" s="132" t="s">
        <v>58</v>
      </c>
      <c r="E19" s="17">
        <v>26481</v>
      </c>
      <c r="F19" s="17">
        <v>4667222500</v>
      </c>
      <c r="G19" s="17">
        <v>5057780346</v>
      </c>
      <c r="H19" s="17">
        <v>190997</v>
      </c>
      <c r="I19" s="75">
        <v>98.6</v>
      </c>
      <c r="J19" s="76">
        <v>5901607298</v>
      </c>
      <c r="K19" s="76">
        <v>843826952</v>
      </c>
      <c r="L19" s="77">
        <v>19.03</v>
      </c>
      <c r="M19" s="77">
        <v>16.96</v>
      </c>
      <c r="N19" s="76">
        <v>6064</v>
      </c>
      <c r="O19" s="99">
        <f t="shared" si="0"/>
        <v>59</v>
      </c>
      <c r="P19" s="99" t="str">
        <f t="shared" si="1"/>
        <v>Nynäshamn</v>
      </c>
      <c r="Q19" s="101">
        <f t="shared" si="2"/>
        <v>6064</v>
      </c>
    </row>
    <row r="20" spans="1:17" ht="12.75">
      <c r="A20" s="72" t="s">
        <v>633</v>
      </c>
      <c r="B20" s="73" t="s">
        <v>23</v>
      </c>
      <c r="C20" t="s">
        <v>24</v>
      </c>
      <c r="D20" s="132" t="s">
        <v>24</v>
      </c>
      <c r="E20" s="17">
        <v>15790</v>
      </c>
      <c r="F20" s="17">
        <v>3092527700</v>
      </c>
      <c r="G20" s="17">
        <v>3351313510</v>
      </c>
      <c r="H20" s="17">
        <v>212243</v>
      </c>
      <c r="I20" s="75">
        <v>109.5</v>
      </c>
      <c r="J20" s="76">
        <v>3518990191</v>
      </c>
      <c r="K20" s="76">
        <v>167676681</v>
      </c>
      <c r="L20" s="77">
        <v>19.03</v>
      </c>
      <c r="M20" s="77">
        <v>16.96</v>
      </c>
      <c r="N20" s="76">
        <v>2021</v>
      </c>
      <c r="O20" s="99">
        <f t="shared" si="0"/>
        <v>25</v>
      </c>
      <c r="P20" s="99" t="str">
        <f t="shared" si="1"/>
        <v>Salem</v>
      </c>
      <c r="Q20" s="101">
        <f t="shared" si="2"/>
        <v>2021</v>
      </c>
    </row>
    <row r="21" spans="1:17" ht="12.75">
      <c r="A21" s="72" t="s">
        <v>633</v>
      </c>
      <c r="B21" s="73" t="s">
        <v>55</v>
      </c>
      <c r="C21" t="s">
        <v>56</v>
      </c>
      <c r="D21" s="132" t="s">
        <v>56</v>
      </c>
      <c r="E21" s="17">
        <v>42174</v>
      </c>
      <c r="F21" s="17">
        <v>7333316300</v>
      </c>
      <c r="G21" s="17">
        <v>7946975541</v>
      </c>
      <c r="H21" s="17">
        <v>188433</v>
      </c>
      <c r="I21" s="75">
        <v>97.2</v>
      </c>
      <c r="J21" s="76">
        <v>9398979879</v>
      </c>
      <c r="K21" s="76">
        <v>1452004338</v>
      </c>
      <c r="L21" s="77">
        <v>19.03</v>
      </c>
      <c r="M21" s="77">
        <v>16.96</v>
      </c>
      <c r="N21" s="76">
        <v>6552</v>
      </c>
      <c r="O21" s="99">
        <f t="shared" si="0"/>
        <v>70</v>
      </c>
      <c r="P21" s="99" t="str">
        <f t="shared" si="1"/>
        <v>Sigtuna</v>
      </c>
      <c r="Q21" s="101">
        <f t="shared" si="2"/>
        <v>6552</v>
      </c>
    </row>
    <row r="22" spans="1:17" ht="12.75">
      <c r="A22" s="72" t="s">
        <v>633</v>
      </c>
      <c r="B22" s="73" t="s">
        <v>37</v>
      </c>
      <c r="C22" t="s">
        <v>38</v>
      </c>
      <c r="D22" s="132" t="s">
        <v>38</v>
      </c>
      <c r="E22" s="17">
        <v>66679</v>
      </c>
      <c r="F22" s="17">
        <v>15196821800</v>
      </c>
      <c r="G22" s="17">
        <v>16468507045</v>
      </c>
      <c r="H22" s="17">
        <v>246982</v>
      </c>
      <c r="I22" s="75">
        <v>127.4</v>
      </c>
      <c r="J22" s="76">
        <v>14860211964</v>
      </c>
      <c r="K22" s="76">
        <v>-1608295081</v>
      </c>
      <c r="L22" s="77">
        <v>19.03</v>
      </c>
      <c r="M22" s="77">
        <v>16.96</v>
      </c>
      <c r="N22" s="76">
        <v>-4091</v>
      </c>
      <c r="O22" s="99">
        <f t="shared" si="0"/>
        <v>5</v>
      </c>
      <c r="P22" s="99" t="str">
        <f t="shared" si="1"/>
        <v>Sollentuna</v>
      </c>
      <c r="Q22" s="101">
        <f t="shared" si="2"/>
        <v>-4091</v>
      </c>
    </row>
    <row r="23" spans="1:17" ht="12.75">
      <c r="A23" s="72" t="s">
        <v>633</v>
      </c>
      <c r="B23" s="73" t="s">
        <v>47</v>
      </c>
      <c r="C23" t="s">
        <v>48</v>
      </c>
      <c r="D23" s="132" t="s">
        <v>48</v>
      </c>
      <c r="E23" s="17">
        <v>71379</v>
      </c>
      <c r="F23" s="17">
        <v>15344835500</v>
      </c>
      <c r="G23" s="17">
        <v>16628906679</v>
      </c>
      <c r="H23" s="17">
        <v>232966</v>
      </c>
      <c r="I23" s="75">
        <v>120.2</v>
      </c>
      <c r="J23" s="76">
        <v>15907663129</v>
      </c>
      <c r="K23" s="76">
        <v>-721243550</v>
      </c>
      <c r="L23" s="77">
        <v>19.03</v>
      </c>
      <c r="M23" s="77">
        <v>16.96</v>
      </c>
      <c r="N23" s="76">
        <v>-1714</v>
      </c>
      <c r="O23" s="99">
        <f t="shared" si="0"/>
        <v>11</v>
      </c>
      <c r="P23" s="99" t="str">
        <f t="shared" si="1"/>
        <v>Solna</v>
      </c>
      <c r="Q23" s="101">
        <f t="shared" si="2"/>
        <v>-1714</v>
      </c>
    </row>
    <row r="24" spans="1:17" ht="12.75">
      <c r="A24" s="72" t="s">
        <v>633</v>
      </c>
      <c r="B24" s="73" t="s">
        <v>39</v>
      </c>
      <c r="C24" t="s">
        <v>40</v>
      </c>
      <c r="D24" s="132" t="s">
        <v>40</v>
      </c>
      <c r="E24" s="17">
        <v>880008</v>
      </c>
      <c r="F24" s="17">
        <v>191257981100</v>
      </c>
      <c r="G24" s="17">
        <v>207262640216</v>
      </c>
      <c r="H24" s="17">
        <v>235524</v>
      </c>
      <c r="I24" s="75">
        <v>121.5</v>
      </c>
      <c r="J24" s="76">
        <v>196120298896</v>
      </c>
      <c r="K24" s="76">
        <v>-11142341320</v>
      </c>
      <c r="L24" s="77">
        <v>19.03</v>
      </c>
      <c r="M24" s="77">
        <v>16.96</v>
      </c>
      <c r="N24" s="76">
        <v>-2147</v>
      </c>
      <c r="O24" s="99">
        <f t="shared" si="0"/>
        <v>10</v>
      </c>
      <c r="P24" s="99" t="str">
        <f t="shared" si="1"/>
        <v>Stockholm</v>
      </c>
      <c r="Q24" s="101">
        <f t="shared" si="2"/>
        <v>-2147</v>
      </c>
    </row>
    <row r="25" spans="1:17" ht="12.75">
      <c r="A25" s="72" t="s">
        <v>633</v>
      </c>
      <c r="B25" s="73" t="s">
        <v>45</v>
      </c>
      <c r="C25" t="s">
        <v>46</v>
      </c>
      <c r="D25" s="132" t="s">
        <v>46</v>
      </c>
      <c r="E25" s="17">
        <v>40621</v>
      </c>
      <c r="F25" s="17">
        <v>7902322400</v>
      </c>
      <c r="G25" s="17">
        <v>8563596641</v>
      </c>
      <c r="H25" s="17">
        <v>210817</v>
      </c>
      <c r="I25" s="75">
        <v>108.8</v>
      </c>
      <c r="J25" s="76">
        <v>9052875271</v>
      </c>
      <c r="K25" s="76">
        <v>489278630</v>
      </c>
      <c r="L25" s="77">
        <v>19.03</v>
      </c>
      <c r="M25" s="77">
        <v>16.96</v>
      </c>
      <c r="N25" s="76">
        <v>2292</v>
      </c>
      <c r="O25" s="99">
        <f t="shared" si="0"/>
        <v>26</v>
      </c>
      <c r="P25" s="99" t="str">
        <f t="shared" si="1"/>
        <v>Sundbyberg</v>
      </c>
      <c r="Q25" s="101">
        <f t="shared" si="2"/>
        <v>2292</v>
      </c>
    </row>
    <row r="26" spans="1:17" ht="12.75">
      <c r="A26" s="72" t="s">
        <v>633</v>
      </c>
      <c r="B26" s="73" t="s">
        <v>41</v>
      </c>
      <c r="C26" t="s">
        <v>42</v>
      </c>
      <c r="D26" s="132" t="s">
        <v>42</v>
      </c>
      <c r="E26" s="17">
        <v>89178</v>
      </c>
      <c r="F26" s="17">
        <v>14358106700</v>
      </c>
      <c r="G26" s="17">
        <v>15559607427</v>
      </c>
      <c r="H26" s="17">
        <v>174478</v>
      </c>
      <c r="I26" s="75">
        <v>90</v>
      </c>
      <c r="J26" s="76">
        <v>19874382977</v>
      </c>
      <c r="K26" s="76">
        <v>4314775550</v>
      </c>
      <c r="L26" s="77">
        <v>19.03</v>
      </c>
      <c r="M26" s="77">
        <v>16.96</v>
      </c>
      <c r="N26" s="76">
        <v>9207</v>
      </c>
      <c r="O26" s="99">
        <f t="shared" si="0"/>
        <v>170</v>
      </c>
      <c r="P26" s="99" t="str">
        <f t="shared" si="1"/>
        <v>Södertälje</v>
      </c>
      <c r="Q26" s="101">
        <f t="shared" si="2"/>
        <v>9207</v>
      </c>
    </row>
    <row r="27" spans="1:17" ht="12.75">
      <c r="A27" s="72" t="s">
        <v>633</v>
      </c>
      <c r="B27" s="73" t="s">
        <v>27</v>
      </c>
      <c r="C27" t="s">
        <v>28</v>
      </c>
      <c r="D27" s="132" t="s">
        <v>28</v>
      </c>
      <c r="E27" s="17">
        <v>43711</v>
      </c>
      <c r="F27" s="17">
        <v>8795843400</v>
      </c>
      <c r="G27" s="17">
        <v>9531888372</v>
      </c>
      <c r="H27" s="17">
        <v>218066</v>
      </c>
      <c r="I27" s="75">
        <v>112.5</v>
      </c>
      <c r="J27" s="76">
        <v>9741518696</v>
      </c>
      <c r="K27" s="76">
        <v>209630324</v>
      </c>
      <c r="L27" s="77">
        <v>19.03</v>
      </c>
      <c r="M27" s="77">
        <v>16.96</v>
      </c>
      <c r="N27" s="76">
        <v>913</v>
      </c>
      <c r="O27" s="99">
        <f t="shared" si="0"/>
        <v>18</v>
      </c>
      <c r="P27" s="99" t="str">
        <f t="shared" si="1"/>
        <v>Tyresö</v>
      </c>
      <c r="Q27" s="101">
        <f t="shared" si="2"/>
        <v>913</v>
      </c>
    </row>
    <row r="28" spans="1:17" ht="12.75">
      <c r="A28" s="72" t="s">
        <v>633</v>
      </c>
      <c r="B28" s="73" t="s">
        <v>33</v>
      </c>
      <c r="C28" t="s">
        <v>34</v>
      </c>
      <c r="D28" s="132" t="s">
        <v>34</v>
      </c>
      <c r="E28" s="17">
        <v>65293</v>
      </c>
      <c r="F28" s="17">
        <v>16632043900</v>
      </c>
      <c r="G28" s="17">
        <v>18023829966</v>
      </c>
      <c r="H28" s="17">
        <v>276045</v>
      </c>
      <c r="I28" s="75">
        <v>142.4</v>
      </c>
      <c r="J28" s="76">
        <v>14551325301</v>
      </c>
      <c r="K28" s="76">
        <v>-3472504665</v>
      </c>
      <c r="L28" s="77">
        <v>19.03</v>
      </c>
      <c r="M28" s="77">
        <v>16.96</v>
      </c>
      <c r="N28" s="76">
        <v>-9020</v>
      </c>
      <c r="O28" s="99">
        <f t="shared" si="0"/>
        <v>3</v>
      </c>
      <c r="P28" s="99" t="str">
        <f t="shared" si="1"/>
        <v>Täby</v>
      </c>
      <c r="Q28" s="101">
        <f t="shared" si="2"/>
        <v>-9020</v>
      </c>
    </row>
    <row r="29" spans="1:17" ht="12.75">
      <c r="A29" s="72" t="s">
        <v>633</v>
      </c>
      <c r="B29" s="73" t="s">
        <v>8</v>
      </c>
      <c r="C29" t="s">
        <v>0</v>
      </c>
      <c r="D29" s="132" t="s">
        <v>0</v>
      </c>
      <c r="E29" s="17">
        <v>40589</v>
      </c>
      <c r="F29" s="17">
        <v>7700619400</v>
      </c>
      <c r="G29" s="78">
        <v>8345014932</v>
      </c>
      <c r="H29" s="78">
        <v>205598</v>
      </c>
      <c r="I29" s="75">
        <v>106.1</v>
      </c>
      <c r="J29" s="76">
        <v>9045743689</v>
      </c>
      <c r="K29" s="76">
        <v>700728757</v>
      </c>
      <c r="L29" s="77">
        <v>19.03</v>
      </c>
      <c r="M29" s="77">
        <v>16.96</v>
      </c>
      <c r="N29" s="76">
        <v>3285</v>
      </c>
      <c r="O29" s="99">
        <f t="shared" si="0"/>
        <v>34</v>
      </c>
      <c r="P29" s="99" t="str">
        <f t="shared" si="1"/>
        <v>Upplands Väsby</v>
      </c>
      <c r="Q29" s="101">
        <f t="shared" si="2"/>
        <v>3285</v>
      </c>
    </row>
    <row r="30" spans="1:17" ht="12.75">
      <c r="A30" s="72" t="s">
        <v>633</v>
      </c>
      <c r="B30" s="73" t="s">
        <v>29</v>
      </c>
      <c r="C30" t="s">
        <v>30</v>
      </c>
      <c r="D30" s="132" t="s">
        <v>30</v>
      </c>
      <c r="E30" s="17">
        <v>24243</v>
      </c>
      <c r="F30" s="17">
        <v>4425806900</v>
      </c>
      <c r="G30" s="78">
        <v>4796162847</v>
      </c>
      <c r="H30" s="78">
        <v>197837</v>
      </c>
      <c r="I30" s="75">
        <v>102.1</v>
      </c>
      <c r="J30" s="76">
        <v>5402842254</v>
      </c>
      <c r="K30" s="76">
        <v>606679407</v>
      </c>
      <c r="L30" s="77">
        <v>19.03</v>
      </c>
      <c r="M30" s="77">
        <v>16.96</v>
      </c>
      <c r="N30" s="76">
        <v>4762</v>
      </c>
      <c r="O30" s="99">
        <f t="shared" si="0"/>
        <v>41</v>
      </c>
      <c r="P30" s="99" t="str">
        <f t="shared" si="1"/>
        <v>Upplands-Bro</v>
      </c>
      <c r="Q30" s="101">
        <f t="shared" si="2"/>
        <v>4762</v>
      </c>
    </row>
    <row r="31" spans="1:17" ht="12.75">
      <c r="A31" s="72" t="s">
        <v>633</v>
      </c>
      <c r="B31" s="73" t="s">
        <v>9</v>
      </c>
      <c r="C31" t="s">
        <v>10</v>
      </c>
      <c r="D31" s="132" t="s">
        <v>10</v>
      </c>
      <c r="E31" s="17">
        <v>31167</v>
      </c>
      <c r="F31" s="17">
        <v>6163574300</v>
      </c>
      <c r="G31" s="78">
        <v>6679348361</v>
      </c>
      <c r="H31" s="78">
        <v>214308</v>
      </c>
      <c r="I31" s="75">
        <v>110.6</v>
      </c>
      <c r="J31" s="76">
        <v>6945938396</v>
      </c>
      <c r="K31" s="76">
        <v>266590035</v>
      </c>
      <c r="L31" s="77">
        <v>19.03</v>
      </c>
      <c r="M31" s="77">
        <v>16.96</v>
      </c>
      <c r="N31" s="76">
        <v>1628</v>
      </c>
      <c r="O31" s="99">
        <f t="shared" si="0"/>
        <v>23</v>
      </c>
      <c r="P31" s="99" t="str">
        <f t="shared" si="1"/>
        <v>Vallentuna</v>
      </c>
      <c r="Q31" s="101">
        <f t="shared" si="2"/>
        <v>1628</v>
      </c>
    </row>
    <row r="32" spans="1:17" ht="12.75">
      <c r="A32" s="72" t="s">
        <v>633</v>
      </c>
      <c r="B32" s="73" t="s">
        <v>51</v>
      </c>
      <c r="C32" t="s">
        <v>52</v>
      </c>
      <c r="D32" s="132" t="s">
        <v>52</v>
      </c>
      <c r="E32" s="17">
        <v>11141</v>
      </c>
      <c r="F32" s="17">
        <v>2520649800</v>
      </c>
      <c r="G32" s="78">
        <v>2731580296</v>
      </c>
      <c r="H32" s="78">
        <v>245183</v>
      </c>
      <c r="I32" s="75">
        <v>126.5</v>
      </c>
      <c r="J32" s="76">
        <v>2482904985</v>
      </c>
      <c r="K32" s="76">
        <v>-248675311</v>
      </c>
      <c r="L32" s="77">
        <v>19.03</v>
      </c>
      <c r="M32" s="77">
        <v>16.96</v>
      </c>
      <c r="N32" s="76">
        <v>-3786</v>
      </c>
      <c r="O32" s="99">
        <f t="shared" si="0"/>
        <v>7</v>
      </c>
      <c r="P32" s="99" t="str">
        <f t="shared" si="1"/>
        <v>Vaxholm</v>
      </c>
      <c r="Q32" s="101">
        <f t="shared" si="2"/>
        <v>-3786</v>
      </c>
    </row>
    <row r="33" spans="1:17" ht="12.75">
      <c r="A33" s="72" t="s">
        <v>633</v>
      </c>
      <c r="B33" s="73" t="s">
        <v>13</v>
      </c>
      <c r="C33" t="s">
        <v>14</v>
      </c>
      <c r="D33" s="132" t="s">
        <v>14</v>
      </c>
      <c r="E33" s="17">
        <v>39370</v>
      </c>
      <c r="F33" s="17">
        <v>7978562300</v>
      </c>
      <c r="G33" s="78">
        <v>8646216372</v>
      </c>
      <c r="H33" s="78">
        <v>219614</v>
      </c>
      <c r="I33" s="75">
        <v>113.3</v>
      </c>
      <c r="J33" s="76">
        <v>8774074972</v>
      </c>
      <c r="K33" s="76">
        <v>127858600</v>
      </c>
      <c r="L33" s="77">
        <v>19.03</v>
      </c>
      <c r="M33" s="77">
        <v>16.96</v>
      </c>
      <c r="N33" s="76">
        <v>618</v>
      </c>
      <c r="O33" s="99">
        <f t="shared" si="0"/>
        <v>16</v>
      </c>
      <c r="P33" s="99" t="str">
        <f t="shared" si="1"/>
        <v>Värmdö</v>
      </c>
      <c r="Q33" s="101">
        <f t="shared" si="2"/>
        <v>618</v>
      </c>
    </row>
    <row r="34" spans="1:17" ht="12.75">
      <c r="A34" s="72" t="s">
        <v>633</v>
      </c>
      <c r="B34" s="73" t="s">
        <v>11</v>
      </c>
      <c r="C34" t="s">
        <v>12</v>
      </c>
      <c r="D34" s="132" t="s">
        <v>12</v>
      </c>
      <c r="E34" s="17">
        <v>40188</v>
      </c>
      <c r="F34" s="17">
        <v>8290037700</v>
      </c>
      <c r="G34" s="78">
        <v>8983756345</v>
      </c>
      <c r="H34" s="78">
        <v>223543</v>
      </c>
      <c r="I34" s="75">
        <v>115.4</v>
      </c>
      <c r="J34" s="76">
        <v>8956376047</v>
      </c>
      <c r="K34" s="76">
        <v>-27380298</v>
      </c>
      <c r="L34" s="77">
        <v>19.03</v>
      </c>
      <c r="M34" s="77">
        <v>16.96</v>
      </c>
      <c r="N34" s="76">
        <v>-116</v>
      </c>
      <c r="O34" s="99">
        <f t="shared" si="0"/>
        <v>13</v>
      </c>
      <c r="P34" s="99" t="str">
        <f t="shared" si="1"/>
        <v>Österåker</v>
      </c>
      <c r="Q34" s="101">
        <f t="shared" si="2"/>
        <v>-116</v>
      </c>
    </row>
    <row r="35" spans="1:17" ht="25.5">
      <c r="A35" s="72" t="s">
        <v>634</v>
      </c>
      <c r="B35" s="73" t="s">
        <v>69</v>
      </c>
      <c r="C35" s="102" t="s">
        <v>70</v>
      </c>
      <c r="D35" s="74" t="s">
        <v>669</v>
      </c>
      <c r="E35" s="17">
        <v>40311</v>
      </c>
      <c r="F35" s="17">
        <v>7043228000</v>
      </c>
      <c r="G35" s="78">
        <v>7632612362</v>
      </c>
      <c r="H35" s="78">
        <v>189343</v>
      </c>
      <c r="I35" s="75">
        <v>97.7</v>
      </c>
      <c r="J35" s="76">
        <v>8983788066</v>
      </c>
      <c r="K35" s="76">
        <v>1351175704</v>
      </c>
      <c r="L35" s="77">
        <v>19.14</v>
      </c>
      <c r="M35" s="77">
        <v>17.07</v>
      </c>
      <c r="N35" s="76">
        <v>6415</v>
      </c>
      <c r="O35" s="99">
        <f t="shared" si="0"/>
        <v>68</v>
      </c>
      <c r="P35" s="99" t="str">
        <f t="shared" si="1"/>
        <v>Enköping</v>
      </c>
      <c r="Q35" s="101">
        <f t="shared" si="2"/>
        <v>6415</v>
      </c>
    </row>
    <row r="36" spans="1:17" ht="12.75">
      <c r="A36" s="72">
        <v>3</v>
      </c>
      <c r="B36" s="73" t="s">
        <v>665</v>
      </c>
      <c r="C36" t="s">
        <v>431</v>
      </c>
      <c r="D36" s="132" t="s">
        <v>431</v>
      </c>
      <c r="E36" s="17">
        <v>13360</v>
      </c>
      <c r="F36" s="17">
        <v>2050831400</v>
      </c>
      <c r="G36" s="78">
        <v>2222447022</v>
      </c>
      <c r="H36" s="78">
        <v>166351</v>
      </c>
      <c r="I36" s="75">
        <v>85.8</v>
      </c>
      <c r="J36" s="76">
        <v>2977435652</v>
      </c>
      <c r="K36" s="76">
        <v>754988630</v>
      </c>
      <c r="L36" s="77">
        <v>19.14</v>
      </c>
      <c r="M36" s="77">
        <v>17.07</v>
      </c>
      <c r="N36" s="76">
        <v>10816</v>
      </c>
      <c r="O36" s="99">
        <f t="shared" si="0"/>
        <v>233</v>
      </c>
      <c r="P36" s="99" t="str">
        <f t="shared" si="1"/>
        <v>Heby</v>
      </c>
      <c r="Q36" s="101">
        <f t="shared" si="2"/>
        <v>10816</v>
      </c>
    </row>
    <row r="37" spans="1:17" ht="12.75">
      <c r="A37" s="72" t="s">
        <v>634</v>
      </c>
      <c r="B37" s="73" t="s">
        <v>59</v>
      </c>
      <c r="C37" t="s">
        <v>60</v>
      </c>
      <c r="D37" s="132" t="s">
        <v>60</v>
      </c>
      <c r="E37" s="17">
        <v>19796</v>
      </c>
      <c r="F37" s="17">
        <v>3880255200</v>
      </c>
      <c r="G37" s="78">
        <v>4204958835</v>
      </c>
      <c r="H37" s="78">
        <v>212415</v>
      </c>
      <c r="I37" s="75">
        <v>109.6</v>
      </c>
      <c r="J37" s="76">
        <v>4411775162</v>
      </c>
      <c r="K37" s="76">
        <v>206816327</v>
      </c>
      <c r="L37" s="77">
        <v>19.14</v>
      </c>
      <c r="M37" s="77">
        <v>17.07</v>
      </c>
      <c r="N37" s="76">
        <v>2000</v>
      </c>
      <c r="O37" s="99">
        <f t="shared" si="0"/>
        <v>24</v>
      </c>
      <c r="P37" s="99" t="str">
        <f t="shared" si="1"/>
        <v>Håbo</v>
      </c>
      <c r="Q37" s="101">
        <f t="shared" si="2"/>
        <v>2000</v>
      </c>
    </row>
    <row r="38" spans="1:17" ht="12.75">
      <c r="A38" s="72" t="s">
        <v>634</v>
      </c>
      <c r="B38" s="73" t="s">
        <v>63</v>
      </c>
      <c r="C38" t="s">
        <v>64</v>
      </c>
      <c r="D38" s="132" t="s">
        <v>64</v>
      </c>
      <c r="E38" s="17">
        <v>15238</v>
      </c>
      <c r="F38" s="17">
        <v>3040707800</v>
      </c>
      <c r="G38" s="78">
        <v>3295157269</v>
      </c>
      <c r="H38" s="78">
        <v>216246</v>
      </c>
      <c r="I38" s="75">
        <v>111.6</v>
      </c>
      <c r="J38" s="76">
        <v>3395970394</v>
      </c>
      <c r="K38" s="76">
        <v>100813125</v>
      </c>
      <c r="L38" s="77">
        <v>19.14</v>
      </c>
      <c r="M38" s="77">
        <v>17.07</v>
      </c>
      <c r="N38" s="76">
        <v>1266</v>
      </c>
      <c r="O38" s="99">
        <f t="shared" si="0"/>
        <v>19</v>
      </c>
      <c r="P38" s="99" t="str">
        <f t="shared" si="1"/>
        <v>Knivsta</v>
      </c>
      <c r="Q38" s="101">
        <f t="shared" si="2"/>
        <v>1266</v>
      </c>
    </row>
    <row r="39" spans="1:17" ht="12.75">
      <c r="A39" s="72" t="s">
        <v>634</v>
      </c>
      <c r="B39" s="73" t="s">
        <v>65</v>
      </c>
      <c r="C39" t="s">
        <v>66</v>
      </c>
      <c r="D39" s="132" t="s">
        <v>66</v>
      </c>
      <c r="E39" s="17">
        <v>20120</v>
      </c>
      <c r="F39" s="17">
        <v>3139393700</v>
      </c>
      <c r="G39" s="78">
        <v>3402101304</v>
      </c>
      <c r="H39" s="78">
        <v>169091</v>
      </c>
      <c r="I39" s="75">
        <v>87.3</v>
      </c>
      <c r="J39" s="76">
        <v>4483982434</v>
      </c>
      <c r="K39" s="76">
        <v>1081881130</v>
      </c>
      <c r="L39" s="77">
        <v>19.14</v>
      </c>
      <c r="M39" s="77">
        <v>17.07</v>
      </c>
      <c r="N39" s="76">
        <v>10292</v>
      </c>
      <c r="O39" s="99">
        <f t="shared" si="0"/>
        <v>212</v>
      </c>
      <c r="P39" s="99" t="str">
        <f t="shared" si="1"/>
        <v>Tierp</v>
      </c>
      <c r="Q39" s="101">
        <f t="shared" si="2"/>
        <v>10292</v>
      </c>
    </row>
    <row r="40" spans="1:17" ht="12.75">
      <c r="A40" s="72" t="s">
        <v>634</v>
      </c>
      <c r="B40" s="73" t="s">
        <v>67</v>
      </c>
      <c r="C40" t="s">
        <v>68</v>
      </c>
      <c r="D40" s="132" t="s">
        <v>68</v>
      </c>
      <c r="E40" s="17">
        <v>202275</v>
      </c>
      <c r="F40" s="17">
        <v>36769961200</v>
      </c>
      <c r="G40" s="78">
        <v>39846908323</v>
      </c>
      <c r="H40" s="78">
        <v>196994</v>
      </c>
      <c r="I40" s="75">
        <v>101.7</v>
      </c>
      <c r="J40" s="76">
        <v>45079400936</v>
      </c>
      <c r="K40" s="76">
        <v>5232492613</v>
      </c>
      <c r="L40" s="77">
        <v>19.14</v>
      </c>
      <c r="M40" s="77">
        <v>17.07</v>
      </c>
      <c r="N40" s="76">
        <v>4951</v>
      </c>
      <c r="O40" s="99">
        <f t="shared" si="0"/>
        <v>45</v>
      </c>
      <c r="P40" s="99" t="str">
        <f t="shared" si="1"/>
        <v>Uppsala</v>
      </c>
      <c r="Q40" s="101">
        <f t="shared" si="2"/>
        <v>4951</v>
      </c>
    </row>
    <row r="41" spans="1:17" ht="12.75">
      <c r="A41" s="72" t="s">
        <v>634</v>
      </c>
      <c r="B41" s="73" t="s">
        <v>61</v>
      </c>
      <c r="C41" t="s">
        <v>62</v>
      </c>
      <c r="D41" s="132" t="s">
        <v>62</v>
      </c>
      <c r="E41" s="17">
        <v>9074</v>
      </c>
      <c r="F41" s="17">
        <v>1533242100</v>
      </c>
      <c r="G41" s="78">
        <v>1661545332</v>
      </c>
      <c r="H41" s="78">
        <v>183111</v>
      </c>
      <c r="I41" s="75">
        <v>94.5</v>
      </c>
      <c r="J41" s="76">
        <v>2022249334</v>
      </c>
      <c r="K41" s="76">
        <v>360704002</v>
      </c>
      <c r="L41" s="77">
        <v>19.14</v>
      </c>
      <c r="M41" s="77">
        <v>17.07</v>
      </c>
      <c r="N41" s="76">
        <v>7608</v>
      </c>
      <c r="O41" s="99">
        <f t="shared" si="0"/>
        <v>102</v>
      </c>
      <c r="P41" s="99" t="str">
        <f t="shared" si="1"/>
        <v>Älvkarleby</v>
      </c>
      <c r="Q41" s="101">
        <f t="shared" si="2"/>
        <v>7608</v>
      </c>
    </row>
    <row r="42" spans="1:17" ht="12.75">
      <c r="A42" s="72" t="s">
        <v>634</v>
      </c>
      <c r="B42" s="73" t="s">
        <v>71</v>
      </c>
      <c r="C42" t="s">
        <v>72</v>
      </c>
      <c r="D42" s="132" t="s">
        <v>72</v>
      </c>
      <c r="E42" s="17">
        <v>21291</v>
      </c>
      <c r="F42" s="17">
        <v>3797607500</v>
      </c>
      <c r="G42" s="78">
        <v>4115395093</v>
      </c>
      <c r="H42" s="78">
        <v>193293</v>
      </c>
      <c r="I42" s="75">
        <v>99.7</v>
      </c>
      <c r="J42" s="76">
        <v>4744953777</v>
      </c>
      <c r="K42" s="76">
        <v>629558684</v>
      </c>
      <c r="L42" s="77">
        <v>19.14</v>
      </c>
      <c r="M42" s="77">
        <v>17.07</v>
      </c>
      <c r="N42" s="76">
        <v>5660</v>
      </c>
      <c r="O42" s="99">
        <f t="shared" si="0"/>
        <v>56</v>
      </c>
      <c r="P42" s="99" t="str">
        <f t="shared" si="1"/>
        <v>Östhammar</v>
      </c>
      <c r="Q42" s="101">
        <f t="shared" si="2"/>
        <v>5660</v>
      </c>
    </row>
    <row r="43" spans="1:17" ht="25.5">
      <c r="A43" s="72" t="s">
        <v>635</v>
      </c>
      <c r="B43" s="73" t="s">
        <v>85</v>
      </c>
      <c r="C43" s="102" t="s">
        <v>86</v>
      </c>
      <c r="D43" s="74" t="s">
        <v>670</v>
      </c>
      <c r="E43" s="17">
        <v>98606</v>
      </c>
      <c r="F43" s="17">
        <v>15590254000</v>
      </c>
      <c r="G43" s="78">
        <v>16894862045</v>
      </c>
      <c r="H43" s="78">
        <v>171337</v>
      </c>
      <c r="I43" s="75">
        <v>88.4</v>
      </c>
      <c r="J43" s="76">
        <v>21975525442</v>
      </c>
      <c r="K43" s="76">
        <v>5080663397</v>
      </c>
      <c r="L43" s="77">
        <v>19.93</v>
      </c>
      <c r="M43" s="77">
        <v>17.86</v>
      </c>
      <c r="N43" s="76">
        <v>10269</v>
      </c>
      <c r="O43" s="99">
        <f t="shared" si="0"/>
        <v>211</v>
      </c>
      <c r="P43" s="99" t="str">
        <f t="shared" si="1"/>
        <v>Eskilstuna</v>
      </c>
      <c r="Q43" s="101">
        <f t="shared" si="2"/>
        <v>10269</v>
      </c>
    </row>
    <row r="44" spans="1:17" ht="12.75">
      <c r="A44" s="72" t="s">
        <v>635</v>
      </c>
      <c r="B44" s="73" t="s">
        <v>81</v>
      </c>
      <c r="C44" t="s">
        <v>82</v>
      </c>
      <c r="D44" s="132" t="s">
        <v>82</v>
      </c>
      <c r="E44" s="17">
        <v>16009</v>
      </c>
      <c r="F44" s="17">
        <v>2497804800</v>
      </c>
      <c r="G44" s="78">
        <v>2706823603</v>
      </c>
      <c r="H44" s="78">
        <v>169081</v>
      </c>
      <c r="I44" s="75">
        <v>87.2</v>
      </c>
      <c r="J44" s="76">
        <v>3567796958</v>
      </c>
      <c r="K44" s="76">
        <v>860973355</v>
      </c>
      <c r="L44" s="77">
        <v>19.93</v>
      </c>
      <c r="M44" s="77">
        <v>17.86</v>
      </c>
      <c r="N44" s="76">
        <v>10718</v>
      </c>
      <c r="O44" s="99">
        <f t="shared" si="0"/>
        <v>226</v>
      </c>
      <c r="P44" s="99" t="str">
        <f t="shared" si="1"/>
        <v>Flen</v>
      </c>
      <c r="Q44" s="101">
        <f t="shared" si="2"/>
        <v>10718</v>
      </c>
    </row>
    <row r="45" spans="1:17" ht="12.75">
      <c r="A45" s="72" t="s">
        <v>635</v>
      </c>
      <c r="B45" s="73" t="s">
        <v>75</v>
      </c>
      <c r="C45" t="s">
        <v>76</v>
      </c>
      <c r="D45" s="132" t="s">
        <v>76</v>
      </c>
      <c r="E45" s="17">
        <v>10430</v>
      </c>
      <c r="F45" s="17">
        <v>1798970900</v>
      </c>
      <c r="G45" s="78">
        <v>1949510584</v>
      </c>
      <c r="H45" s="78">
        <v>186914</v>
      </c>
      <c r="I45" s="75">
        <v>96.5</v>
      </c>
      <c r="J45" s="76">
        <v>2324450139</v>
      </c>
      <c r="K45" s="76">
        <v>374939555</v>
      </c>
      <c r="L45" s="77">
        <v>19.93</v>
      </c>
      <c r="M45" s="77">
        <v>17.86</v>
      </c>
      <c r="N45" s="76">
        <v>7164</v>
      </c>
      <c r="O45" s="99">
        <f t="shared" si="0"/>
        <v>91</v>
      </c>
      <c r="P45" s="99" t="str">
        <f t="shared" si="1"/>
        <v>Gnesta</v>
      </c>
      <c r="Q45" s="101">
        <f t="shared" si="2"/>
        <v>7164</v>
      </c>
    </row>
    <row r="46" spans="1:17" ht="12.75">
      <c r="A46" s="72" t="s">
        <v>635</v>
      </c>
      <c r="B46" s="73" t="s">
        <v>83</v>
      </c>
      <c r="C46" t="s">
        <v>84</v>
      </c>
      <c r="D46" s="132" t="s">
        <v>84</v>
      </c>
      <c r="E46" s="17">
        <v>32465</v>
      </c>
      <c r="F46" s="17">
        <v>5172447000</v>
      </c>
      <c r="G46" s="78">
        <v>5605282537</v>
      </c>
      <c r="H46" s="78">
        <v>172656</v>
      </c>
      <c r="I46" s="75">
        <v>89.1</v>
      </c>
      <c r="J46" s="76">
        <v>7235213207</v>
      </c>
      <c r="K46" s="76">
        <v>1629930670</v>
      </c>
      <c r="L46" s="77">
        <v>19.93</v>
      </c>
      <c r="M46" s="77">
        <v>17.86</v>
      </c>
      <c r="N46" s="76">
        <v>10006</v>
      </c>
      <c r="O46" s="99">
        <f t="shared" si="0"/>
        <v>197</v>
      </c>
      <c r="P46" s="99" t="str">
        <f t="shared" si="1"/>
        <v>Katrineholm</v>
      </c>
      <c r="Q46" s="101">
        <f t="shared" si="2"/>
        <v>10006</v>
      </c>
    </row>
    <row r="47" spans="1:17" ht="12.75">
      <c r="A47" s="72" t="s">
        <v>635</v>
      </c>
      <c r="B47" s="73" t="s">
        <v>77</v>
      </c>
      <c r="C47" t="s">
        <v>78</v>
      </c>
      <c r="D47" s="132" t="s">
        <v>78</v>
      </c>
      <c r="E47" s="17">
        <v>52286</v>
      </c>
      <c r="F47" s="17">
        <v>9235547200</v>
      </c>
      <c r="G47" s="78">
        <v>10008387025</v>
      </c>
      <c r="H47" s="78">
        <v>191416</v>
      </c>
      <c r="I47" s="75">
        <v>98.8</v>
      </c>
      <c r="J47" s="76">
        <v>11652559918</v>
      </c>
      <c r="K47" s="76">
        <v>1644172893</v>
      </c>
      <c r="L47" s="77">
        <v>19.93</v>
      </c>
      <c r="M47" s="77">
        <v>17.86</v>
      </c>
      <c r="N47" s="76">
        <v>6267</v>
      </c>
      <c r="O47" s="99">
        <f t="shared" si="0"/>
        <v>63</v>
      </c>
      <c r="P47" s="99" t="str">
        <f t="shared" si="1"/>
        <v>Nyköping</v>
      </c>
      <c r="Q47" s="101">
        <f t="shared" si="2"/>
        <v>6267</v>
      </c>
    </row>
    <row r="48" spans="1:17" ht="12.75">
      <c r="A48" s="72" t="s">
        <v>635</v>
      </c>
      <c r="B48" s="73" t="s">
        <v>79</v>
      </c>
      <c r="C48" t="s">
        <v>80</v>
      </c>
      <c r="D48" s="132" t="s">
        <v>80</v>
      </c>
      <c r="E48" s="17">
        <v>11223</v>
      </c>
      <c r="F48" s="17">
        <v>2034219400</v>
      </c>
      <c r="G48" s="78">
        <v>2204444914</v>
      </c>
      <c r="H48" s="78">
        <v>196422</v>
      </c>
      <c r="I48" s="75">
        <v>101.4</v>
      </c>
      <c r="J48" s="76">
        <v>2501179665</v>
      </c>
      <c r="K48" s="76">
        <v>296734751</v>
      </c>
      <c r="L48" s="77">
        <v>19.93</v>
      </c>
      <c r="M48" s="77">
        <v>17.86</v>
      </c>
      <c r="N48" s="76">
        <v>5269</v>
      </c>
      <c r="O48" s="99">
        <f t="shared" si="0"/>
        <v>51</v>
      </c>
      <c r="P48" s="99" t="str">
        <f t="shared" si="1"/>
        <v>Oxelösund</v>
      </c>
      <c r="Q48" s="101">
        <f t="shared" si="2"/>
        <v>5269</v>
      </c>
    </row>
    <row r="49" spans="1:17" ht="12.75">
      <c r="A49" s="72" t="s">
        <v>635</v>
      </c>
      <c r="B49" s="73" t="s">
        <v>87</v>
      </c>
      <c r="C49" t="s">
        <v>88</v>
      </c>
      <c r="D49" s="132" t="s">
        <v>88</v>
      </c>
      <c r="E49" s="17">
        <v>33024</v>
      </c>
      <c r="F49" s="17">
        <v>6056569200</v>
      </c>
      <c r="G49" s="78">
        <v>6563388967</v>
      </c>
      <c r="H49" s="78">
        <v>198746</v>
      </c>
      <c r="I49" s="75">
        <v>102.6</v>
      </c>
      <c r="J49" s="76">
        <v>7359793037</v>
      </c>
      <c r="K49" s="76">
        <v>796404070</v>
      </c>
      <c r="L49" s="77">
        <v>19.93</v>
      </c>
      <c r="M49" s="77">
        <v>17.86</v>
      </c>
      <c r="N49" s="76">
        <v>4806</v>
      </c>
      <c r="O49" s="99">
        <f t="shared" si="0"/>
        <v>42</v>
      </c>
      <c r="P49" s="99" t="str">
        <f t="shared" si="1"/>
        <v>Strängnäs</v>
      </c>
      <c r="Q49" s="101">
        <f t="shared" si="2"/>
        <v>4806</v>
      </c>
    </row>
    <row r="50" spans="1:17" ht="12.75">
      <c r="A50" s="72" t="s">
        <v>635</v>
      </c>
      <c r="B50" s="73" t="s">
        <v>89</v>
      </c>
      <c r="C50" t="s">
        <v>90</v>
      </c>
      <c r="D50" s="132" t="s">
        <v>90</v>
      </c>
      <c r="E50" s="17">
        <v>11529</v>
      </c>
      <c r="F50" s="17">
        <v>2302467500</v>
      </c>
      <c r="G50" s="78">
        <v>2495140283</v>
      </c>
      <c r="H50" s="78">
        <v>216423</v>
      </c>
      <c r="I50" s="75">
        <v>111.7</v>
      </c>
      <c r="J50" s="76">
        <v>2569375422</v>
      </c>
      <c r="K50" s="76">
        <v>74235139</v>
      </c>
      <c r="L50" s="77">
        <v>19.93</v>
      </c>
      <c r="M50" s="77">
        <v>17.86</v>
      </c>
      <c r="N50" s="76">
        <v>1283</v>
      </c>
      <c r="O50" s="99">
        <f t="shared" si="0"/>
        <v>21</v>
      </c>
      <c r="P50" s="99" t="str">
        <f t="shared" si="1"/>
        <v>Trosa</v>
      </c>
      <c r="Q50" s="101">
        <f t="shared" si="2"/>
        <v>1283</v>
      </c>
    </row>
    <row r="51" spans="1:17" ht="12.75">
      <c r="A51" s="72" t="s">
        <v>635</v>
      </c>
      <c r="B51" s="73" t="s">
        <v>73</v>
      </c>
      <c r="C51" t="s">
        <v>74</v>
      </c>
      <c r="D51" s="132" t="s">
        <v>74</v>
      </c>
      <c r="E51" s="17">
        <v>8759</v>
      </c>
      <c r="F51" s="17">
        <v>1375581800</v>
      </c>
      <c r="G51" s="78">
        <v>1490691861</v>
      </c>
      <c r="H51" s="78">
        <v>170190</v>
      </c>
      <c r="I51" s="75">
        <v>87.8</v>
      </c>
      <c r="J51" s="76">
        <v>1952047820</v>
      </c>
      <c r="K51" s="76">
        <v>461355959</v>
      </c>
      <c r="L51" s="77">
        <v>19.93</v>
      </c>
      <c r="M51" s="77">
        <v>17.86</v>
      </c>
      <c r="N51" s="76">
        <v>10498</v>
      </c>
      <c r="O51" s="99">
        <f t="shared" si="0"/>
        <v>220</v>
      </c>
      <c r="P51" s="99" t="str">
        <f t="shared" si="1"/>
        <v>Vingåker</v>
      </c>
      <c r="Q51" s="101">
        <f t="shared" si="2"/>
        <v>10498</v>
      </c>
    </row>
    <row r="52" spans="1:17" ht="25.5">
      <c r="A52" s="72" t="s">
        <v>636</v>
      </c>
      <c r="B52" s="73" t="s">
        <v>97</v>
      </c>
      <c r="C52" s="102" t="s">
        <v>98</v>
      </c>
      <c r="D52" s="74" t="s">
        <v>671</v>
      </c>
      <c r="E52" s="17">
        <v>5192</v>
      </c>
      <c r="F52" s="17">
        <v>845964700</v>
      </c>
      <c r="G52" s="78">
        <v>916755872</v>
      </c>
      <c r="H52" s="78">
        <v>176571</v>
      </c>
      <c r="I52" s="75">
        <v>91.1</v>
      </c>
      <c r="J52" s="76">
        <v>1157099244</v>
      </c>
      <c r="K52" s="76">
        <v>240343372</v>
      </c>
      <c r="L52" s="77">
        <v>18.68</v>
      </c>
      <c r="M52" s="77">
        <v>16.61</v>
      </c>
      <c r="N52" s="76">
        <v>8647</v>
      </c>
      <c r="O52" s="99">
        <f t="shared" si="0"/>
        <v>139</v>
      </c>
      <c r="P52" s="99" t="str">
        <f t="shared" si="1"/>
        <v>Boxholm</v>
      </c>
      <c r="Q52" s="101">
        <f t="shared" si="2"/>
        <v>8647</v>
      </c>
    </row>
    <row r="53" spans="1:17" ht="12.75">
      <c r="A53" s="72" t="s">
        <v>636</v>
      </c>
      <c r="B53" s="73" t="s">
        <v>101</v>
      </c>
      <c r="C53" t="s">
        <v>102</v>
      </c>
      <c r="D53" s="132" t="s">
        <v>102</v>
      </c>
      <c r="E53" s="17">
        <v>20818</v>
      </c>
      <c r="F53" s="17">
        <v>3635230900</v>
      </c>
      <c r="G53" s="78">
        <v>3939430657</v>
      </c>
      <c r="H53" s="78">
        <v>189232</v>
      </c>
      <c r="I53" s="75">
        <v>97.6</v>
      </c>
      <c r="J53" s="76">
        <v>4639540075</v>
      </c>
      <c r="K53" s="76">
        <v>700109418</v>
      </c>
      <c r="L53" s="77">
        <v>18.68</v>
      </c>
      <c r="M53" s="77">
        <v>16.61</v>
      </c>
      <c r="N53" s="76">
        <v>6282</v>
      </c>
      <c r="O53" s="99">
        <f t="shared" si="0"/>
        <v>65</v>
      </c>
      <c r="P53" s="99" t="str">
        <f t="shared" si="1"/>
        <v>Finspång</v>
      </c>
      <c r="Q53" s="101">
        <f t="shared" si="2"/>
        <v>6282</v>
      </c>
    </row>
    <row r="54" spans="1:17" ht="12.75">
      <c r="A54" s="72" t="s">
        <v>636</v>
      </c>
      <c r="B54" s="73" t="s">
        <v>95</v>
      </c>
      <c r="C54" t="s">
        <v>96</v>
      </c>
      <c r="D54" s="132" t="s">
        <v>96</v>
      </c>
      <c r="E54" s="17">
        <v>9755</v>
      </c>
      <c r="F54" s="17">
        <v>1564873900</v>
      </c>
      <c r="G54" s="78">
        <v>1695824113</v>
      </c>
      <c r="H54" s="78">
        <v>173842</v>
      </c>
      <c r="I54" s="75">
        <v>89.7</v>
      </c>
      <c r="J54" s="76">
        <v>2174018322</v>
      </c>
      <c r="K54" s="76">
        <v>478194209</v>
      </c>
      <c r="L54" s="77">
        <v>18.68</v>
      </c>
      <c r="M54" s="77">
        <v>16.61</v>
      </c>
      <c r="N54" s="76">
        <v>9157</v>
      </c>
      <c r="O54" s="99">
        <f t="shared" si="0"/>
        <v>167</v>
      </c>
      <c r="P54" s="99" t="str">
        <f t="shared" si="1"/>
        <v>Kinda</v>
      </c>
      <c r="Q54" s="101">
        <f t="shared" si="2"/>
        <v>9157</v>
      </c>
    </row>
    <row r="55" spans="1:17" ht="12.75">
      <c r="A55" s="72" t="s">
        <v>636</v>
      </c>
      <c r="B55" s="73" t="s">
        <v>105</v>
      </c>
      <c r="C55" t="s">
        <v>106</v>
      </c>
      <c r="D55" s="132" t="s">
        <v>106</v>
      </c>
      <c r="E55" s="17">
        <v>148374</v>
      </c>
      <c r="F55" s="17">
        <v>26179235800</v>
      </c>
      <c r="G55" s="78">
        <v>28369940431</v>
      </c>
      <c r="H55" s="78">
        <v>191206</v>
      </c>
      <c r="I55" s="75">
        <v>98.7</v>
      </c>
      <c r="J55" s="76">
        <v>33066918969</v>
      </c>
      <c r="K55" s="76">
        <v>4696978538</v>
      </c>
      <c r="L55" s="77">
        <v>18.68</v>
      </c>
      <c r="M55" s="77">
        <v>16.61</v>
      </c>
      <c r="N55" s="76">
        <v>5913</v>
      </c>
      <c r="O55" s="99">
        <f t="shared" si="0"/>
        <v>58</v>
      </c>
      <c r="P55" s="99" t="str">
        <f t="shared" si="1"/>
        <v>Linköping</v>
      </c>
      <c r="Q55" s="101">
        <f t="shared" si="2"/>
        <v>5913</v>
      </c>
    </row>
    <row r="56" spans="1:17" ht="12.75">
      <c r="A56" s="72" t="s">
        <v>636</v>
      </c>
      <c r="B56" s="73" t="s">
        <v>115</v>
      </c>
      <c r="C56" t="s">
        <v>116</v>
      </c>
      <c r="D56" s="132" t="s">
        <v>116</v>
      </c>
      <c r="E56" s="17">
        <v>26194</v>
      </c>
      <c r="F56" s="17">
        <v>4267449900</v>
      </c>
      <c r="G56" s="78">
        <v>4624554375</v>
      </c>
      <c r="H56" s="78">
        <v>176550</v>
      </c>
      <c r="I56" s="75">
        <v>91.1</v>
      </c>
      <c r="J56" s="76">
        <v>5837645918</v>
      </c>
      <c r="K56" s="76">
        <v>1213091543</v>
      </c>
      <c r="L56" s="77">
        <v>18.68</v>
      </c>
      <c r="M56" s="77">
        <v>16.61</v>
      </c>
      <c r="N56" s="76">
        <v>8651</v>
      </c>
      <c r="O56" s="99">
        <f t="shared" si="0"/>
        <v>140</v>
      </c>
      <c r="P56" s="99" t="str">
        <f t="shared" si="1"/>
        <v>Mjölby</v>
      </c>
      <c r="Q56" s="101">
        <f t="shared" si="2"/>
        <v>8651</v>
      </c>
    </row>
    <row r="57" spans="1:17" ht="12.75">
      <c r="A57" s="72" t="s">
        <v>636</v>
      </c>
      <c r="B57" s="73" t="s">
        <v>111</v>
      </c>
      <c r="C57" t="s">
        <v>112</v>
      </c>
      <c r="D57" s="132" t="s">
        <v>112</v>
      </c>
      <c r="E57" s="17">
        <v>41825</v>
      </c>
      <c r="F57" s="17">
        <v>6722152100</v>
      </c>
      <c r="G57" s="78">
        <v>7284668510</v>
      </c>
      <c r="H57" s="78">
        <v>174170</v>
      </c>
      <c r="I57" s="75">
        <v>89.9</v>
      </c>
      <c r="J57" s="76">
        <v>9321201059</v>
      </c>
      <c r="K57" s="76">
        <v>2036532549</v>
      </c>
      <c r="L57" s="77">
        <v>18.68</v>
      </c>
      <c r="M57" s="77">
        <v>16.61</v>
      </c>
      <c r="N57" s="76">
        <v>9096</v>
      </c>
      <c r="O57" s="99">
        <f t="shared" si="0"/>
        <v>164</v>
      </c>
      <c r="P57" s="99" t="str">
        <f t="shared" si="1"/>
        <v>Motala</v>
      </c>
      <c r="Q57" s="101">
        <f t="shared" si="2"/>
        <v>9096</v>
      </c>
    </row>
    <row r="58" spans="1:17" ht="12.75">
      <c r="A58" s="72" t="s">
        <v>636</v>
      </c>
      <c r="B58" s="73" t="s">
        <v>107</v>
      </c>
      <c r="C58" t="s">
        <v>108</v>
      </c>
      <c r="D58" s="132" t="s">
        <v>108</v>
      </c>
      <c r="E58" s="17">
        <v>131917</v>
      </c>
      <c r="F58" s="17">
        <v>21715379800</v>
      </c>
      <c r="G58" s="78">
        <v>23532544497</v>
      </c>
      <c r="H58" s="78">
        <v>178389</v>
      </c>
      <c r="I58" s="75">
        <v>92.1</v>
      </c>
      <c r="J58" s="76">
        <v>29399279858</v>
      </c>
      <c r="K58" s="76">
        <v>5866735361</v>
      </c>
      <c r="L58" s="77">
        <v>18.68</v>
      </c>
      <c r="M58" s="77">
        <v>16.61</v>
      </c>
      <c r="N58" s="76">
        <v>8308</v>
      </c>
      <c r="O58" s="99">
        <f t="shared" si="0"/>
        <v>124</v>
      </c>
      <c r="P58" s="99" t="str">
        <f t="shared" si="1"/>
        <v>Norrköping</v>
      </c>
      <c r="Q58" s="101">
        <f t="shared" si="2"/>
        <v>8308</v>
      </c>
    </row>
    <row r="59" spans="1:17" ht="12.75">
      <c r="A59" s="72" t="s">
        <v>636</v>
      </c>
      <c r="B59" s="73" t="s">
        <v>109</v>
      </c>
      <c r="C59" t="s">
        <v>110</v>
      </c>
      <c r="D59" s="132" t="s">
        <v>110</v>
      </c>
      <c r="E59" s="17">
        <v>14123</v>
      </c>
      <c r="F59" s="17">
        <v>2405512900</v>
      </c>
      <c r="G59" s="78">
        <v>2606808625</v>
      </c>
      <c r="H59" s="78">
        <v>184579</v>
      </c>
      <c r="I59" s="75">
        <v>95.2</v>
      </c>
      <c r="J59" s="76">
        <v>3147479320</v>
      </c>
      <c r="K59" s="76">
        <v>540670695</v>
      </c>
      <c r="L59" s="77">
        <v>18.68</v>
      </c>
      <c r="M59" s="77">
        <v>16.61</v>
      </c>
      <c r="N59" s="76">
        <v>7151</v>
      </c>
      <c r="O59" s="99">
        <f t="shared" si="0"/>
        <v>90</v>
      </c>
      <c r="P59" s="99" t="str">
        <f t="shared" si="1"/>
        <v>Söderköping</v>
      </c>
      <c r="Q59" s="101">
        <f t="shared" si="2"/>
        <v>7151</v>
      </c>
    </row>
    <row r="60" spans="1:17" ht="12.75">
      <c r="A60" s="72" t="s">
        <v>636</v>
      </c>
      <c r="B60" s="73" t="s">
        <v>113</v>
      </c>
      <c r="C60" t="s">
        <v>114</v>
      </c>
      <c r="D60" s="132" t="s">
        <v>114</v>
      </c>
      <c r="E60" s="17">
        <v>7335</v>
      </c>
      <c r="F60" s="17">
        <v>1257191000</v>
      </c>
      <c r="G60" s="78">
        <v>1362394000</v>
      </c>
      <c r="H60" s="78">
        <v>185739</v>
      </c>
      <c r="I60" s="75">
        <v>95.8</v>
      </c>
      <c r="J60" s="76">
        <v>1634692403</v>
      </c>
      <c r="K60" s="76">
        <v>272298403</v>
      </c>
      <c r="L60" s="77">
        <v>18.68</v>
      </c>
      <c r="M60" s="77">
        <v>16.61</v>
      </c>
      <c r="N60" s="76">
        <v>6935</v>
      </c>
      <c r="O60" s="99">
        <f t="shared" si="0"/>
        <v>87</v>
      </c>
      <c r="P60" s="99" t="str">
        <f t="shared" si="1"/>
        <v>Vadstena</v>
      </c>
      <c r="Q60" s="101">
        <f t="shared" si="2"/>
        <v>6935</v>
      </c>
    </row>
    <row r="61" spans="1:17" ht="12.75">
      <c r="A61" s="72" t="s">
        <v>636</v>
      </c>
      <c r="B61" s="73" t="s">
        <v>103</v>
      </c>
      <c r="C61" t="s">
        <v>104</v>
      </c>
      <c r="D61" s="132" t="s">
        <v>104</v>
      </c>
      <c r="E61" s="17">
        <v>7604</v>
      </c>
      <c r="F61" s="17">
        <v>1198612900</v>
      </c>
      <c r="G61" s="78">
        <v>1298914026</v>
      </c>
      <c r="H61" s="78">
        <v>170820</v>
      </c>
      <c r="I61" s="75">
        <v>88.1</v>
      </c>
      <c r="J61" s="76">
        <v>1694642268</v>
      </c>
      <c r="K61" s="76">
        <v>395728242</v>
      </c>
      <c r="L61" s="77">
        <v>18.68</v>
      </c>
      <c r="M61" s="77">
        <v>16.61</v>
      </c>
      <c r="N61" s="76">
        <v>9721</v>
      </c>
      <c r="O61" s="99">
        <f t="shared" si="0"/>
        <v>188</v>
      </c>
      <c r="P61" s="99" t="str">
        <f t="shared" si="1"/>
        <v>Valdemarsvik</v>
      </c>
      <c r="Q61" s="101">
        <f t="shared" si="2"/>
        <v>9721</v>
      </c>
    </row>
    <row r="62" spans="1:17" ht="12.75">
      <c r="A62" s="72" t="s">
        <v>636</v>
      </c>
      <c r="B62" s="73" t="s">
        <v>93</v>
      </c>
      <c r="C62" t="s">
        <v>94</v>
      </c>
      <c r="D62" s="132" t="s">
        <v>94</v>
      </c>
      <c r="E62" s="17">
        <v>3641</v>
      </c>
      <c r="F62" s="17">
        <v>573808200</v>
      </c>
      <c r="G62" s="78">
        <v>621825044</v>
      </c>
      <c r="H62" s="78">
        <v>170784</v>
      </c>
      <c r="I62" s="75">
        <v>88.1</v>
      </c>
      <c r="J62" s="76">
        <v>811440360</v>
      </c>
      <c r="K62" s="76">
        <v>189615316</v>
      </c>
      <c r="L62" s="77">
        <v>18.68</v>
      </c>
      <c r="M62" s="77">
        <v>16.61</v>
      </c>
      <c r="N62" s="76">
        <v>9728</v>
      </c>
      <c r="O62" s="99">
        <f t="shared" si="0"/>
        <v>189</v>
      </c>
      <c r="P62" s="99" t="str">
        <f t="shared" si="1"/>
        <v>Ydre</v>
      </c>
      <c r="Q62" s="101">
        <f t="shared" si="2"/>
        <v>9728</v>
      </c>
    </row>
    <row r="63" spans="1:17" ht="12.75">
      <c r="A63" s="72" t="s">
        <v>636</v>
      </c>
      <c r="B63" s="73" t="s">
        <v>99</v>
      </c>
      <c r="C63" t="s">
        <v>100</v>
      </c>
      <c r="D63" s="132" t="s">
        <v>100</v>
      </c>
      <c r="E63" s="17">
        <v>11463</v>
      </c>
      <c r="F63" s="17">
        <v>1834947400</v>
      </c>
      <c r="G63" s="78">
        <v>1988497633</v>
      </c>
      <c r="H63" s="78">
        <v>173471</v>
      </c>
      <c r="I63" s="75">
        <v>89.5</v>
      </c>
      <c r="J63" s="76">
        <v>2554666533</v>
      </c>
      <c r="K63" s="76">
        <v>566168900</v>
      </c>
      <c r="L63" s="77">
        <v>18.68</v>
      </c>
      <c r="M63" s="77">
        <v>16.61</v>
      </c>
      <c r="N63" s="76">
        <v>9226</v>
      </c>
      <c r="O63" s="99">
        <f t="shared" si="0"/>
        <v>172</v>
      </c>
      <c r="P63" s="99" t="str">
        <f t="shared" si="1"/>
        <v>Åtvidaberg</v>
      </c>
      <c r="Q63" s="101">
        <f t="shared" si="2"/>
        <v>9226</v>
      </c>
    </row>
    <row r="64" spans="1:17" ht="12.75">
      <c r="A64" s="72" t="s">
        <v>636</v>
      </c>
      <c r="B64" s="73" t="s">
        <v>91</v>
      </c>
      <c r="C64" t="s">
        <v>92</v>
      </c>
      <c r="D64" s="132" t="s">
        <v>92</v>
      </c>
      <c r="E64" s="17">
        <v>5221</v>
      </c>
      <c r="F64" s="17">
        <v>793641700</v>
      </c>
      <c r="G64" s="78">
        <v>860054431</v>
      </c>
      <c r="H64" s="78">
        <v>164730</v>
      </c>
      <c r="I64" s="75">
        <v>85</v>
      </c>
      <c r="J64" s="76">
        <v>1163562241</v>
      </c>
      <c r="K64" s="76">
        <v>303507810</v>
      </c>
      <c r="L64" s="77">
        <v>18.68</v>
      </c>
      <c r="M64" s="77">
        <v>16.61</v>
      </c>
      <c r="N64" s="76">
        <v>10859</v>
      </c>
      <c r="O64" s="99">
        <f t="shared" si="0"/>
        <v>237</v>
      </c>
      <c r="P64" s="99" t="str">
        <f t="shared" si="1"/>
        <v>Ödeshög</v>
      </c>
      <c r="Q64" s="101">
        <f t="shared" si="2"/>
        <v>10859</v>
      </c>
    </row>
    <row r="65" spans="1:17" ht="25.5">
      <c r="A65" s="72" t="s">
        <v>637</v>
      </c>
      <c r="B65" s="73" t="s">
        <v>117</v>
      </c>
      <c r="C65" s="102" t="s">
        <v>118</v>
      </c>
      <c r="D65" s="74" t="s">
        <v>672</v>
      </c>
      <c r="E65" s="17">
        <v>6367</v>
      </c>
      <c r="F65" s="17">
        <v>1029236900</v>
      </c>
      <c r="G65" s="78">
        <v>1115364473</v>
      </c>
      <c r="H65" s="78">
        <v>175179</v>
      </c>
      <c r="I65" s="75">
        <v>90.4</v>
      </c>
      <c r="J65" s="76">
        <v>1418962036</v>
      </c>
      <c r="K65" s="76">
        <v>303597563</v>
      </c>
      <c r="L65" s="77">
        <v>19.29</v>
      </c>
      <c r="M65" s="77">
        <v>17.22</v>
      </c>
      <c r="N65" s="76">
        <v>9198</v>
      </c>
      <c r="O65" s="99">
        <f t="shared" si="0"/>
        <v>169</v>
      </c>
      <c r="P65" s="99" t="str">
        <f t="shared" si="1"/>
        <v>Aneby</v>
      </c>
      <c r="Q65" s="101">
        <f t="shared" si="2"/>
        <v>9198</v>
      </c>
    </row>
    <row r="66" spans="1:17" ht="12.75">
      <c r="A66" s="72" t="s">
        <v>637</v>
      </c>
      <c r="B66" s="73" t="s">
        <v>139</v>
      </c>
      <c r="C66" t="s">
        <v>140</v>
      </c>
      <c r="D66" s="132" t="s">
        <v>140</v>
      </c>
      <c r="E66" s="17">
        <v>16376</v>
      </c>
      <c r="F66" s="17">
        <v>2791081100</v>
      </c>
      <c r="G66" s="78">
        <v>3024641558</v>
      </c>
      <c r="H66" s="78">
        <v>184700</v>
      </c>
      <c r="I66" s="75">
        <v>95.3</v>
      </c>
      <c r="J66" s="76">
        <v>3649587293</v>
      </c>
      <c r="K66" s="76">
        <v>624945735</v>
      </c>
      <c r="L66" s="77">
        <v>19.29</v>
      </c>
      <c r="M66" s="77">
        <v>17.22</v>
      </c>
      <c r="N66" s="76">
        <v>7362</v>
      </c>
      <c r="O66" s="99">
        <f t="shared" si="0"/>
        <v>93</v>
      </c>
      <c r="P66" s="99" t="str">
        <f t="shared" si="1"/>
        <v>Eksjö</v>
      </c>
      <c r="Q66" s="101">
        <f t="shared" si="2"/>
        <v>7362</v>
      </c>
    </row>
    <row r="67" spans="1:17" ht="12.75">
      <c r="A67" s="72" t="s">
        <v>637</v>
      </c>
      <c r="B67" s="73" t="s">
        <v>125</v>
      </c>
      <c r="C67" t="s">
        <v>126</v>
      </c>
      <c r="D67" s="132" t="s">
        <v>126</v>
      </c>
      <c r="E67" s="17">
        <v>28730</v>
      </c>
      <c r="F67" s="17">
        <v>4844454800</v>
      </c>
      <c r="G67" s="78">
        <v>5249843622</v>
      </c>
      <c r="H67" s="78">
        <v>182730</v>
      </c>
      <c r="I67" s="75">
        <v>94.3</v>
      </c>
      <c r="J67" s="76">
        <v>6402823824</v>
      </c>
      <c r="K67" s="76">
        <v>1152980202</v>
      </c>
      <c r="L67" s="77">
        <v>19.29</v>
      </c>
      <c r="M67" s="77">
        <v>17.22</v>
      </c>
      <c r="N67" s="76">
        <v>7741</v>
      </c>
      <c r="O67" s="99">
        <f t="shared" si="0"/>
        <v>106</v>
      </c>
      <c r="P67" s="99" t="str">
        <f t="shared" si="1"/>
        <v>Gislaved</v>
      </c>
      <c r="Q67" s="101">
        <f t="shared" si="2"/>
        <v>7741</v>
      </c>
    </row>
    <row r="68" spans="1:17" ht="12.75">
      <c r="A68" s="72" t="s">
        <v>637</v>
      </c>
      <c r="B68" s="73" t="s">
        <v>119</v>
      </c>
      <c r="C68" t="s">
        <v>120</v>
      </c>
      <c r="D68" s="132" t="s">
        <v>120</v>
      </c>
      <c r="E68" s="17">
        <v>9358</v>
      </c>
      <c r="F68" s="17">
        <v>1626267500</v>
      </c>
      <c r="G68" s="78">
        <v>1762355191</v>
      </c>
      <c r="H68" s="78">
        <v>188326</v>
      </c>
      <c r="I68" s="75">
        <v>97.2</v>
      </c>
      <c r="J68" s="76">
        <v>2085542128</v>
      </c>
      <c r="K68" s="76">
        <v>323186937</v>
      </c>
      <c r="L68" s="77">
        <v>19.29</v>
      </c>
      <c r="M68" s="77">
        <v>17.22</v>
      </c>
      <c r="N68" s="76">
        <v>6662</v>
      </c>
      <c r="O68" s="99">
        <f t="shared" si="0"/>
        <v>73</v>
      </c>
      <c r="P68" s="99" t="str">
        <f t="shared" si="1"/>
        <v>Gnosjö</v>
      </c>
      <c r="Q68" s="101">
        <f t="shared" si="2"/>
        <v>6662</v>
      </c>
    </row>
    <row r="69" spans="1:17" ht="12.75">
      <c r="A69" s="72" t="s">
        <v>637</v>
      </c>
      <c r="B69" s="73" t="s">
        <v>123</v>
      </c>
      <c r="C69" t="s">
        <v>124</v>
      </c>
      <c r="D69" s="132" t="s">
        <v>124</v>
      </c>
      <c r="E69" s="17">
        <v>10865</v>
      </c>
      <c r="F69" s="17">
        <v>1845030300</v>
      </c>
      <c r="G69" s="78">
        <v>1999424281</v>
      </c>
      <c r="H69" s="78">
        <v>184024</v>
      </c>
      <c r="I69" s="75">
        <v>95</v>
      </c>
      <c r="J69" s="76">
        <v>2421395087</v>
      </c>
      <c r="K69" s="76">
        <v>421970806</v>
      </c>
      <c r="L69" s="77">
        <v>19.29</v>
      </c>
      <c r="M69" s="77">
        <v>17.22</v>
      </c>
      <c r="N69" s="76">
        <v>7492</v>
      </c>
      <c r="O69" s="99">
        <f t="shared" si="0"/>
        <v>99</v>
      </c>
      <c r="P69" s="99" t="str">
        <f t="shared" si="1"/>
        <v>Habo</v>
      </c>
      <c r="Q69" s="101">
        <f t="shared" si="2"/>
        <v>7492</v>
      </c>
    </row>
    <row r="70" spans="1:17" ht="12.75">
      <c r="A70" s="72" t="s">
        <v>637</v>
      </c>
      <c r="B70" s="73" t="s">
        <v>129</v>
      </c>
      <c r="C70" t="s">
        <v>130</v>
      </c>
      <c r="D70" s="132" t="s">
        <v>130</v>
      </c>
      <c r="E70" s="17">
        <v>129356</v>
      </c>
      <c r="F70" s="17">
        <v>22417869800</v>
      </c>
      <c r="G70" s="78">
        <v>24293819563</v>
      </c>
      <c r="H70" s="78">
        <v>187806</v>
      </c>
      <c r="I70" s="75">
        <v>96.9</v>
      </c>
      <c r="J70" s="76">
        <v>28828530404</v>
      </c>
      <c r="K70" s="76">
        <v>4534710841</v>
      </c>
      <c r="L70" s="77">
        <v>19.29</v>
      </c>
      <c r="M70" s="77">
        <v>17.22</v>
      </c>
      <c r="N70" s="76">
        <v>6762</v>
      </c>
      <c r="O70" s="99">
        <f t="shared" si="0"/>
        <v>78</v>
      </c>
      <c r="P70" s="99" t="str">
        <f t="shared" si="1"/>
        <v>Jönköping</v>
      </c>
      <c r="Q70" s="101">
        <f t="shared" si="2"/>
        <v>6762</v>
      </c>
    </row>
    <row r="71" spans="1:17" ht="12.75">
      <c r="A71" s="72" t="s">
        <v>637</v>
      </c>
      <c r="B71" s="73" t="s">
        <v>121</v>
      </c>
      <c r="C71" t="s">
        <v>122</v>
      </c>
      <c r="D71" s="132" t="s">
        <v>122</v>
      </c>
      <c r="E71" s="17">
        <v>7064</v>
      </c>
      <c r="F71" s="17">
        <v>1151436500</v>
      </c>
      <c r="G71" s="78">
        <v>1247789858</v>
      </c>
      <c r="H71" s="78">
        <v>176641</v>
      </c>
      <c r="I71" s="75">
        <v>91.1</v>
      </c>
      <c r="J71" s="76">
        <v>1574296815</v>
      </c>
      <c r="K71" s="76">
        <v>326506957</v>
      </c>
      <c r="L71" s="77">
        <v>19.29</v>
      </c>
      <c r="M71" s="77">
        <v>17.22</v>
      </c>
      <c r="N71" s="76">
        <v>8916</v>
      </c>
      <c r="O71" s="99">
        <f t="shared" si="0"/>
        <v>153</v>
      </c>
      <c r="P71" s="99" t="str">
        <f t="shared" si="1"/>
        <v>Mullsjö</v>
      </c>
      <c r="Q71" s="101">
        <f t="shared" si="2"/>
        <v>8916</v>
      </c>
    </row>
    <row r="72" spans="1:17" ht="12.75">
      <c r="A72" s="72" t="s">
        <v>637</v>
      </c>
      <c r="B72" s="73" t="s">
        <v>131</v>
      </c>
      <c r="C72" t="s">
        <v>132</v>
      </c>
      <c r="D72" s="132" t="s">
        <v>132</v>
      </c>
      <c r="E72" s="17">
        <v>29357</v>
      </c>
      <c r="F72" s="17">
        <v>4732915200</v>
      </c>
      <c r="G72" s="78">
        <v>5128970277</v>
      </c>
      <c r="H72" s="78">
        <v>174710</v>
      </c>
      <c r="I72" s="75">
        <v>90.2</v>
      </c>
      <c r="J72" s="76">
        <v>6542558266</v>
      </c>
      <c r="K72" s="76">
        <v>1413587989</v>
      </c>
      <c r="L72" s="77">
        <v>19.29</v>
      </c>
      <c r="M72" s="77">
        <v>17.22</v>
      </c>
      <c r="N72" s="76">
        <v>9288</v>
      </c>
      <c r="O72" s="99">
        <f t="shared" si="0"/>
        <v>174</v>
      </c>
      <c r="P72" s="99" t="str">
        <f t="shared" si="1"/>
        <v>Nässjö</v>
      </c>
      <c r="Q72" s="101">
        <f t="shared" si="2"/>
        <v>9288</v>
      </c>
    </row>
    <row r="73" spans="1:17" ht="12.75">
      <c r="A73" s="72" t="s">
        <v>637</v>
      </c>
      <c r="B73" s="73" t="s">
        <v>135</v>
      </c>
      <c r="C73" t="s">
        <v>136</v>
      </c>
      <c r="D73" s="132" t="s">
        <v>136</v>
      </c>
      <c r="E73" s="17">
        <v>10865</v>
      </c>
      <c r="F73" s="17">
        <v>1664991800</v>
      </c>
      <c r="G73" s="78">
        <v>1804319979</v>
      </c>
      <c r="H73" s="78">
        <v>166067</v>
      </c>
      <c r="I73" s="75">
        <v>85.7</v>
      </c>
      <c r="J73" s="76">
        <v>2421395087</v>
      </c>
      <c r="K73" s="76">
        <v>617075108</v>
      </c>
      <c r="L73" s="77">
        <v>19.29</v>
      </c>
      <c r="M73" s="77">
        <v>17.22</v>
      </c>
      <c r="N73" s="76">
        <v>10956</v>
      </c>
      <c r="O73" s="99">
        <f t="shared" si="0"/>
        <v>239</v>
      </c>
      <c r="P73" s="99" t="str">
        <f t="shared" si="1"/>
        <v>Sävsjö</v>
      </c>
      <c r="Q73" s="101">
        <f t="shared" si="2"/>
        <v>10956</v>
      </c>
    </row>
    <row r="74" spans="1:17" ht="12.75">
      <c r="A74" s="72" t="s">
        <v>637</v>
      </c>
      <c r="B74" s="73" t="s">
        <v>141</v>
      </c>
      <c r="C74" t="s">
        <v>142</v>
      </c>
      <c r="D74" s="132" t="s">
        <v>142</v>
      </c>
      <c r="E74" s="17">
        <v>18128</v>
      </c>
      <c r="F74" s="17">
        <v>2854791400</v>
      </c>
      <c r="G74" s="78">
        <v>3093683199</v>
      </c>
      <c r="H74" s="78">
        <v>170658</v>
      </c>
      <c r="I74" s="75">
        <v>88.1</v>
      </c>
      <c r="J74" s="76">
        <v>4040041430</v>
      </c>
      <c r="K74" s="76">
        <v>946358231</v>
      </c>
      <c r="L74" s="77">
        <v>19.29</v>
      </c>
      <c r="M74" s="77">
        <v>17.22</v>
      </c>
      <c r="N74" s="76">
        <v>10070</v>
      </c>
      <c r="O74" s="99">
        <f aca="true" t="shared" si="3" ref="O74:O137">RANK(N74,$N$9:$N$298,1)</f>
        <v>200</v>
      </c>
      <c r="P74" s="99" t="str">
        <f aca="true" t="shared" si="4" ref="P74:P137">C74</f>
        <v>Tranås</v>
      </c>
      <c r="Q74" s="101">
        <f aca="true" t="shared" si="5" ref="Q74:Q137">N74</f>
        <v>10070</v>
      </c>
    </row>
    <row r="75" spans="1:17" ht="12.75">
      <c r="A75" s="72" t="s">
        <v>637</v>
      </c>
      <c r="B75" s="73" t="s">
        <v>127</v>
      </c>
      <c r="C75" t="s">
        <v>128</v>
      </c>
      <c r="D75" s="132" t="s">
        <v>128</v>
      </c>
      <c r="E75" s="17">
        <v>13156</v>
      </c>
      <c r="F75" s="17">
        <v>2170489300</v>
      </c>
      <c r="G75" s="78">
        <v>2352118015</v>
      </c>
      <c r="H75" s="78">
        <v>178787</v>
      </c>
      <c r="I75" s="75">
        <v>92.3</v>
      </c>
      <c r="J75" s="76">
        <v>2931971814</v>
      </c>
      <c r="K75" s="76">
        <v>579853799</v>
      </c>
      <c r="L75" s="77">
        <v>19.29</v>
      </c>
      <c r="M75" s="77">
        <v>17.22</v>
      </c>
      <c r="N75" s="76">
        <v>8502</v>
      </c>
      <c r="O75" s="99">
        <f t="shared" si="3"/>
        <v>133</v>
      </c>
      <c r="P75" s="99" t="str">
        <f t="shared" si="4"/>
        <v>Vaggeryd</v>
      </c>
      <c r="Q75" s="101">
        <f t="shared" si="5"/>
        <v>8502</v>
      </c>
    </row>
    <row r="76" spans="1:17" ht="12.75">
      <c r="A76" s="72" t="s">
        <v>637</v>
      </c>
      <c r="B76" s="73" t="s">
        <v>137</v>
      </c>
      <c r="C76" t="s">
        <v>138</v>
      </c>
      <c r="D76" s="132" t="s">
        <v>138</v>
      </c>
      <c r="E76" s="17">
        <v>26282</v>
      </c>
      <c r="F76" s="17">
        <v>4312894700</v>
      </c>
      <c r="G76" s="78">
        <v>4673802041</v>
      </c>
      <c r="H76" s="78">
        <v>177833</v>
      </c>
      <c r="I76" s="75">
        <v>91.8</v>
      </c>
      <c r="J76" s="76">
        <v>5857257770</v>
      </c>
      <c r="K76" s="76">
        <v>1183455729</v>
      </c>
      <c r="L76" s="77">
        <v>19.29</v>
      </c>
      <c r="M76" s="77">
        <v>17.22</v>
      </c>
      <c r="N76" s="76">
        <v>8686</v>
      </c>
      <c r="O76" s="99">
        <f t="shared" si="3"/>
        <v>143</v>
      </c>
      <c r="P76" s="99" t="str">
        <f t="shared" si="4"/>
        <v>Vetlanda</v>
      </c>
      <c r="Q76" s="101">
        <f t="shared" si="5"/>
        <v>8686</v>
      </c>
    </row>
    <row r="77" spans="1:17" ht="12.75">
      <c r="A77" s="72" t="s">
        <v>637</v>
      </c>
      <c r="B77" s="73" t="s">
        <v>133</v>
      </c>
      <c r="C77" t="s">
        <v>134</v>
      </c>
      <c r="D77" s="132" t="s">
        <v>134</v>
      </c>
      <c r="E77" s="17">
        <v>33003</v>
      </c>
      <c r="F77" s="17">
        <v>5754535100</v>
      </c>
      <c r="G77" s="78">
        <v>6236080352</v>
      </c>
      <c r="H77" s="78">
        <v>188955</v>
      </c>
      <c r="I77" s="75">
        <v>97.5</v>
      </c>
      <c r="J77" s="76">
        <v>7355112936</v>
      </c>
      <c r="K77" s="76">
        <v>1119032584</v>
      </c>
      <c r="L77" s="77">
        <v>19.29</v>
      </c>
      <c r="M77" s="77">
        <v>17.22</v>
      </c>
      <c r="N77" s="76">
        <v>6541</v>
      </c>
      <c r="O77" s="99">
        <f t="shared" si="3"/>
        <v>69</v>
      </c>
      <c r="P77" s="99" t="str">
        <f t="shared" si="4"/>
        <v>Värnamo</v>
      </c>
      <c r="Q77" s="101">
        <f t="shared" si="5"/>
        <v>6541</v>
      </c>
    </row>
    <row r="78" spans="1:17" ht="25.5">
      <c r="A78" s="72" t="s">
        <v>638</v>
      </c>
      <c r="B78" s="73" t="s">
        <v>149</v>
      </c>
      <c r="C78" s="102" t="s">
        <v>150</v>
      </c>
      <c r="D78" s="74" t="s">
        <v>673</v>
      </c>
      <c r="E78" s="17">
        <v>18963</v>
      </c>
      <c r="F78" s="17">
        <v>3058125900</v>
      </c>
      <c r="G78" s="78">
        <v>3314032933</v>
      </c>
      <c r="H78" s="78">
        <v>174763</v>
      </c>
      <c r="I78" s="75">
        <v>90.2</v>
      </c>
      <c r="J78" s="76">
        <v>4226131158</v>
      </c>
      <c r="K78" s="76">
        <v>912098225</v>
      </c>
      <c r="L78" s="77">
        <v>20.16</v>
      </c>
      <c r="M78" s="77">
        <v>18.09</v>
      </c>
      <c r="N78" s="76">
        <v>9697</v>
      </c>
      <c r="O78" s="99">
        <f t="shared" si="3"/>
        <v>186</v>
      </c>
      <c r="P78" s="99" t="str">
        <f t="shared" si="4"/>
        <v>Alvesta</v>
      </c>
      <c r="Q78" s="101">
        <f t="shared" si="5"/>
        <v>9697</v>
      </c>
    </row>
    <row r="79" spans="1:17" ht="12.75">
      <c r="A79" s="72" t="s">
        <v>638</v>
      </c>
      <c r="B79" s="73" t="s">
        <v>145</v>
      </c>
      <c r="C79" t="s">
        <v>146</v>
      </c>
      <c r="D79" s="132" t="s">
        <v>146</v>
      </c>
      <c r="E79" s="17">
        <v>8016</v>
      </c>
      <c r="F79" s="17">
        <v>1232090000</v>
      </c>
      <c r="G79" s="78">
        <v>1335192523</v>
      </c>
      <c r="H79" s="78">
        <v>166566</v>
      </c>
      <c r="I79" s="75">
        <v>86</v>
      </c>
      <c r="J79" s="76">
        <v>1786461391</v>
      </c>
      <c r="K79" s="76">
        <v>451268868</v>
      </c>
      <c r="L79" s="77">
        <v>20.16</v>
      </c>
      <c r="M79" s="77">
        <v>18.09</v>
      </c>
      <c r="N79" s="76">
        <v>11349</v>
      </c>
      <c r="O79" s="99">
        <f t="shared" si="3"/>
        <v>253</v>
      </c>
      <c r="P79" s="99" t="str">
        <f t="shared" si="4"/>
        <v>Lessebo</v>
      </c>
      <c r="Q79" s="101">
        <f t="shared" si="5"/>
        <v>11349</v>
      </c>
    </row>
    <row r="80" spans="1:17" ht="12.75">
      <c r="A80" s="72" t="s">
        <v>638</v>
      </c>
      <c r="B80" s="73" t="s">
        <v>157</v>
      </c>
      <c r="C80" t="s">
        <v>158</v>
      </c>
      <c r="D80" s="132" t="s">
        <v>158</v>
      </c>
      <c r="E80" s="17">
        <v>27418</v>
      </c>
      <c r="F80" s="17">
        <v>4581721700</v>
      </c>
      <c r="G80" s="78">
        <v>4965124754</v>
      </c>
      <c r="H80" s="78">
        <v>181090</v>
      </c>
      <c r="I80" s="75">
        <v>93.4</v>
      </c>
      <c r="J80" s="76">
        <v>6110428945</v>
      </c>
      <c r="K80" s="76">
        <v>1145304191</v>
      </c>
      <c r="L80" s="77">
        <v>20.16</v>
      </c>
      <c r="M80" s="77">
        <v>18.09</v>
      </c>
      <c r="N80" s="76">
        <v>8421</v>
      </c>
      <c r="O80" s="99">
        <f t="shared" si="3"/>
        <v>130</v>
      </c>
      <c r="P80" s="99" t="str">
        <f t="shared" si="4"/>
        <v>Ljungby</v>
      </c>
      <c r="Q80" s="101">
        <f t="shared" si="5"/>
        <v>8421</v>
      </c>
    </row>
    <row r="81" spans="1:17" ht="12.75">
      <c r="A81" s="72" t="s">
        <v>638</v>
      </c>
      <c r="B81" s="73" t="s">
        <v>153</v>
      </c>
      <c r="C81" t="s">
        <v>154</v>
      </c>
      <c r="D81" s="132" t="s">
        <v>154</v>
      </c>
      <c r="E81" s="17">
        <v>9511</v>
      </c>
      <c r="F81" s="17">
        <v>1443270400</v>
      </c>
      <c r="G81" s="78">
        <v>1564044710</v>
      </c>
      <c r="H81" s="78">
        <v>164446</v>
      </c>
      <c r="I81" s="75">
        <v>84.9</v>
      </c>
      <c r="J81" s="76">
        <v>2119640006</v>
      </c>
      <c r="K81" s="76">
        <v>555595296</v>
      </c>
      <c r="L81" s="77">
        <v>20.16</v>
      </c>
      <c r="M81" s="77">
        <v>18.09</v>
      </c>
      <c r="N81" s="76">
        <v>11777</v>
      </c>
      <c r="O81" s="99">
        <f t="shared" si="3"/>
        <v>261</v>
      </c>
      <c r="P81" s="99" t="str">
        <f t="shared" si="4"/>
        <v>Markaryd</v>
      </c>
      <c r="Q81" s="101">
        <f t="shared" si="5"/>
        <v>11777</v>
      </c>
    </row>
    <row r="82" spans="1:17" ht="12.75">
      <c r="A82" s="72" t="s">
        <v>638</v>
      </c>
      <c r="B82" s="73" t="s">
        <v>147</v>
      </c>
      <c r="C82" t="s">
        <v>148</v>
      </c>
      <c r="D82" s="132" t="s">
        <v>148</v>
      </c>
      <c r="E82" s="17">
        <v>12164</v>
      </c>
      <c r="F82" s="17">
        <v>1889784800</v>
      </c>
      <c r="G82" s="78">
        <v>2047923882</v>
      </c>
      <c r="H82" s="78">
        <v>168359</v>
      </c>
      <c r="I82" s="75">
        <v>86.9</v>
      </c>
      <c r="J82" s="76">
        <v>2710892760</v>
      </c>
      <c r="K82" s="76">
        <v>662968878</v>
      </c>
      <c r="L82" s="77">
        <v>20.16</v>
      </c>
      <c r="M82" s="77">
        <v>18.09</v>
      </c>
      <c r="N82" s="76">
        <v>10988</v>
      </c>
      <c r="O82" s="99">
        <f t="shared" si="3"/>
        <v>241</v>
      </c>
      <c r="P82" s="99" t="str">
        <f t="shared" si="4"/>
        <v>Tingsryd</v>
      </c>
      <c r="Q82" s="101">
        <f t="shared" si="5"/>
        <v>10988</v>
      </c>
    </row>
    <row r="83" spans="1:17" ht="12.75">
      <c r="A83" s="72" t="s">
        <v>638</v>
      </c>
      <c r="B83" s="73" t="s">
        <v>143</v>
      </c>
      <c r="C83" t="s">
        <v>144</v>
      </c>
      <c r="D83" s="132" t="s">
        <v>144</v>
      </c>
      <c r="E83" s="17">
        <v>9280</v>
      </c>
      <c r="F83" s="17">
        <v>1462944000</v>
      </c>
      <c r="G83" s="78">
        <v>1585364617</v>
      </c>
      <c r="H83" s="78">
        <v>170837</v>
      </c>
      <c r="I83" s="75">
        <v>88.2</v>
      </c>
      <c r="J83" s="76">
        <v>2068158896</v>
      </c>
      <c r="K83" s="76">
        <v>482794279</v>
      </c>
      <c r="L83" s="77">
        <v>20.16</v>
      </c>
      <c r="M83" s="77">
        <v>18.09</v>
      </c>
      <c r="N83" s="76">
        <v>10488</v>
      </c>
      <c r="O83" s="99">
        <f t="shared" si="3"/>
        <v>219</v>
      </c>
      <c r="P83" s="99" t="str">
        <f t="shared" si="4"/>
        <v>Uppvidinge</v>
      </c>
      <c r="Q83" s="101">
        <f t="shared" si="5"/>
        <v>10488</v>
      </c>
    </row>
    <row r="84" spans="1:17" ht="12.75">
      <c r="A84" s="72" t="s">
        <v>638</v>
      </c>
      <c r="B84" s="73" t="s">
        <v>155</v>
      </c>
      <c r="C84" t="s">
        <v>156</v>
      </c>
      <c r="D84" s="132" t="s">
        <v>156</v>
      </c>
      <c r="E84" s="17">
        <v>84618</v>
      </c>
      <c r="F84" s="17">
        <v>14538768600</v>
      </c>
      <c r="G84" s="78">
        <v>15755387295</v>
      </c>
      <c r="H84" s="78">
        <v>186194</v>
      </c>
      <c r="I84" s="75">
        <v>96.1</v>
      </c>
      <c r="J84" s="76">
        <v>18858132485</v>
      </c>
      <c r="K84" s="76">
        <v>3102745190</v>
      </c>
      <c r="L84" s="77">
        <v>20.16</v>
      </c>
      <c r="M84" s="77">
        <v>18.09</v>
      </c>
      <c r="N84" s="76">
        <v>7392</v>
      </c>
      <c r="O84" s="99">
        <f t="shared" si="3"/>
        <v>95</v>
      </c>
      <c r="P84" s="99" t="str">
        <f t="shared" si="4"/>
        <v>Växjö</v>
      </c>
      <c r="Q84" s="101">
        <f t="shared" si="5"/>
        <v>7392</v>
      </c>
    </row>
    <row r="85" spans="1:17" ht="12.75">
      <c r="A85" s="72" t="s">
        <v>638</v>
      </c>
      <c r="B85" s="73" t="s">
        <v>151</v>
      </c>
      <c r="C85" t="s">
        <v>152</v>
      </c>
      <c r="D85" s="132" t="s">
        <v>152</v>
      </c>
      <c r="E85" s="17">
        <v>15725</v>
      </c>
      <c r="F85" s="17">
        <v>2868266300</v>
      </c>
      <c r="G85" s="78">
        <v>3108285692</v>
      </c>
      <c r="H85" s="78">
        <v>197665</v>
      </c>
      <c r="I85" s="75">
        <v>102</v>
      </c>
      <c r="J85" s="76">
        <v>3504504164</v>
      </c>
      <c r="K85" s="76">
        <v>396218472</v>
      </c>
      <c r="L85" s="77">
        <v>20.16</v>
      </c>
      <c r="M85" s="77">
        <v>18.09</v>
      </c>
      <c r="N85" s="76">
        <v>5080</v>
      </c>
      <c r="O85" s="99">
        <f t="shared" si="3"/>
        <v>47</v>
      </c>
      <c r="P85" s="99" t="str">
        <f t="shared" si="4"/>
        <v>Älmhult</v>
      </c>
      <c r="Q85" s="101">
        <f t="shared" si="5"/>
        <v>5080</v>
      </c>
    </row>
    <row r="86" spans="1:17" ht="25.5">
      <c r="A86" s="72" t="s">
        <v>639</v>
      </c>
      <c r="B86" s="73" t="s">
        <v>181</v>
      </c>
      <c r="C86" s="102" t="s">
        <v>182</v>
      </c>
      <c r="D86" s="74" t="s">
        <v>674</v>
      </c>
      <c r="E86" s="17">
        <v>10667</v>
      </c>
      <c r="F86" s="17">
        <v>1617210600</v>
      </c>
      <c r="G86" s="78">
        <v>1752540400</v>
      </c>
      <c r="H86" s="78">
        <v>164296</v>
      </c>
      <c r="I86" s="75">
        <v>84.8</v>
      </c>
      <c r="J86" s="76">
        <v>2377268421</v>
      </c>
      <c r="K86" s="76">
        <v>624728021</v>
      </c>
      <c r="L86" s="77">
        <v>20.36</v>
      </c>
      <c r="M86" s="77">
        <v>18.29</v>
      </c>
      <c r="N86" s="76">
        <v>11924</v>
      </c>
      <c r="O86" s="99">
        <f t="shared" si="3"/>
        <v>263</v>
      </c>
      <c r="P86" s="99" t="str">
        <f t="shared" si="4"/>
        <v>Borgholm</v>
      </c>
      <c r="Q86" s="101">
        <f t="shared" si="5"/>
        <v>11924</v>
      </c>
    </row>
    <row r="87" spans="1:17" ht="12.75">
      <c r="A87" s="72" t="s">
        <v>639</v>
      </c>
      <c r="B87" s="73" t="s">
        <v>169</v>
      </c>
      <c r="C87" t="s">
        <v>170</v>
      </c>
      <c r="D87" s="132" t="s">
        <v>170</v>
      </c>
      <c r="E87" s="17">
        <v>8986</v>
      </c>
      <c r="F87" s="17">
        <v>1503507800</v>
      </c>
      <c r="G87" s="78">
        <v>1629322836</v>
      </c>
      <c r="H87" s="78">
        <v>181318</v>
      </c>
      <c r="I87" s="75">
        <v>93.6</v>
      </c>
      <c r="J87" s="76">
        <v>2002637483</v>
      </c>
      <c r="K87" s="76">
        <v>373314647</v>
      </c>
      <c r="L87" s="77">
        <v>20.36</v>
      </c>
      <c r="M87" s="77">
        <v>18.29</v>
      </c>
      <c r="N87" s="76">
        <v>8458</v>
      </c>
      <c r="O87" s="99">
        <f t="shared" si="3"/>
        <v>132</v>
      </c>
      <c r="P87" s="99" t="str">
        <f t="shared" si="4"/>
        <v>Emmaboda</v>
      </c>
      <c r="Q87" s="101">
        <f t="shared" si="5"/>
        <v>8458</v>
      </c>
    </row>
    <row r="88" spans="1:17" ht="12.75">
      <c r="A88" s="72" t="s">
        <v>639</v>
      </c>
      <c r="B88" s="73" t="s">
        <v>165</v>
      </c>
      <c r="C88" t="s">
        <v>166</v>
      </c>
      <c r="D88" s="132" t="s">
        <v>166</v>
      </c>
      <c r="E88" s="17">
        <v>13514</v>
      </c>
      <c r="F88" s="17">
        <v>2090530900</v>
      </c>
      <c r="G88" s="78">
        <v>2265468616</v>
      </c>
      <c r="H88" s="78">
        <v>167639</v>
      </c>
      <c r="I88" s="75">
        <v>86.5</v>
      </c>
      <c r="J88" s="76">
        <v>3011756392</v>
      </c>
      <c r="K88" s="76">
        <v>746287776</v>
      </c>
      <c r="L88" s="77">
        <v>20.36</v>
      </c>
      <c r="M88" s="77">
        <v>18.29</v>
      </c>
      <c r="N88" s="76">
        <v>11243</v>
      </c>
      <c r="O88" s="99">
        <f t="shared" si="3"/>
        <v>247</v>
      </c>
      <c r="P88" s="99" t="str">
        <f t="shared" si="4"/>
        <v>Hultsfred</v>
      </c>
      <c r="Q88" s="101">
        <f t="shared" si="5"/>
        <v>11243</v>
      </c>
    </row>
    <row r="89" spans="1:17" ht="12.75">
      <c r="A89" s="72" t="s">
        <v>639</v>
      </c>
      <c r="B89" s="73" t="s">
        <v>159</v>
      </c>
      <c r="C89" t="s">
        <v>160</v>
      </c>
      <c r="D89" s="132" t="s">
        <v>160</v>
      </c>
      <c r="E89" s="17">
        <v>5721</v>
      </c>
      <c r="F89" s="17">
        <v>827336300</v>
      </c>
      <c r="G89" s="78">
        <v>896568629</v>
      </c>
      <c r="H89" s="78">
        <v>156715</v>
      </c>
      <c r="I89" s="75">
        <v>80.9</v>
      </c>
      <c r="J89" s="76">
        <v>1274993216</v>
      </c>
      <c r="K89" s="76">
        <v>378424587</v>
      </c>
      <c r="L89" s="77">
        <v>20.36</v>
      </c>
      <c r="M89" s="77">
        <v>18.29</v>
      </c>
      <c r="N89" s="76">
        <v>13467</v>
      </c>
      <c r="O89" s="99">
        <f t="shared" si="3"/>
        <v>286</v>
      </c>
      <c r="P89" s="99" t="str">
        <f t="shared" si="4"/>
        <v>Högsby</v>
      </c>
      <c r="Q89" s="101">
        <f t="shared" si="5"/>
        <v>13467</v>
      </c>
    </row>
    <row r="90" spans="1:17" ht="12.75">
      <c r="A90" s="72" t="s">
        <v>639</v>
      </c>
      <c r="B90" s="73" t="s">
        <v>171</v>
      </c>
      <c r="C90" t="s">
        <v>172</v>
      </c>
      <c r="D90" s="132" t="s">
        <v>172</v>
      </c>
      <c r="E90" s="17">
        <v>63586</v>
      </c>
      <c r="F90" s="17">
        <v>10843064600</v>
      </c>
      <c r="G90" s="78">
        <v>11750423089</v>
      </c>
      <c r="H90" s="78">
        <v>184796</v>
      </c>
      <c r="I90" s="75">
        <v>95.4</v>
      </c>
      <c r="J90" s="76">
        <v>14170899953</v>
      </c>
      <c r="K90" s="76">
        <v>2420476864</v>
      </c>
      <c r="L90" s="77">
        <v>20.36</v>
      </c>
      <c r="M90" s="77">
        <v>18.29</v>
      </c>
      <c r="N90" s="76">
        <v>7750</v>
      </c>
      <c r="O90" s="99">
        <f t="shared" si="3"/>
        <v>108</v>
      </c>
      <c r="P90" s="99" t="str">
        <f t="shared" si="4"/>
        <v>Kalmar</v>
      </c>
      <c r="Q90" s="101">
        <f t="shared" si="5"/>
        <v>7750</v>
      </c>
    </row>
    <row r="91" spans="1:17" ht="12.75">
      <c r="A91" s="72" t="s">
        <v>639</v>
      </c>
      <c r="B91" s="73" t="s">
        <v>167</v>
      </c>
      <c r="C91" t="s">
        <v>640</v>
      </c>
      <c r="D91" s="132" t="s">
        <v>640</v>
      </c>
      <c r="E91" s="17">
        <v>12802</v>
      </c>
      <c r="F91" s="17">
        <v>2196346100</v>
      </c>
      <c r="G91" s="78">
        <v>2380138538</v>
      </c>
      <c r="H91" s="78">
        <v>185919</v>
      </c>
      <c r="I91" s="75">
        <v>95.9</v>
      </c>
      <c r="J91" s="76">
        <v>2853078684</v>
      </c>
      <c r="K91" s="76">
        <v>472940146</v>
      </c>
      <c r="L91" s="77">
        <v>20.36</v>
      </c>
      <c r="M91" s="77">
        <v>18.29</v>
      </c>
      <c r="N91" s="76">
        <v>7522</v>
      </c>
      <c r="O91" s="99">
        <f t="shared" si="3"/>
        <v>101</v>
      </c>
      <c r="P91" s="99" t="str">
        <f t="shared" si="4"/>
        <v>Mönsterås           </v>
      </c>
      <c r="Q91" s="101">
        <f t="shared" si="5"/>
        <v>7522</v>
      </c>
    </row>
    <row r="92" spans="1:17" ht="12.75">
      <c r="A92" s="72" t="s">
        <v>639</v>
      </c>
      <c r="B92" s="73" t="s">
        <v>163</v>
      </c>
      <c r="C92" t="s">
        <v>164</v>
      </c>
      <c r="D92" s="132" t="s">
        <v>164</v>
      </c>
      <c r="E92" s="17">
        <v>14247</v>
      </c>
      <c r="F92" s="17">
        <v>2344131900</v>
      </c>
      <c r="G92" s="78">
        <v>2540291202</v>
      </c>
      <c r="H92" s="78">
        <v>178304</v>
      </c>
      <c r="I92" s="75">
        <v>92</v>
      </c>
      <c r="J92" s="76">
        <v>3175114202</v>
      </c>
      <c r="K92" s="76">
        <v>634823000</v>
      </c>
      <c r="L92" s="77">
        <v>20.36</v>
      </c>
      <c r="M92" s="77">
        <v>18.29</v>
      </c>
      <c r="N92" s="76">
        <v>9072</v>
      </c>
      <c r="O92" s="99">
        <f t="shared" si="3"/>
        <v>162</v>
      </c>
      <c r="P92" s="99" t="str">
        <f t="shared" si="4"/>
        <v>Mörbylånga</v>
      </c>
      <c r="Q92" s="101">
        <f t="shared" si="5"/>
        <v>9072</v>
      </c>
    </row>
    <row r="93" spans="1:17" ht="12.75">
      <c r="A93" s="72" t="s">
        <v>639</v>
      </c>
      <c r="B93" s="73" t="s">
        <v>173</v>
      </c>
      <c r="C93" t="s">
        <v>174</v>
      </c>
      <c r="D93" s="132" t="s">
        <v>174</v>
      </c>
      <c r="E93" s="17">
        <v>19478</v>
      </c>
      <c r="F93" s="17">
        <v>3019078200</v>
      </c>
      <c r="G93" s="78">
        <v>3271717683</v>
      </c>
      <c r="H93" s="78">
        <v>167970</v>
      </c>
      <c r="I93" s="75">
        <v>86.7</v>
      </c>
      <c r="J93" s="76">
        <v>4340905062</v>
      </c>
      <c r="K93" s="76">
        <v>1069187379</v>
      </c>
      <c r="L93" s="77">
        <v>20.36</v>
      </c>
      <c r="M93" s="77">
        <v>18.29</v>
      </c>
      <c r="N93" s="76">
        <v>11176</v>
      </c>
      <c r="O93" s="99">
        <f t="shared" si="3"/>
        <v>244</v>
      </c>
      <c r="P93" s="99" t="str">
        <f t="shared" si="4"/>
        <v>Nybro</v>
      </c>
      <c r="Q93" s="101">
        <f t="shared" si="5"/>
        <v>11176</v>
      </c>
    </row>
    <row r="94" spans="1:17" ht="12.75">
      <c r="A94" s="72" t="s">
        <v>639</v>
      </c>
      <c r="B94" s="73" t="s">
        <v>175</v>
      </c>
      <c r="C94" t="s">
        <v>176</v>
      </c>
      <c r="D94" s="132" t="s">
        <v>176</v>
      </c>
      <c r="E94" s="17">
        <v>26175</v>
      </c>
      <c r="F94" s="17">
        <v>4763956200</v>
      </c>
      <c r="G94" s="78">
        <v>5162608819</v>
      </c>
      <c r="H94" s="78">
        <v>197234</v>
      </c>
      <c r="I94" s="75">
        <v>101.8</v>
      </c>
      <c r="J94" s="76">
        <v>5833411541</v>
      </c>
      <c r="K94" s="76">
        <v>670802722</v>
      </c>
      <c r="L94" s="77">
        <v>20.36</v>
      </c>
      <c r="M94" s="77">
        <v>18.29</v>
      </c>
      <c r="N94" s="76">
        <v>5218</v>
      </c>
      <c r="O94" s="99">
        <f t="shared" si="3"/>
        <v>49</v>
      </c>
      <c r="P94" s="99" t="str">
        <f t="shared" si="4"/>
        <v>Oskarshamn</v>
      </c>
      <c r="Q94" s="101">
        <f t="shared" si="5"/>
        <v>5218</v>
      </c>
    </row>
    <row r="95" spans="1:17" ht="12.75">
      <c r="A95" s="72" t="s">
        <v>639</v>
      </c>
      <c r="B95" s="73" t="s">
        <v>161</v>
      </c>
      <c r="C95" t="s">
        <v>162</v>
      </c>
      <c r="D95" s="132" t="s">
        <v>162</v>
      </c>
      <c r="E95" s="17">
        <v>6877</v>
      </c>
      <c r="F95" s="17">
        <v>1060997700</v>
      </c>
      <c r="G95" s="78">
        <v>1149783049</v>
      </c>
      <c r="H95" s="78">
        <v>167193</v>
      </c>
      <c r="I95" s="75">
        <v>86.3</v>
      </c>
      <c r="J95" s="76">
        <v>1532621630</v>
      </c>
      <c r="K95" s="76">
        <v>382838581</v>
      </c>
      <c r="L95" s="77">
        <v>20.36</v>
      </c>
      <c r="M95" s="77">
        <v>18.29</v>
      </c>
      <c r="N95" s="76">
        <v>11334</v>
      </c>
      <c r="O95" s="99">
        <f t="shared" si="3"/>
        <v>251</v>
      </c>
      <c r="P95" s="99" t="str">
        <f t="shared" si="4"/>
        <v>Torsås</v>
      </c>
      <c r="Q95" s="101">
        <f t="shared" si="5"/>
        <v>11334</v>
      </c>
    </row>
    <row r="96" spans="1:17" ht="12.75">
      <c r="A96" s="72" t="s">
        <v>639</v>
      </c>
      <c r="B96" s="73" t="s">
        <v>179</v>
      </c>
      <c r="C96" t="s">
        <v>180</v>
      </c>
      <c r="D96" s="132" t="s">
        <v>180</v>
      </c>
      <c r="E96" s="17">
        <v>15388</v>
      </c>
      <c r="F96" s="17">
        <v>2471652100</v>
      </c>
      <c r="G96" s="78">
        <v>2678482419</v>
      </c>
      <c r="H96" s="78">
        <v>174063</v>
      </c>
      <c r="I96" s="75">
        <v>89.8</v>
      </c>
      <c r="J96" s="76">
        <v>3429399687</v>
      </c>
      <c r="K96" s="76">
        <v>750917268</v>
      </c>
      <c r="L96" s="77">
        <v>20.36</v>
      </c>
      <c r="M96" s="77">
        <v>18.29</v>
      </c>
      <c r="N96" s="76">
        <v>9935</v>
      </c>
      <c r="O96" s="99">
        <f t="shared" si="3"/>
        <v>195</v>
      </c>
      <c r="P96" s="99" t="str">
        <f t="shared" si="4"/>
        <v>Vimmerby</v>
      </c>
      <c r="Q96" s="101">
        <f t="shared" si="5"/>
        <v>9935</v>
      </c>
    </row>
    <row r="97" spans="1:17" ht="12.75">
      <c r="A97" s="72" t="s">
        <v>639</v>
      </c>
      <c r="B97" s="73" t="s">
        <v>177</v>
      </c>
      <c r="C97" t="s">
        <v>178</v>
      </c>
      <c r="D97" s="132" t="s">
        <v>178</v>
      </c>
      <c r="E97" s="17">
        <v>35900</v>
      </c>
      <c r="F97" s="17">
        <v>5862259500</v>
      </c>
      <c r="G97" s="78">
        <v>6352819237</v>
      </c>
      <c r="H97" s="78">
        <v>176959</v>
      </c>
      <c r="I97" s="75">
        <v>91.3</v>
      </c>
      <c r="J97" s="76">
        <v>8000744005</v>
      </c>
      <c r="K97" s="76">
        <v>1647924768</v>
      </c>
      <c r="L97" s="77">
        <v>20.36</v>
      </c>
      <c r="M97" s="77">
        <v>18.29</v>
      </c>
      <c r="N97" s="76">
        <v>9346</v>
      </c>
      <c r="O97" s="99">
        <f t="shared" si="3"/>
        <v>175</v>
      </c>
      <c r="P97" s="99" t="str">
        <f t="shared" si="4"/>
        <v>Västervik</v>
      </c>
      <c r="Q97" s="101">
        <f t="shared" si="5"/>
        <v>9346</v>
      </c>
    </row>
    <row r="98" spans="1:17" ht="25.5">
      <c r="A98" s="72" t="s">
        <v>641</v>
      </c>
      <c r="B98" s="73" t="s">
        <v>183</v>
      </c>
      <c r="C98" s="102" t="s">
        <v>184</v>
      </c>
      <c r="D98" s="74" t="s">
        <v>675</v>
      </c>
      <c r="E98" s="17">
        <v>57296</v>
      </c>
      <c r="F98" s="17">
        <v>8914366700</v>
      </c>
      <c r="G98" s="78">
        <v>9660329820</v>
      </c>
      <c r="H98" s="78">
        <v>168604</v>
      </c>
      <c r="I98" s="75">
        <v>87</v>
      </c>
      <c r="J98" s="76">
        <v>12769098287</v>
      </c>
      <c r="K98" s="76">
        <v>3108768467</v>
      </c>
      <c r="L98" s="77">
        <v>19.6</v>
      </c>
      <c r="M98" s="77">
        <v>17.54</v>
      </c>
      <c r="N98" s="76">
        <v>10635</v>
      </c>
      <c r="O98" s="99">
        <f t="shared" si="3"/>
        <v>223</v>
      </c>
      <c r="P98" s="99" t="str">
        <f t="shared" si="4"/>
        <v>Gotland</v>
      </c>
      <c r="Q98" s="101">
        <f t="shared" si="5"/>
        <v>10635</v>
      </c>
    </row>
    <row r="99" spans="1:17" ht="25.5">
      <c r="A99" s="72" t="s">
        <v>642</v>
      </c>
      <c r="B99" s="73" t="s">
        <v>191</v>
      </c>
      <c r="C99" s="102" t="s">
        <v>192</v>
      </c>
      <c r="D99" s="74" t="s">
        <v>676</v>
      </c>
      <c r="E99" s="17">
        <v>31088</v>
      </c>
      <c r="F99" s="17">
        <v>5248483500</v>
      </c>
      <c r="G99" s="78">
        <v>5687681848</v>
      </c>
      <c r="H99" s="78">
        <v>182954</v>
      </c>
      <c r="I99" s="75">
        <v>94.4</v>
      </c>
      <c r="J99" s="76">
        <v>6928332302</v>
      </c>
      <c r="K99" s="76">
        <v>1240650454</v>
      </c>
      <c r="L99" s="77">
        <v>19.56</v>
      </c>
      <c r="M99" s="77">
        <v>17.49</v>
      </c>
      <c r="N99" s="76">
        <v>7806</v>
      </c>
      <c r="O99" s="99">
        <f t="shared" si="3"/>
        <v>111</v>
      </c>
      <c r="P99" s="99" t="str">
        <f t="shared" si="4"/>
        <v>Karlshamn</v>
      </c>
      <c r="Q99" s="101">
        <f t="shared" si="5"/>
        <v>7806</v>
      </c>
    </row>
    <row r="100" spans="1:17" ht="12.75">
      <c r="A100" s="72" t="s">
        <v>642</v>
      </c>
      <c r="B100" s="73" t="s">
        <v>187</v>
      </c>
      <c r="C100" t="s">
        <v>188</v>
      </c>
      <c r="D100" s="132" t="s">
        <v>188</v>
      </c>
      <c r="E100" s="17">
        <v>63805</v>
      </c>
      <c r="F100" s="17">
        <v>10746955900</v>
      </c>
      <c r="G100" s="78">
        <v>11646271917</v>
      </c>
      <c r="H100" s="78">
        <v>182529</v>
      </c>
      <c r="I100" s="75">
        <v>94.2</v>
      </c>
      <c r="J100" s="76">
        <v>14219706720</v>
      </c>
      <c r="K100" s="76">
        <v>2573434803</v>
      </c>
      <c r="L100" s="77">
        <v>19.56</v>
      </c>
      <c r="M100" s="77">
        <v>17.49</v>
      </c>
      <c r="N100" s="76">
        <v>7889</v>
      </c>
      <c r="O100" s="99">
        <f t="shared" si="3"/>
        <v>113</v>
      </c>
      <c r="P100" s="99" t="str">
        <f t="shared" si="4"/>
        <v>Karlskrona</v>
      </c>
      <c r="Q100" s="101">
        <f t="shared" si="5"/>
        <v>7889</v>
      </c>
    </row>
    <row r="101" spans="1:17" ht="12.75">
      <c r="A101" s="72" t="s">
        <v>642</v>
      </c>
      <c r="B101" s="73" t="s">
        <v>185</v>
      </c>
      <c r="C101" t="s">
        <v>186</v>
      </c>
      <c r="D101" s="132" t="s">
        <v>186</v>
      </c>
      <c r="E101" s="17">
        <v>12878</v>
      </c>
      <c r="F101" s="17">
        <v>2112776400</v>
      </c>
      <c r="G101" s="78">
        <v>2289575642</v>
      </c>
      <c r="H101" s="78">
        <v>177790</v>
      </c>
      <c r="I101" s="75">
        <v>91.7</v>
      </c>
      <c r="J101" s="76">
        <v>2870016192</v>
      </c>
      <c r="K101" s="76">
        <v>580440550</v>
      </c>
      <c r="L101" s="77">
        <v>19.56</v>
      </c>
      <c r="M101" s="77">
        <v>17.49</v>
      </c>
      <c r="N101" s="76">
        <v>8816</v>
      </c>
      <c r="O101" s="99">
        <f t="shared" si="3"/>
        <v>146</v>
      </c>
      <c r="P101" s="99" t="str">
        <f t="shared" si="4"/>
        <v>Olofström</v>
      </c>
      <c r="Q101" s="101">
        <f t="shared" si="5"/>
        <v>8816</v>
      </c>
    </row>
    <row r="102" spans="1:17" ht="12.75">
      <c r="A102" s="72" t="s">
        <v>642</v>
      </c>
      <c r="B102" s="73" t="s">
        <v>189</v>
      </c>
      <c r="C102" t="s">
        <v>190</v>
      </c>
      <c r="D102" s="132" t="s">
        <v>190</v>
      </c>
      <c r="E102" s="17">
        <v>27830</v>
      </c>
      <c r="F102" s="17">
        <v>4533915200</v>
      </c>
      <c r="G102" s="78">
        <v>4913317758</v>
      </c>
      <c r="H102" s="78">
        <v>176548</v>
      </c>
      <c r="I102" s="75">
        <v>91.1</v>
      </c>
      <c r="J102" s="76">
        <v>6202248069</v>
      </c>
      <c r="K102" s="76">
        <v>1288930311</v>
      </c>
      <c r="L102" s="77">
        <v>19.56</v>
      </c>
      <c r="M102" s="77">
        <v>17.49</v>
      </c>
      <c r="N102" s="76">
        <v>9059</v>
      </c>
      <c r="O102" s="99">
        <f t="shared" si="3"/>
        <v>160</v>
      </c>
      <c r="P102" s="99" t="str">
        <f t="shared" si="4"/>
        <v>Ronneby</v>
      </c>
      <c r="Q102" s="101">
        <f t="shared" si="5"/>
        <v>9059</v>
      </c>
    </row>
    <row r="103" spans="1:17" ht="12.75">
      <c r="A103" s="72" t="s">
        <v>642</v>
      </c>
      <c r="B103" s="73" t="s">
        <v>193</v>
      </c>
      <c r="C103" t="s">
        <v>194</v>
      </c>
      <c r="D103" s="132" t="s">
        <v>194</v>
      </c>
      <c r="E103" s="17">
        <v>16851</v>
      </c>
      <c r="F103" s="17">
        <v>2749993400</v>
      </c>
      <c r="G103" s="78">
        <v>2980115598</v>
      </c>
      <c r="H103" s="78">
        <v>176851</v>
      </c>
      <c r="I103" s="75">
        <v>91.3</v>
      </c>
      <c r="J103" s="76">
        <v>3755446719</v>
      </c>
      <c r="K103" s="76">
        <v>775331121</v>
      </c>
      <c r="L103" s="77">
        <v>19.56</v>
      </c>
      <c r="M103" s="77">
        <v>17.49</v>
      </c>
      <c r="N103" s="76">
        <v>9000</v>
      </c>
      <c r="O103" s="99">
        <f t="shared" si="3"/>
        <v>157</v>
      </c>
      <c r="P103" s="99" t="str">
        <f t="shared" si="4"/>
        <v>Sölvesborg</v>
      </c>
      <c r="Q103" s="101">
        <f t="shared" si="5"/>
        <v>9000</v>
      </c>
    </row>
    <row r="104" spans="1:17" ht="25.5">
      <c r="A104" s="72" t="s">
        <v>643</v>
      </c>
      <c r="B104" s="73" t="s">
        <v>207</v>
      </c>
      <c r="C104" s="102" t="s">
        <v>208</v>
      </c>
      <c r="D104" s="74" t="s">
        <v>677</v>
      </c>
      <c r="E104" s="17">
        <v>14883</v>
      </c>
      <c r="F104" s="17">
        <v>2194674800</v>
      </c>
      <c r="G104" s="78">
        <v>2378327382</v>
      </c>
      <c r="H104" s="78">
        <v>159802</v>
      </c>
      <c r="I104" s="75">
        <v>82.5</v>
      </c>
      <c r="J104" s="76">
        <v>3316854402</v>
      </c>
      <c r="K104" s="76">
        <v>938527020</v>
      </c>
      <c r="L104" s="77">
        <v>19.7</v>
      </c>
      <c r="M104" s="77">
        <v>17.63</v>
      </c>
      <c r="N104" s="76">
        <v>12423</v>
      </c>
      <c r="O104" s="99">
        <f t="shared" si="3"/>
        <v>271</v>
      </c>
      <c r="P104" s="99" t="str">
        <f t="shared" si="4"/>
        <v>Bjuv</v>
      </c>
      <c r="Q104" s="101">
        <f t="shared" si="5"/>
        <v>12423</v>
      </c>
    </row>
    <row r="105" spans="1:17" ht="12.75">
      <c r="A105" s="72" t="s">
        <v>643</v>
      </c>
      <c r="B105" s="73" t="s">
        <v>225</v>
      </c>
      <c r="C105" t="s">
        <v>226</v>
      </c>
      <c r="D105" s="132" t="s">
        <v>226</v>
      </c>
      <c r="E105" s="17">
        <v>12275</v>
      </c>
      <c r="F105" s="17">
        <v>1970520600</v>
      </c>
      <c r="G105" s="78">
        <v>2135415734</v>
      </c>
      <c r="H105" s="78">
        <v>173965</v>
      </c>
      <c r="I105" s="75">
        <v>89.8</v>
      </c>
      <c r="J105" s="76">
        <v>2735630436</v>
      </c>
      <c r="K105" s="76">
        <v>600214702</v>
      </c>
      <c r="L105" s="77">
        <v>19.7</v>
      </c>
      <c r="M105" s="77">
        <v>17.63</v>
      </c>
      <c r="N105" s="76">
        <v>9633</v>
      </c>
      <c r="O105" s="99">
        <f t="shared" si="3"/>
        <v>182</v>
      </c>
      <c r="P105" s="99" t="str">
        <f t="shared" si="4"/>
        <v>Bromölla</v>
      </c>
      <c r="Q105" s="101">
        <f t="shared" si="5"/>
        <v>9633</v>
      </c>
    </row>
    <row r="106" spans="1:17" ht="12.75">
      <c r="A106" s="72" t="s">
        <v>643</v>
      </c>
      <c r="B106" s="73" t="s">
        <v>199</v>
      </c>
      <c r="C106" t="s">
        <v>200</v>
      </c>
      <c r="D106" s="132" t="s">
        <v>200</v>
      </c>
      <c r="E106" s="17">
        <v>17006</v>
      </c>
      <c r="F106" s="17">
        <v>2610226400</v>
      </c>
      <c r="G106" s="78">
        <v>2828652755</v>
      </c>
      <c r="H106" s="78">
        <v>166333</v>
      </c>
      <c r="I106" s="75">
        <v>85.8</v>
      </c>
      <c r="J106" s="76">
        <v>3789990322</v>
      </c>
      <c r="K106" s="76">
        <v>961337567</v>
      </c>
      <c r="L106" s="77">
        <v>19.7</v>
      </c>
      <c r="M106" s="77">
        <v>17.63</v>
      </c>
      <c r="N106" s="76">
        <v>11136</v>
      </c>
      <c r="O106" s="99">
        <f t="shared" si="3"/>
        <v>243</v>
      </c>
      <c r="P106" s="99" t="str">
        <f t="shared" si="4"/>
        <v>Burlöv</v>
      </c>
      <c r="Q106" s="101">
        <f t="shared" si="5"/>
        <v>11136</v>
      </c>
    </row>
    <row r="107" spans="1:17" ht="12.75">
      <c r="A107" s="72" t="s">
        <v>643</v>
      </c>
      <c r="B107" s="73" t="s">
        <v>235</v>
      </c>
      <c r="C107" t="s">
        <v>236</v>
      </c>
      <c r="D107" s="132" t="s">
        <v>236</v>
      </c>
      <c r="E107" s="17">
        <v>14283</v>
      </c>
      <c r="F107" s="17">
        <v>2620605000</v>
      </c>
      <c r="G107" s="78">
        <v>2839899847</v>
      </c>
      <c r="H107" s="78">
        <v>198831</v>
      </c>
      <c r="I107" s="75">
        <v>102.6</v>
      </c>
      <c r="J107" s="76">
        <v>3183137232</v>
      </c>
      <c r="K107" s="76">
        <v>343237385</v>
      </c>
      <c r="L107" s="77">
        <v>19.7</v>
      </c>
      <c r="M107" s="77">
        <v>17.63</v>
      </c>
      <c r="N107" s="76">
        <v>4734</v>
      </c>
      <c r="O107" s="99">
        <f t="shared" si="3"/>
        <v>40</v>
      </c>
      <c r="P107" s="99" t="str">
        <f t="shared" si="4"/>
        <v>Båstad</v>
      </c>
      <c r="Q107" s="101">
        <f t="shared" si="5"/>
        <v>4734</v>
      </c>
    </row>
    <row r="108" spans="1:17" ht="12.75">
      <c r="A108" s="72" t="s">
        <v>643</v>
      </c>
      <c r="B108" s="73" t="s">
        <v>247</v>
      </c>
      <c r="C108" t="s">
        <v>248</v>
      </c>
      <c r="D108" s="132" t="s">
        <v>248</v>
      </c>
      <c r="E108" s="17">
        <v>31740</v>
      </c>
      <c r="F108" s="17">
        <v>5137157600</v>
      </c>
      <c r="G108" s="78">
        <v>5567040085</v>
      </c>
      <c r="H108" s="78">
        <v>175395</v>
      </c>
      <c r="I108" s="75">
        <v>90.5</v>
      </c>
      <c r="J108" s="76">
        <v>7073638293</v>
      </c>
      <c r="K108" s="76">
        <v>1506598208</v>
      </c>
      <c r="L108" s="77">
        <v>19.7</v>
      </c>
      <c r="M108" s="77">
        <v>17.63</v>
      </c>
      <c r="N108" s="76">
        <v>9351</v>
      </c>
      <c r="O108" s="99">
        <f t="shared" si="3"/>
        <v>176</v>
      </c>
      <c r="P108" s="99" t="str">
        <f t="shared" si="4"/>
        <v>Eslöv</v>
      </c>
      <c r="Q108" s="101">
        <f t="shared" si="5"/>
        <v>9351</v>
      </c>
    </row>
    <row r="109" spans="1:17" ht="12.75">
      <c r="A109" s="72" t="s">
        <v>643</v>
      </c>
      <c r="B109" s="73" t="s">
        <v>243</v>
      </c>
      <c r="C109" t="s">
        <v>244</v>
      </c>
      <c r="D109" s="132" t="s">
        <v>244</v>
      </c>
      <c r="E109" s="17">
        <v>131782</v>
      </c>
      <c r="F109" s="17">
        <v>22845763300</v>
      </c>
      <c r="G109" s="78">
        <v>24757519619</v>
      </c>
      <c r="H109" s="78">
        <v>187867</v>
      </c>
      <c r="I109" s="75">
        <v>96.9</v>
      </c>
      <c r="J109" s="76">
        <v>29369193495</v>
      </c>
      <c r="K109" s="76">
        <v>4611673876</v>
      </c>
      <c r="L109" s="77">
        <v>19.7</v>
      </c>
      <c r="M109" s="77">
        <v>17.63</v>
      </c>
      <c r="N109" s="76">
        <v>6894</v>
      </c>
      <c r="O109" s="99">
        <f t="shared" si="3"/>
        <v>85</v>
      </c>
      <c r="P109" s="99" t="str">
        <f t="shared" si="4"/>
        <v>Helsingborg</v>
      </c>
      <c r="Q109" s="101">
        <f t="shared" si="5"/>
        <v>6894</v>
      </c>
    </row>
    <row r="110" spans="1:17" ht="12.75">
      <c r="A110" s="72" t="s">
        <v>643</v>
      </c>
      <c r="B110" s="73" t="s">
        <v>259</v>
      </c>
      <c r="C110" t="s">
        <v>260</v>
      </c>
      <c r="D110" s="132" t="s">
        <v>260</v>
      </c>
      <c r="E110" s="17">
        <v>50142</v>
      </c>
      <c r="F110" s="17">
        <v>7852846700</v>
      </c>
      <c r="G110" s="78">
        <v>8509980765</v>
      </c>
      <c r="H110" s="78">
        <v>169718</v>
      </c>
      <c r="I110" s="75">
        <v>87.6</v>
      </c>
      <c r="J110" s="76">
        <v>11174743897</v>
      </c>
      <c r="K110" s="76">
        <v>2664763132</v>
      </c>
      <c r="L110" s="77">
        <v>19.7</v>
      </c>
      <c r="M110" s="77">
        <v>17.63</v>
      </c>
      <c r="N110" s="76">
        <v>10469</v>
      </c>
      <c r="O110" s="99">
        <f t="shared" si="3"/>
        <v>217</v>
      </c>
      <c r="P110" s="99" t="str">
        <f t="shared" si="4"/>
        <v>Hässleholm</v>
      </c>
      <c r="Q110" s="101">
        <f t="shared" si="5"/>
        <v>10469</v>
      </c>
    </row>
    <row r="111" spans="1:17" ht="12.75">
      <c r="A111" s="72" t="s">
        <v>643</v>
      </c>
      <c r="B111" s="73" t="s">
        <v>245</v>
      </c>
      <c r="C111" t="s">
        <v>644</v>
      </c>
      <c r="D111" s="132" t="s">
        <v>644</v>
      </c>
      <c r="E111" s="17">
        <v>24880</v>
      </c>
      <c r="F111" s="17">
        <v>4679776500</v>
      </c>
      <c r="G111" s="78">
        <v>5071384877</v>
      </c>
      <c r="H111" s="78">
        <v>203834</v>
      </c>
      <c r="I111" s="75">
        <v>105.2</v>
      </c>
      <c r="J111" s="76">
        <v>5544805316</v>
      </c>
      <c r="K111" s="76">
        <v>473420439</v>
      </c>
      <c r="L111" s="77">
        <v>19.7</v>
      </c>
      <c r="M111" s="77">
        <v>17.63</v>
      </c>
      <c r="N111" s="76">
        <v>3749</v>
      </c>
      <c r="O111" s="99">
        <f t="shared" si="3"/>
        <v>38</v>
      </c>
      <c r="P111" s="99" t="str">
        <f t="shared" si="4"/>
        <v>Höganäs             </v>
      </c>
      <c r="Q111" s="101">
        <f t="shared" si="5"/>
        <v>3749</v>
      </c>
    </row>
    <row r="112" spans="1:17" ht="12.75">
      <c r="A112" s="72" t="s">
        <v>643</v>
      </c>
      <c r="B112" s="73" t="s">
        <v>219</v>
      </c>
      <c r="C112" t="s">
        <v>220</v>
      </c>
      <c r="D112" s="132" t="s">
        <v>220</v>
      </c>
      <c r="E112" s="17">
        <v>14940</v>
      </c>
      <c r="F112" s="17">
        <v>2325483900</v>
      </c>
      <c r="G112" s="78">
        <v>2520082718</v>
      </c>
      <c r="H112" s="78">
        <v>168680</v>
      </c>
      <c r="I112" s="75">
        <v>87</v>
      </c>
      <c r="J112" s="76">
        <v>3329557533</v>
      </c>
      <c r="K112" s="76">
        <v>809474815</v>
      </c>
      <c r="L112" s="77">
        <v>19.7</v>
      </c>
      <c r="M112" s="77">
        <v>17.63</v>
      </c>
      <c r="N112" s="76">
        <v>10674</v>
      </c>
      <c r="O112" s="99">
        <f t="shared" si="3"/>
        <v>224</v>
      </c>
      <c r="P112" s="99" t="str">
        <f t="shared" si="4"/>
        <v>Hörby</v>
      </c>
      <c r="Q112" s="101">
        <f t="shared" si="5"/>
        <v>10674</v>
      </c>
    </row>
    <row r="113" spans="1:17" ht="12.75">
      <c r="A113" s="72" t="s">
        <v>643</v>
      </c>
      <c r="B113" s="73" t="s">
        <v>221</v>
      </c>
      <c r="C113" t="s">
        <v>222</v>
      </c>
      <c r="D113" s="132" t="s">
        <v>222</v>
      </c>
      <c r="E113" s="17">
        <v>15515</v>
      </c>
      <c r="F113" s="17">
        <v>2554014800</v>
      </c>
      <c r="G113" s="78">
        <v>2767737312</v>
      </c>
      <c r="H113" s="78">
        <v>178391</v>
      </c>
      <c r="I113" s="75">
        <v>92.1</v>
      </c>
      <c r="J113" s="76">
        <v>3457703154</v>
      </c>
      <c r="K113" s="76">
        <v>689965842</v>
      </c>
      <c r="L113" s="77">
        <v>19.7</v>
      </c>
      <c r="M113" s="77">
        <v>17.63</v>
      </c>
      <c r="N113" s="76">
        <v>8761</v>
      </c>
      <c r="O113" s="99">
        <f t="shared" si="3"/>
        <v>145</v>
      </c>
      <c r="P113" s="99" t="str">
        <f t="shared" si="4"/>
        <v>Höör</v>
      </c>
      <c r="Q113" s="101">
        <f t="shared" si="5"/>
        <v>8761</v>
      </c>
    </row>
    <row r="114" spans="1:17" ht="12.75">
      <c r="A114" s="72" t="s">
        <v>643</v>
      </c>
      <c r="B114" s="73" t="s">
        <v>231</v>
      </c>
      <c r="C114" t="s">
        <v>232</v>
      </c>
      <c r="D114" s="132" t="s">
        <v>232</v>
      </c>
      <c r="E114" s="17">
        <v>16651</v>
      </c>
      <c r="F114" s="17">
        <v>2481121400</v>
      </c>
      <c r="G114" s="78">
        <v>2688744120</v>
      </c>
      <c r="H114" s="78">
        <v>161476</v>
      </c>
      <c r="I114" s="75">
        <v>83.3</v>
      </c>
      <c r="J114" s="76">
        <v>3710874329</v>
      </c>
      <c r="K114" s="76">
        <v>1022130209</v>
      </c>
      <c r="L114" s="77">
        <v>19.7</v>
      </c>
      <c r="M114" s="77">
        <v>17.63</v>
      </c>
      <c r="N114" s="76">
        <v>12093</v>
      </c>
      <c r="O114" s="99">
        <f t="shared" si="3"/>
        <v>266</v>
      </c>
      <c r="P114" s="99" t="str">
        <f t="shared" si="4"/>
        <v>Klippan</v>
      </c>
      <c r="Q114" s="101">
        <f t="shared" si="5"/>
        <v>12093</v>
      </c>
    </row>
    <row r="115" spans="1:17" ht="12.75">
      <c r="A115" s="72" t="s">
        <v>643</v>
      </c>
      <c r="B115" s="73" t="s">
        <v>253</v>
      </c>
      <c r="C115" t="s">
        <v>254</v>
      </c>
      <c r="D115" s="132" t="s">
        <v>254</v>
      </c>
      <c r="E115" s="17">
        <v>80395</v>
      </c>
      <c r="F115" s="17">
        <v>13073037100</v>
      </c>
      <c r="G115" s="78">
        <v>14167001918</v>
      </c>
      <c r="H115" s="78">
        <v>176217</v>
      </c>
      <c r="I115" s="75">
        <v>90.9</v>
      </c>
      <c r="J115" s="76">
        <v>17916986470</v>
      </c>
      <c r="K115" s="76">
        <v>3749984552</v>
      </c>
      <c r="L115" s="77">
        <v>19.7</v>
      </c>
      <c r="M115" s="77">
        <v>17.63</v>
      </c>
      <c r="N115" s="76">
        <v>9189</v>
      </c>
      <c r="O115" s="99">
        <f t="shared" si="3"/>
        <v>168</v>
      </c>
      <c r="P115" s="99" t="str">
        <f t="shared" si="4"/>
        <v>Kristianstad</v>
      </c>
      <c r="Q115" s="101">
        <f t="shared" si="5"/>
        <v>9189</v>
      </c>
    </row>
    <row r="116" spans="1:17" ht="12.75">
      <c r="A116" s="72" t="s">
        <v>643</v>
      </c>
      <c r="B116" s="73" t="s">
        <v>209</v>
      </c>
      <c r="C116" t="s">
        <v>210</v>
      </c>
      <c r="D116" s="132" t="s">
        <v>210</v>
      </c>
      <c r="E116" s="17">
        <v>29439</v>
      </c>
      <c r="F116" s="17">
        <v>5625800100</v>
      </c>
      <c r="G116" s="78">
        <v>6096572678</v>
      </c>
      <c r="H116" s="78">
        <v>207092</v>
      </c>
      <c r="I116" s="75">
        <v>106.9</v>
      </c>
      <c r="J116" s="76">
        <v>6560832946</v>
      </c>
      <c r="K116" s="76">
        <v>464260268</v>
      </c>
      <c r="L116" s="77">
        <v>19.7</v>
      </c>
      <c r="M116" s="77">
        <v>17.63</v>
      </c>
      <c r="N116" s="76">
        <v>3107</v>
      </c>
      <c r="O116" s="99">
        <f t="shared" si="3"/>
        <v>32</v>
      </c>
      <c r="P116" s="99" t="str">
        <f t="shared" si="4"/>
        <v>Kävlinge</v>
      </c>
      <c r="Q116" s="101">
        <f t="shared" si="5"/>
        <v>3107</v>
      </c>
    </row>
    <row r="117" spans="1:17" ht="12.75">
      <c r="A117" s="72" t="s">
        <v>643</v>
      </c>
      <c r="B117" s="73" t="s">
        <v>241</v>
      </c>
      <c r="C117" t="s">
        <v>242</v>
      </c>
      <c r="D117" s="132" t="s">
        <v>242</v>
      </c>
      <c r="E117" s="17">
        <v>42497</v>
      </c>
      <c r="F117" s="17">
        <v>6327298800</v>
      </c>
      <c r="G117" s="78">
        <v>6856773491</v>
      </c>
      <c r="H117" s="78">
        <v>161347</v>
      </c>
      <c r="I117" s="75">
        <v>83.3</v>
      </c>
      <c r="J117" s="76">
        <v>9470964289</v>
      </c>
      <c r="K117" s="76">
        <v>2614190798</v>
      </c>
      <c r="L117" s="77">
        <v>19.7</v>
      </c>
      <c r="M117" s="77">
        <v>17.63</v>
      </c>
      <c r="N117" s="76">
        <v>12118</v>
      </c>
      <c r="O117" s="99">
        <f t="shared" si="3"/>
        <v>267</v>
      </c>
      <c r="P117" s="99" t="str">
        <f t="shared" si="4"/>
        <v>Landskrona</v>
      </c>
      <c r="Q117" s="101">
        <f t="shared" si="5"/>
        <v>12118</v>
      </c>
    </row>
    <row r="118" spans="1:17" ht="12.75">
      <c r="A118" s="72" t="s">
        <v>643</v>
      </c>
      <c r="B118" s="73" t="s">
        <v>211</v>
      </c>
      <c r="C118" t="s">
        <v>212</v>
      </c>
      <c r="D118" s="132" t="s">
        <v>212</v>
      </c>
      <c r="E118" s="17">
        <v>22301</v>
      </c>
      <c r="F118" s="17">
        <v>5038315000</v>
      </c>
      <c r="G118" s="78">
        <v>5459926238</v>
      </c>
      <c r="H118" s="78">
        <v>244829</v>
      </c>
      <c r="I118" s="75">
        <v>126.3</v>
      </c>
      <c r="J118" s="76">
        <v>4970044347</v>
      </c>
      <c r="K118" s="76">
        <v>-489881891</v>
      </c>
      <c r="L118" s="77">
        <v>19.7</v>
      </c>
      <c r="M118" s="77">
        <v>17.63</v>
      </c>
      <c r="N118" s="76">
        <v>-3873</v>
      </c>
      <c r="O118" s="99">
        <f t="shared" si="3"/>
        <v>6</v>
      </c>
      <c r="P118" s="99" t="str">
        <f t="shared" si="4"/>
        <v>Lomma</v>
      </c>
      <c r="Q118" s="101">
        <f t="shared" si="5"/>
        <v>-3873</v>
      </c>
    </row>
    <row r="119" spans="1:17" ht="12.75">
      <c r="A119" s="72" t="s">
        <v>643</v>
      </c>
      <c r="B119" s="73" t="s">
        <v>239</v>
      </c>
      <c r="C119" t="s">
        <v>240</v>
      </c>
      <c r="D119" s="132" t="s">
        <v>240</v>
      </c>
      <c r="E119" s="17">
        <v>112962</v>
      </c>
      <c r="F119" s="17">
        <v>20636311800</v>
      </c>
      <c r="G119" s="78">
        <v>22363179008</v>
      </c>
      <c r="H119" s="78">
        <v>197971</v>
      </c>
      <c r="I119" s="75">
        <v>102.2</v>
      </c>
      <c r="J119" s="76">
        <v>25174931596</v>
      </c>
      <c r="K119" s="76">
        <v>2811752588</v>
      </c>
      <c r="L119" s="77">
        <v>19.7</v>
      </c>
      <c r="M119" s="77">
        <v>17.63</v>
      </c>
      <c r="N119" s="76">
        <v>4904</v>
      </c>
      <c r="O119" s="99">
        <f t="shared" si="3"/>
        <v>43</v>
      </c>
      <c r="P119" s="99" t="str">
        <f t="shared" si="4"/>
        <v>Lund</v>
      </c>
      <c r="Q119" s="101">
        <f t="shared" si="5"/>
        <v>4904</v>
      </c>
    </row>
    <row r="120" spans="1:17" ht="12.75">
      <c r="A120" s="72" t="s">
        <v>643</v>
      </c>
      <c r="B120" s="73" t="s">
        <v>237</v>
      </c>
      <c r="C120" t="s">
        <v>238</v>
      </c>
      <c r="D120" s="132" t="s">
        <v>238</v>
      </c>
      <c r="E120" s="17">
        <v>307207</v>
      </c>
      <c r="F120" s="17">
        <v>46153878500</v>
      </c>
      <c r="G120" s="78">
        <v>50016081207</v>
      </c>
      <c r="H120" s="78">
        <v>162809</v>
      </c>
      <c r="I120" s="75">
        <v>84</v>
      </c>
      <c r="J120" s="76">
        <v>68464751074</v>
      </c>
      <c r="K120" s="76">
        <v>18448669867</v>
      </c>
      <c r="L120" s="77">
        <v>19.7</v>
      </c>
      <c r="M120" s="77">
        <v>17.63</v>
      </c>
      <c r="N120" s="76">
        <v>11830</v>
      </c>
      <c r="O120" s="99">
        <f t="shared" si="3"/>
        <v>262</v>
      </c>
      <c r="P120" s="99" t="str">
        <f t="shared" si="4"/>
        <v>Malmö</v>
      </c>
      <c r="Q120" s="101">
        <f t="shared" si="5"/>
        <v>11830</v>
      </c>
    </row>
    <row r="121" spans="1:17" ht="12.75">
      <c r="A121" s="72" t="s">
        <v>643</v>
      </c>
      <c r="B121" s="73" t="s">
        <v>227</v>
      </c>
      <c r="C121" t="s">
        <v>228</v>
      </c>
      <c r="D121" s="132" t="s">
        <v>228</v>
      </c>
      <c r="E121" s="17">
        <v>12647</v>
      </c>
      <c r="F121" s="17">
        <v>1982789500</v>
      </c>
      <c r="G121" s="78">
        <v>2148711308</v>
      </c>
      <c r="H121" s="78">
        <v>169899</v>
      </c>
      <c r="I121" s="75">
        <v>87.7</v>
      </c>
      <c r="J121" s="76">
        <v>2818535082</v>
      </c>
      <c r="K121" s="76">
        <v>669823774</v>
      </c>
      <c r="L121" s="77">
        <v>19.7</v>
      </c>
      <c r="M121" s="77">
        <v>17.63</v>
      </c>
      <c r="N121" s="76">
        <v>10434</v>
      </c>
      <c r="O121" s="99">
        <f t="shared" si="3"/>
        <v>215</v>
      </c>
      <c r="P121" s="99" t="str">
        <f t="shared" si="4"/>
        <v>Osby</v>
      </c>
      <c r="Q121" s="101">
        <f t="shared" si="5"/>
        <v>10434</v>
      </c>
    </row>
    <row r="122" spans="1:17" ht="12.75">
      <c r="A122" s="72" t="s">
        <v>643</v>
      </c>
      <c r="B122" s="73" t="s">
        <v>229</v>
      </c>
      <c r="C122" t="s">
        <v>230</v>
      </c>
      <c r="D122" s="132" t="s">
        <v>230</v>
      </c>
      <c r="E122" s="17">
        <v>7109</v>
      </c>
      <c r="F122" s="17">
        <v>1042427700</v>
      </c>
      <c r="G122" s="78">
        <v>1129659092</v>
      </c>
      <c r="H122" s="78">
        <v>158905</v>
      </c>
      <c r="I122" s="75">
        <v>82</v>
      </c>
      <c r="J122" s="76">
        <v>1584325603</v>
      </c>
      <c r="K122" s="76">
        <v>454666511</v>
      </c>
      <c r="L122" s="77">
        <v>19.7</v>
      </c>
      <c r="M122" s="77">
        <v>17.63</v>
      </c>
      <c r="N122" s="76">
        <v>12599</v>
      </c>
      <c r="O122" s="99">
        <f t="shared" si="3"/>
        <v>274</v>
      </c>
      <c r="P122" s="99" t="str">
        <f t="shared" si="4"/>
        <v>Perstorp</v>
      </c>
      <c r="Q122" s="101">
        <f t="shared" si="5"/>
        <v>12599</v>
      </c>
    </row>
    <row r="123" spans="1:17" ht="12.75">
      <c r="A123" s="72" t="s">
        <v>643</v>
      </c>
      <c r="B123" s="73" t="s">
        <v>255</v>
      </c>
      <c r="C123" t="s">
        <v>256</v>
      </c>
      <c r="D123" s="132" t="s">
        <v>256</v>
      </c>
      <c r="E123" s="17">
        <v>19059</v>
      </c>
      <c r="F123" s="17">
        <v>3119056700</v>
      </c>
      <c r="G123" s="78">
        <v>3380062484</v>
      </c>
      <c r="H123" s="78">
        <v>177347</v>
      </c>
      <c r="I123" s="75">
        <v>91.5</v>
      </c>
      <c r="J123" s="76">
        <v>4247525905</v>
      </c>
      <c r="K123" s="76">
        <v>867463421</v>
      </c>
      <c r="L123" s="77">
        <v>19.7</v>
      </c>
      <c r="M123" s="77">
        <v>17.63</v>
      </c>
      <c r="N123" s="76">
        <v>8966</v>
      </c>
      <c r="O123" s="99">
        <f t="shared" si="3"/>
        <v>155</v>
      </c>
      <c r="P123" s="99" t="str">
        <f t="shared" si="4"/>
        <v>Simrishamn</v>
      </c>
      <c r="Q123" s="101">
        <f t="shared" si="5"/>
        <v>8966</v>
      </c>
    </row>
    <row r="124" spans="1:17" ht="12.75">
      <c r="A124" s="72" t="s">
        <v>643</v>
      </c>
      <c r="B124" s="73" t="s">
        <v>217</v>
      </c>
      <c r="C124" t="s">
        <v>218</v>
      </c>
      <c r="D124" s="132" t="s">
        <v>218</v>
      </c>
      <c r="E124" s="17">
        <v>18315</v>
      </c>
      <c r="F124" s="17">
        <v>2859283100</v>
      </c>
      <c r="G124" s="78">
        <v>3098550769</v>
      </c>
      <c r="H124" s="78">
        <v>169181</v>
      </c>
      <c r="I124" s="75">
        <v>87.3</v>
      </c>
      <c r="J124" s="76">
        <v>4081716614</v>
      </c>
      <c r="K124" s="76">
        <v>983165845</v>
      </c>
      <c r="L124" s="77">
        <v>19.7</v>
      </c>
      <c r="M124" s="77">
        <v>17.63</v>
      </c>
      <c r="N124" s="76">
        <v>10575</v>
      </c>
      <c r="O124" s="99">
        <f t="shared" si="3"/>
        <v>221</v>
      </c>
      <c r="P124" s="99" t="str">
        <f t="shared" si="4"/>
        <v>Sjöbo</v>
      </c>
      <c r="Q124" s="101">
        <f t="shared" si="5"/>
        <v>10575</v>
      </c>
    </row>
    <row r="125" spans="1:17" ht="12.75">
      <c r="A125" s="72" t="s">
        <v>643</v>
      </c>
      <c r="B125" s="73" t="s">
        <v>215</v>
      </c>
      <c r="C125" t="s">
        <v>216</v>
      </c>
      <c r="D125" s="132" t="s">
        <v>216</v>
      </c>
      <c r="E125" s="17">
        <v>14961</v>
      </c>
      <c r="F125" s="17">
        <v>2389575300</v>
      </c>
      <c r="G125" s="78">
        <v>2589537351</v>
      </c>
      <c r="H125" s="78">
        <v>173086</v>
      </c>
      <c r="I125" s="75">
        <v>89.3</v>
      </c>
      <c r="J125" s="76">
        <v>3334237634</v>
      </c>
      <c r="K125" s="76">
        <v>744700283</v>
      </c>
      <c r="L125" s="77">
        <v>19.7</v>
      </c>
      <c r="M125" s="77">
        <v>17.63</v>
      </c>
      <c r="N125" s="76">
        <v>9806</v>
      </c>
      <c r="O125" s="99">
        <f t="shared" si="3"/>
        <v>191</v>
      </c>
      <c r="P125" s="99" t="str">
        <f t="shared" si="4"/>
        <v>Skurup</v>
      </c>
      <c r="Q125" s="101">
        <f t="shared" si="5"/>
        <v>9806</v>
      </c>
    </row>
    <row r="126" spans="1:17" ht="12.75">
      <c r="A126" s="72" t="s">
        <v>643</v>
      </c>
      <c r="B126" s="73" t="s">
        <v>197</v>
      </c>
      <c r="C126" t="s">
        <v>198</v>
      </c>
      <c r="D126" s="132" t="s">
        <v>198</v>
      </c>
      <c r="E126" s="17">
        <v>22523</v>
      </c>
      <c r="F126" s="17">
        <v>4279641700</v>
      </c>
      <c r="G126" s="78">
        <v>4637766397</v>
      </c>
      <c r="H126" s="78">
        <v>205912</v>
      </c>
      <c r="I126" s="75">
        <v>106.3</v>
      </c>
      <c r="J126" s="76">
        <v>5019519700</v>
      </c>
      <c r="K126" s="76">
        <v>381753303</v>
      </c>
      <c r="L126" s="77">
        <v>19.7</v>
      </c>
      <c r="M126" s="77">
        <v>17.63</v>
      </c>
      <c r="N126" s="76">
        <v>3339</v>
      </c>
      <c r="O126" s="99">
        <f t="shared" si="3"/>
        <v>36</v>
      </c>
      <c r="P126" s="99" t="str">
        <f t="shared" si="4"/>
        <v>Staffanstorp</v>
      </c>
      <c r="Q126" s="101">
        <f t="shared" si="5"/>
        <v>3339</v>
      </c>
    </row>
    <row r="127" spans="1:17" ht="12.75">
      <c r="A127" s="72" t="s">
        <v>643</v>
      </c>
      <c r="B127" s="73" t="s">
        <v>195</v>
      </c>
      <c r="C127" t="s">
        <v>196</v>
      </c>
      <c r="D127" s="132" t="s">
        <v>196</v>
      </c>
      <c r="E127" s="17">
        <v>13266</v>
      </c>
      <c r="F127" s="17">
        <v>2077130800</v>
      </c>
      <c r="G127" s="78">
        <v>2250947182</v>
      </c>
      <c r="H127" s="78">
        <v>169678</v>
      </c>
      <c r="I127" s="75">
        <v>87.6</v>
      </c>
      <c r="J127" s="76">
        <v>2956486629</v>
      </c>
      <c r="K127" s="76">
        <v>705539447</v>
      </c>
      <c r="L127" s="77">
        <v>19.7</v>
      </c>
      <c r="M127" s="77">
        <v>17.63</v>
      </c>
      <c r="N127" s="76">
        <v>10477</v>
      </c>
      <c r="O127" s="99">
        <f t="shared" si="3"/>
        <v>218</v>
      </c>
      <c r="P127" s="99" t="str">
        <f t="shared" si="4"/>
        <v>Svalöv</v>
      </c>
      <c r="Q127" s="101">
        <f t="shared" si="5"/>
        <v>10477</v>
      </c>
    </row>
    <row r="128" spans="1:17" ht="12.75">
      <c r="A128" s="72" t="s">
        <v>643</v>
      </c>
      <c r="B128" s="73" t="s">
        <v>213</v>
      </c>
      <c r="C128" t="s">
        <v>214</v>
      </c>
      <c r="D128" s="132" t="s">
        <v>214</v>
      </c>
      <c r="E128" s="17">
        <v>19928</v>
      </c>
      <c r="F128" s="17">
        <v>3616495900</v>
      </c>
      <c r="G128" s="78">
        <v>3919127893</v>
      </c>
      <c r="H128" s="78">
        <v>196664</v>
      </c>
      <c r="I128" s="75">
        <v>101.5</v>
      </c>
      <c r="J128" s="76">
        <v>4441192940</v>
      </c>
      <c r="K128" s="76">
        <v>522065047</v>
      </c>
      <c r="L128" s="77">
        <v>19.7</v>
      </c>
      <c r="M128" s="77">
        <v>17.63</v>
      </c>
      <c r="N128" s="76">
        <v>5161</v>
      </c>
      <c r="O128" s="99">
        <f t="shared" si="3"/>
        <v>48</v>
      </c>
      <c r="P128" s="99" t="str">
        <f t="shared" si="4"/>
        <v>Svedala</v>
      </c>
      <c r="Q128" s="101">
        <f t="shared" si="5"/>
        <v>5161</v>
      </c>
    </row>
    <row r="129" spans="1:17" ht="12.75">
      <c r="A129" s="72" t="s">
        <v>643</v>
      </c>
      <c r="B129" s="73" t="s">
        <v>223</v>
      </c>
      <c r="C129" t="s">
        <v>224</v>
      </c>
      <c r="D129" s="132" t="s">
        <v>224</v>
      </c>
      <c r="E129" s="17">
        <v>12903</v>
      </c>
      <c r="F129" s="17">
        <v>1949493900</v>
      </c>
      <c r="G129" s="78">
        <v>2112629499</v>
      </c>
      <c r="H129" s="78">
        <v>163732</v>
      </c>
      <c r="I129" s="75">
        <v>84.5</v>
      </c>
      <c r="J129" s="76">
        <v>2875587741</v>
      </c>
      <c r="K129" s="76">
        <v>762958242</v>
      </c>
      <c r="L129" s="77">
        <v>19.7</v>
      </c>
      <c r="M129" s="77">
        <v>17.63</v>
      </c>
      <c r="N129" s="76">
        <v>11649</v>
      </c>
      <c r="O129" s="99">
        <f t="shared" si="3"/>
        <v>259</v>
      </c>
      <c r="P129" s="99" t="str">
        <f t="shared" si="4"/>
        <v>Tomelilla</v>
      </c>
      <c r="Q129" s="101">
        <f t="shared" si="5"/>
        <v>11649</v>
      </c>
    </row>
    <row r="130" spans="1:17" ht="12.75">
      <c r="A130" s="72" t="s">
        <v>643</v>
      </c>
      <c r="B130" s="73" t="s">
        <v>251</v>
      </c>
      <c r="C130" t="s">
        <v>252</v>
      </c>
      <c r="D130" s="132" t="s">
        <v>252</v>
      </c>
      <c r="E130" s="17">
        <v>42516</v>
      </c>
      <c r="F130" s="17">
        <v>6926556800</v>
      </c>
      <c r="G130" s="78">
        <v>7506178000</v>
      </c>
      <c r="H130" s="78">
        <v>176549</v>
      </c>
      <c r="I130" s="75">
        <v>91.1</v>
      </c>
      <c r="J130" s="76">
        <v>9475198666</v>
      </c>
      <c r="K130" s="76">
        <v>1969020666</v>
      </c>
      <c r="L130" s="77">
        <v>19.7</v>
      </c>
      <c r="M130" s="77">
        <v>17.63</v>
      </c>
      <c r="N130" s="76">
        <v>9124</v>
      </c>
      <c r="O130" s="99">
        <f t="shared" si="3"/>
        <v>166</v>
      </c>
      <c r="P130" s="99" t="str">
        <f t="shared" si="4"/>
        <v>Trelleborg</v>
      </c>
      <c r="Q130" s="101">
        <f t="shared" si="5"/>
        <v>9124</v>
      </c>
    </row>
    <row r="131" spans="1:17" ht="12.75">
      <c r="A131" s="72" t="s">
        <v>643</v>
      </c>
      <c r="B131" s="73" t="s">
        <v>201</v>
      </c>
      <c r="C131" t="s">
        <v>202</v>
      </c>
      <c r="D131" s="132" t="s">
        <v>202</v>
      </c>
      <c r="E131" s="17">
        <v>33630</v>
      </c>
      <c r="F131" s="17">
        <v>7313845000</v>
      </c>
      <c r="G131" s="78">
        <v>7925874863</v>
      </c>
      <c r="H131" s="78">
        <v>235679</v>
      </c>
      <c r="I131" s="75">
        <v>121.6</v>
      </c>
      <c r="J131" s="76">
        <v>7494847379</v>
      </c>
      <c r="K131" s="76">
        <v>-431027484</v>
      </c>
      <c r="L131" s="77">
        <v>19.7</v>
      </c>
      <c r="M131" s="77">
        <v>17.63</v>
      </c>
      <c r="N131" s="76">
        <v>-2260</v>
      </c>
      <c r="O131" s="99">
        <f t="shared" si="3"/>
        <v>8</v>
      </c>
      <c r="P131" s="99" t="str">
        <f t="shared" si="4"/>
        <v>Vellinge</v>
      </c>
      <c r="Q131" s="101">
        <f t="shared" si="5"/>
        <v>-2260</v>
      </c>
    </row>
    <row r="132" spans="1:17" ht="12.75">
      <c r="A132" s="72" t="s">
        <v>643</v>
      </c>
      <c r="B132" s="73" t="s">
        <v>249</v>
      </c>
      <c r="C132" t="s">
        <v>250</v>
      </c>
      <c r="D132" s="132" t="s">
        <v>250</v>
      </c>
      <c r="E132" s="17">
        <v>28500</v>
      </c>
      <c r="F132" s="17">
        <v>4950916000</v>
      </c>
      <c r="G132" s="78">
        <v>5365213602</v>
      </c>
      <c r="H132" s="78">
        <v>188253</v>
      </c>
      <c r="I132" s="75">
        <v>97.1</v>
      </c>
      <c r="J132" s="76">
        <v>6351565575</v>
      </c>
      <c r="K132" s="76">
        <v>986351973</v>
      </c>
      <c r="L132" s="77">
        <v>19.7</v>
      </c>
      <c r="M132" s="77">
        <v>17.63</v>
      </c>
      <c r="N132" s="76">
        <v>6818</v>
      </c>
      <c r="O132" s="99">
        <f t="shared" si="3"/>
        <v>83</v>
      </c>
      <c r="P132" s="99" t="str">
        <f t="shared" si="4"/>
        <v>Ystad</v>
      </c>
      <c r="Q132" s="101">
        <f t="shared" si="5"/>
        <v>6818</v>
      </c>
    </row>
    <row r="133" spans="1:17" ht="12.75">
      <c r="A133" s="72" t="s">
        <v>643</v>
      </c>
      <c r="B133" s="73" t="s">
        <v>233</v>
      </c>
      <c r="C133" t="s">
        <v>234</v>
      </c>
      <c r="D133" s="132" t="s">
        <v>234</v>
      </c>
      <c r="E133" s="17">
        <v>14788</v>
      </c>
      <c r="F133" s="17">
        <v>2160321800</v>
      </c>
      <c r="G133" s="78">
        <v>2341099689</v>
      </c>
      <c r="H133" s="78">
        <v>158311</v>
      </c>
      <c r="I133" s="75">
        <v>81.7</v>
      </c>
      <c r="J133" s="76">
        <v>3295682517</v>
      </c>
      <c r="K133" s="76">
        <v>954582828</v>
      </c>
      <c r="L133" s="77">
        <v>19.7</v>
      </c>
      <c r="M133" s="77">
        <v>17.63</v>
      </c>
      <c r="N133" s="76">
        <v>12717</v>
      </c>
      <c r="O133" s="99">
        <f t="shared" si="3"/>
        <v>275</v>
      </c>
      <c r="P133" s="99" t="str">
        <f t="shared" si="4"/>
        <v>Åstorp</v>
      </c>
      <c r="Q133" s="101">
        <f t="shared" si="5"/>
        <v>12717</v>
      </c>
    </row>
    <row r="134" spans="1:17" ht="12.75">
      <c r="A134" s="72" t="s">
        <v>643</v>
      </c>
      <c r="B134" s="73" t="s">
        <v>257</v>
      </c>
      <c r="C134" t="s">
        <v>258</v>
      </c>
      <c r="D134" s="132" t="s">
        <v>258</v>
      </c>
      <c r="E134" s="17">
        <v>39756</v>
      </c>
      <c r="F134" s="17">
        <v>7109987000</v>
      </c>
      <c r="G134" s="78">
        <v>7704957822</v>
      </c>
      <c r="H134" s="78">
        <v>193806</v>
      </c>
      <c r="I134" s="75">
        <v>100</v>
      </c>
      <c r="J134" s="76">
        <v>8860099684</v>
      </c>
      <c r="K134" s="76">
        <v>1155141862</v>
      </c>
      <c r="L134" s="77">
        <v>19.7</v>
      </c>
      <c r="M134" s="77">
        <v>17.63</v>
      </c>
      <c r="N134" s="76">
        <v>5724</v>
      </c>
      <c r="O134" s="99">
        <f t="shared" si="3"/>
        <v>57</v>
      </c>
      <c r="P134" s="99" t="str">
        <f t="shared" si="4"/>
        <v>Ängelholm</v>
      </c>
      <c r="Q134" s="101">
        <f t="shared" si="5"/>
        <v>5724</v>
      </c>
    </row>
    <row r="135" spans="1:17" ht="12.75">
      <c r="A135" s="72" t="s">
        <v>643</v>
      </c>
      <c r="B135" s="73" t="s">
        <v>205</v>
      </c>
      <c r="C135" t="s">
        <v>206</v>
      </c>
      <c r="D135" s="132" t="s">
        <v>206</v>
      </c>
      <c r="E135" s="17">
        <v>9641</v>
      </c>
      <c r="F135" s="17">
        <v>1405493600</v>
      </c>
      <c r="G135" s="78">
        <v>1523106710</v>
      </c>
      <c r="H135" s="78">
        <v>157982</v>
      </c>
      <c r="I135" s="75">
        <v>81.5</v>
      </c>
      <c r="J135" s="76">
        <v>2148612060</v>
      </c>
      <c r="K135" s="76">
        <v>625505350</v>
      </c>
      <c r="L135" s="77">
        <v>19.7</v>
      </c>
      <c r="M135" s="77">
        <v>17.63</v>
      </c>
      <c r="N135" s="76">
        <v>12781</v>
      </c>
      <c r="O135" s="99">
        <f t="shared" si="3"/>
        <v>276</v>
      </c>
      <c r="P135" s="99" t="str">
        <f t="shared" si="4"/>
        <v>Örkelljunga</v>
      </c>
      <c r="Q135" s="101">
        <f t="shared" si="5"/>
        <v>12781</v>
      </c>
    </row>
    <row r="136" spans="1:17" ht="12.75">
      <c r="A136" s="72" t="s">
        <v>643</v>
      </c>
      <c r="B136" s="73" t="s">
        <v>203</v>
      </c>
      <c r="C136" t="s">
        <v>204</v>
      </c>
      <c r="D136" s="132" t="s">
        <v>204</v>
      </c>
      <c r="E136" s="17">
        <v>13628</v>
      </c>
      <c r="F136" s="17">
        <v>2116710600</v>
      </c>
      <c r="G136" s="78">
        <v>2293839060</v>
      </c>
      <c r="H136" s="78">
        <v>168318</v>
      </c>
      <c r="I136" s="75">
        <v>86.9</v>
      </c>
      <c r="J136" s="76">
        <v>3037162655</v>
      </c>
      <c r="K136" s="76">
        <v>743323595</v>
      </c>
      <c r="L136" s="77">
        <v>19.7</v>
      </c>
      <c r="M136" s="77">
        <v>17.63</v>
      </c>
      <c r="N136" s="76">
        <v>10745</v>
      </c>
      <c r="O136" s="99">
        <f t="shared" si="3"/>
        <v>227</v>
      </c>
      <c r="P136" s="99" t="str">
        <f t="shared" si="4"/>
        <v>Östra Göinge</v>
      </c>
      <c r="Q136" s="101">
        <f t="shared" si="5"/>
        <v>10745</v>
      </c>
    </row>
    <row r="137" spans="1:17" ht="25.5">
      <c r="A137" s="72" t="s">
        <v>645</v>
      </c>
      <c r="B137" s="73" t="s">
        <v>267</v>
      </c>
      <c r="C137" s="102" t="s">
        <v>268</v>
      </c>
      <c r="D137" s="74" t="s">
        <v>678</v>
      </c>
      <c r="E137" s="17">
        <v>41424</v>
      </c>
      <c r="F137" s="17">
        <v>6734761600</v>
      </c>
      <c r="G137" s="78">
        <v>7298333185</v>
      </c>
      <c r="H137" s="78">
        <v>176186</v>
      </c>
      <c r="I137" s="75">
        <v>90.9</v>
      </c>
      <c r="J137" s="76">
        <v>9231833417</v>
      </c>
      <c r="K137" s="76">
        <v>1933500232</v>
      </c>
      <c r="L137" s="77">
        <v>19.28</v>
      </c>
      <c r="M137" s="77">
        <v>17.21</v>
      </c>
      <c r="N137" s="76">
        <v>8999</v>
      </c>
      <c r="O137" s="99">
        <f t="shared" si="3"/>
        <v>156</v>
      </c>
      <c r="P137" s="99" t="str">
        <f t="shared" si="4"/>
        <v>Falkenberg</v>
      </c>
      <c r="Q137" s="101">
        <f t="shared" si="5"/>
        <v>8999</v>
      </c>
    </row>
    <row r="138" spans="1:17" ht="12.75">
      <c r="A138" s="72" t="s">
        <v>645</v>
      </c>
      <c r="B138" s="73" t="s">
        <v>263</v>
      </c>
      <c r="C138" t="s">
        <v>264</v>
      </c>
      <c r="D138" s="132" t="s">
        <v>264</v>
      </c>
      <c r="E138" s="17">
        <v>93125</v>
      </c>
      <c r="F138" s="17">
        <v>15861920100</v>
      </c>
      <c r="G138" s="78">
        <v>17189261436</v>
      </c>
      <c r="H138" s="78">
        <v>184583</v>
      </c>
      <c r="I138" s="75">
        <v>95.2</v>
      </c>
      <c r="J138" s="76">
        <v>20754019094</v>
      </c>
      <c r="K138" s="76">
        <v>3564757658</v>
      </c>
      <c r="L138" s="77">
        <v>19.28</v>
      </c>
      <c r="M138" s="77">
        <v>17.21</v>
      </c>
      <c r="N138" s="76">
        <v>7380</v>
      </c>
      <c r="O138" s="99">
        <f aca="true" t="shared" si="6" ref="O138:O201">RANK(N138,$N$9:$N$298,1)</f>
        <v>94</v>
      </c>
      <c r="P138" s="99" t="str">
        <f aca="true" t="shared" si="7" ref="P138:P201">C138</f>
        <v>Halmstad</v>
      </c>
      <c r="Q138" s="101">
        <f aca="true" t="shared" si="8" ref="Q138:Q201">N138</f>
        <v>7380</v>
      </c>
    </row>
    <row r="139" spans="1:17" ht="12.75">
      <c r="A139" s="72" t="s">
        <v>645</v>
      </c>
      <c r="B139" s="73" t="s">
        <v>261</v>
      </c>
      <c r="C139" t="s">
        <v>262</v>
      </c>
      <c r="D139" s="132" t="s">
        <v>262</v>
      </c>
      <c r="E139" s="17">
        <v>10051</v>
      </c>
      <c r="F139" s="17">
        <v>1612356300</v>
      </c>
      <c r="G139" s="78">
        <v>1747279888</v>
      </c>
      <c r="H139" s="78">
        <v>173841</v>
      </c>
      <c r="I139" s="75">
        <v>89.7</v>
      </c>
      <c r="J139" s="76">
        <v>2239985459</v>
      </c>
      <c r="K139" s="76">
        <v>492705571</v>
      </c>
      <c r="L139" s="77">
        <v>19.28</v>
      </c>
      <c r="M139" s="77">
        <v>17.21</v>
      </c>
      <c r="N139" s="76">
        <v>9451</v>
      </c>
      <c r="O139" s="99">
        <f t="shared" si="6"/>
        <v>179</v>
      </c>
      <c r="P139" s="99" t="str">
        <f t="shared" si="7"/>
        <v>Hylte</v>
      </c>
      <c r="Q139" s="101">
        <f t="shared" si="8"/>
        <v>9451</v>
      </c>
    </row>
    <row r="140" spans="1:17" ht="12.75">
      <c r="A140" s="72" t="s">
        <v>645</v>
      </c>
      <c r="B140" s="73" t="s">
        <v>271</v>
      </c>
      <c r="C140" t="s">
        <v>272</v>
      </c>
      <c r="D140" s="132" t="s">
        <v>272</v>
      </c>
      <c r="E140" s="17">
        <v>76687</v>
      </c>
      <c r="F140" s="17">
        <v>15632107500</v>
      </c>
      <c r="G140" s="78">
        <v>16940217888</v>
      </c>
      <c r="H140" s="78">
        <v>220901</v>
      </c>
      <c r="I140" s="75">
        <v>114</v>
      </c>
      <c r="J140" s="76">
        <v>17090614360</v>
      </c>
      <c r="K140" s="76">
        <v>150396472</v>
      </c>
      <c r="L140" s="77">
        <v>19.28</v>
      </c>
      <c r="M140" s="77">
        <v>17.21</v>
      </c>
      <c r="N140" s="76">
        <v>378</v>
      </c>
      <c r="O140" s="99">
        <f t="shared" si="6"/>
        <v>14</v>
      </c>
      <c r="P140" s="99" t="str">
        <f t="shared" si="7"/>
        <v>Kungsbacka</v>
      </c>
      <c r="Q140" s="101">
        <f t="shared" si="8"/>
        <v>378</v>
      </c>
    </row>
    <row r="141" spans="1:17" ht="12.75">
      <c r="A141" s="72" t="s">
        <v>645</v>
      </c>
      <c r="B141" s="73" t="s">
        <v>265</v>
      </c>
      <c r="C141" t="s">
        <v>266</v>
      </c>
      <c r="D141" s="132" t="s">
        <v>266</v>
      </c>
      <c r="E141" s="17">
        <v>23464</v>
      </c>
      <c r="F141" s="17">
        <v>3745528300</v>
      </c>
      <c r="G141" s="78">
        <v>4058957854</v>
      </c>
      <c r="H141" s="78">
        <v>172987</v>
      </c>
      <c r="I141" s="75">
        <v>89.3</v>
      </c>
      <c r="J141" s="76">
        <v>5229232795</v>
      </c>
      <c r="K141" s="76">
        <v>1170274941</v>
      </c>
      <c r="L141" s="77">
        <v>19.28</v>
      </c>
      <c r="M141" s="77">
        <v>17.21</v>
      </c>
      <c r="N141" s="76">
        <v>9616</v>
      </c>
      <c r="O141" s="99">
        <f t="shared" si="6"/>
        <v>181</v>
      </c>
      <c r="P141" s="99" t="str">
        <f t="shared" si="7"/>
        <v>Laholm</v>
      </c>
      <c r="Q141" s="101">
        <f t="shared" si="8"/>
        <v>9616</v>
      </c>
    </row>
    <row r="142" spans="1:17" ht="12.75">
      <c r="A142" s="72" t="s">
        <v>645</v>
      </c>
      <c r="B142" s="73" t="s">
        <v>269</v>
      </c>
      <c r="C142" t="s">
        <v>270</v>
      </c>
      <c r="D142" s="132" t="s">
        <v>270</v>
      </c>
      <c r="E142" s="17">
        <v>59099</v>
      </c>
      <c r="F142" s="17">
        <v>10241016500</v>
      </c>
      <c r="G142" s="78">
        <v>11097995002</v>
      </c>
      <c r="H142" s="78">
        <v>187787</v>
      </c>
      <c r="I142" s="75">
        <v>96.9</v>
      </c>
      <c r="J142" s="76">
        <v>13170918383</v>
      </c>
      <c r="K142" s="76">
        <v>2072923381</v>
      </c>
      <c r="L142" s="77">
        <v>19.28</v>
      </c>
      <c r="M142" s="77">
        <v>17.21</v>
      </c>
      <c r="N142" s="76">
        <v>6763</v>
      </c>
      <c r="O142" s="99">
        <f t="shared" si="6"/>
        <v>79</v>
      </c>
      <c r="P142" s="99" t="str">
        <f t="shared" si="7"/>
        <v>Varberg</v>
      </c>
      <c r="Q142" s="101">
        <f t="shared" si="8"/>
        <v>6763</v>
      </c>
    </row>
    <row r="143" spans="1:17" ht="25.5">
      <c r="A143" s="72" t="s">
        <v>646</v>
      </c>
      <c r="B143" s="73" t="s">
        <v>295</v>
      </c>
      <c r="C143" s="103" t="s">
        <v>296</v>
      </c>
      <c r="D143" s="74" t="s">
        <v>679</v>
      </c>
      <c r="E143" s="17">
        <v>27815</v>
      </c>
      <c r="F143" s="17">
        <v>4842812500</v>
      </c>
      <c r="G143" s="78">
        <v>5248063893</v>
      </c>
      <c r="H143" s="78">
        <v>188677</v>
      </c>
      <c r="I143" s="75">
        <v>97.4</v>
      </c>
      <c r="J143" s="76">
        <v>6198905139</v>
      </c>
      <c r="K143" s="76">
        <v>950841246</v>
      </c>
      <c r="L143" s="77">
        <v>19.41</v>
      </c>
      <c r="M143" s="77">
        <v>17.34</v>
      </c>
      <c r="N143" s="76">
        <v>6635</v>
      </c>
      <c r="O143" s="99">
        <f t="shared" si="6"/>
        <v>72</v>
      </c>
      <c r="P143" s="99" t="str">
        <f t="shared" si="7"/>
        <v>Ale</v>
      </c>
      <c r="Q143" s="101">
        <f t="shared" si="8"/>
        <v>6635</v>
      </c>
    </row>
    <row r="144" spans="1:17" ht="12.75">
      <c r="A144" s="72" t="s">
        <v>646</v>
      </c>
      <c r="B144" s="73" t="s">
        <v>349</v>
      </c>
      <c r="C144" t="s">
        <v>350</v>
      </c>
      <c r="D144" s="132" t="s">
        <v>350</v>
      </c>
      <c r="E144" s="17">
        <v>38298</v>
      </c>
      <c r="F144" s="17">
        <v>6647714400</v>
      </c>
      <c r="G144" s="78">
        <v>7204001789</v>
      </c>
      <c r="H144" s="78">
        <v>188104</v>
      </c>
      <c r="I144" s="75">
        <v>97.1</v>
      </c>
      <c r="J144" s="76">
        <v>8535166961</v>
      </c>
      <c r="K144" s="76">
        <v>1331165172</v>
      </c>
      <c r="L144" s="77">
        <v>19.41</v>
      </c>
      <c r="M144" s="77">
        <v>17.34</v>
      </c>
      <c r="N144" s="76">
        <v>6747</v>
      </c>
      <c r="O144" s="99">
        <f t="shared" si="6"/>
        <v>77</v>
      </c>
      <c r="P144" s="99" t="str">
        <f t="shared" si="7"/>
        <v>Alingsås</v>
      </c>
      <c r="Q144" s="101">
        <f t="shared" si="8"/>
        <v>6747</v>
      </c>
    </row>
    <row r="145" spans="1:17" ht="12.75">
      <c r="A145" s="72" t="s">
        <v>646</v>
      </c>
      <c r="B145" s="73" t="s">
        <v>313</v>
      </c>
      <c r="C145" t="s">
        <v>314</v>
      </c>
      <c r="D145" s="132" t="s">
        <v>314</v>
      </c>
      <c r="E145" s="17">
        <v>9608</v>
      </c>
      <c r="F145" s="17">
        <v>1412422000</v>
      </c>
      <c r="G145" s="78">
        <v>1530614885</v>
      </c>
      <c r="H145" s="78">
        <v>159306</v>
      </c>
      <c r="I145" s="75">
        <v>82.2</v>
      </c>
      <c r="J145" s="76">
        <v>2141257616</v>
      </c>
      <c r="K145" s="76">
        <v>610642731</v>
      </c>
      <c r="L145" s="77">
        <v>19.41</v>
      </c>
      <c r="M145" s="77">
        <v>17.34</v>
      </c>
      <c r="N145" s="76">
        <v>12336</v>
      </c>
      <c r="O145" s="99">
        <f t="shared" si="6"/>
        <v>270</v>
      </c>
      <c r="P145" s="99" t="str">
        <f t="shared" si="7"/>
        <v>Bengtsfors</v>
      </c>
      <c r="Q145" s="101">
        <f t="shared" si="8"/>
        <v>12336</v>
      </c>
    </row>
    <row r="146" spans="1:17" ht="12.75">
      <c r="A146" s="72" t="s">
        <v>646</v>
      </c>
      <c r="B146" s="73" t="s">
        <v>301</v>
      </c>
      <c r="C146" t="s">
        <v>302</v>
      </c>
      <c r="D146" s="132" t="s">
        <v>302</v>
      </c>
      <c r="E146" s="17">
        <v>8482</v>
      </c>
      <c r="F146" s="17">
        <v>1541915200</v>
      </c>
      <c r="G146" s="78">
        <v>1670944206</v>
      </c>
      <c r="H146" s="78">
        <v>196999</v>
      </c>
      <c r="I146" s="75">
        <v>101.7</v>
      </c>
      <c r="J146" s="76">
        <v>1890315060</v>
      </c>
      <c r="K146" s="76">
        <v>219370854</v>
      </c>
      <c r="L146" s="77">
        <v>19.41</v>
      </c>
      <c r="M146" s="77">
        <v>17.34</v>
      </c>
      <c r="N146" s="76">
        <v>5020</v>
      </c>
      <c r="O146" s="99">
        <f t="shared" si="6"/>
        <v>46</v>
      </c>
      <c r="P146" s="99" t="str">
        <f t="shared" si="7"/>
        <v>Bollebygd</v>
      </c>
      <c r="Q146" s="101">
        <f t="shared" si="8"/>
        <v>5020</v>
      </c>
    </row>
    <row r="147" spans="1:17" ht="12.75">
      <c r="A147" s="72" t="s">
        <v>646</v>
      </c>
      <c r="B147" s="73" t="s">
        <v>351</v>
      </c>
      <c r="C147" t="s">
        <v>352</v>
      </c>
      <c r="D147" s="132" t="s">
        <v>352</v>
      </c>
      <c r="E147" s="17">
        <v>104650</v>
      </c>
      <c r="F147" s="17">
        <v>17705896900</v>
      </c>
      <c r="G147" s="78">
        <v>19187544058</v>
      </c>
      <c r="H147" s="78">
        <v>183350</v>
      </c>
      <c r="I147" s="75">
        <v>94.6</v>
      </c>
      <c r="J147" s="76">
        <v>23322503068</v>
      </c>
      <c r="K147" s="76">
        <v>4134959010</v>
      </c>
      <c r="L147" s="77">
        <v>19.41</v>
      </c>
      <c r="M147" s="77">
        <v>17.34</v>
      </c>
      <c r="N147" s="76">
        <v>7669</v>
      </c>
      <c r="O147" s="99">
        <f t="shared" si="6"/>
        <v>104</v>
      </c>
      <c r="P147" s="99" t="str">
        <f t="shared" si="7"/>
        <v>Borås</v>
      </c>
      <c r="Q147" s="101">
        <f t="shared" si="8"/>
        <v>7669</v>
      </c>
    </row>
    <row r="148" spans="1:17" ht="12.75">
      <c r="A148" s="72" t="s">
        <v>646</v>
      </c>
      <c r="B148" s="73" t="s">
        <v>291</v>
      </c>
      <c r="C148" t="s">
        <v>292</v>
      </c>
      <c r="D148" s="132" t="s">
        <v>292</v>
      </c>
      <c r="E148" s="17">
        <v>4652</v>
      </c>
      <c r="F148" s="17">
        <v>660471300</v>
      </c>
      <c r="G148" s="78">
        <v>715740199</v>
      </c>
      <c r="H148" s="78">
        <v>153856</v>
      </c>
      <c r="I148" s="75">
        <v>79.4</v>
      </c>
      <c r="J148" s="76">
        <v>1036753791</v>
      </c>
      <c r="K148" s="76">
        <v>321013592</v>
      </c>
      <c r="L148" s="77">
        <v>19.41</v>
      </c>
      <c r="M148" s="77">
        <v>17.34</v>
      </c>
      <c r="N148" s="76">
        <v>13394</v>
      </c>
      <c r="O148" s="99">
        <f t="shared" si="6"/>
        <v>284</v>
      </c>
      <c r="P148" s="99" t="str">
        <f t="shared" si="7"/>
        <v>Dals-Ed</v>
      </c>
      <c r="Q148" s="101">
        <f t="shared" si="8"/>
        <v>13394</v>
      </c>
    </row>
    <row r="149" spans="1:17" ht="12.75">
      <c r="A149" s="72" t="s">
        <v>646</v>
      </c>
      <c r="B149" s="73" t="s">
        <v>305</v>
      </c>
      <c r="C149" t="s">
        <v>306</v>
      </c>
      <c r="D149" s="132" t="s">
        <v>306</v>
      </c>
      <c r="E149" s="17">
        <v>5493</v>
      </c>
      <c r="F149" s="17">
        <v>867184400</v>
      </c>
      <c r="G149" s="78">
        <v>939751258</v>
      </c>
      <c r="H149" s="78">
        <v>171082</v>
      </c>
      <c r="I149" s="75">
        <v>88.3</v>
      </c>
      <c r="J149" s="76">
        <v>1224180691</v>
      </c>
      <c r="K149" s="76">
        <v>284429433</v>
      </c>
      <c r="L149" s="77">
        <v>19.41</v>
      </c>
      <c r="M149" s="77">
        <v>17.34</v>
      </c>
      <c r="N149" s="76">
        <v>10051</v>
      </c>
      <c r="O149" s="99">
        <f t="shared" si="6"/>
        <v>199</v>
      </c>
      <c r="P149" s="99" t="str">
        <f t="shared" si="7"/>
        <v>Essunga</v>
      </c>
      <c r="Q149" s="101">
        <f t="shared" si="8"/>
        <v>10051</v>
      </c>
    </row>
    <row r="150" spans="1:17" ht="12.75">
      <c r="A150" s="72" t="s">
        <v>646</v>
      </c>
      <c r="B150" s="73" t="s">
        <v>369</v>
      </c>
      <c r="C150" t="s">
        <v>370</v>
      </c>
      <c r="D150" s="132" t="s">
        <v>370</v>
      </c>
      <c r="E150" s="17">
        <v>31624</v>
      </c>
      <c r="F150" s="17">
        <v>5013095300</v>
      </c>
      <c r="G150" s="126">
        <v>5432596128</v>
      </c>
      <c r="H150" s="126">
        <v>171787</v>
      </c>
      <c r="I150" s="75">
        <v>88.6</v>
      </c>
      <c r="J150" s="76">
        <v>7047786307</v>
      </c>
      <c r="K150" s="76">
        <v>1615190179</v>
      </c>
      <c r="L150" s="77">
        <v>19.41</v>
      </c>
      <c r="M150" s="77">
        <v>17.34</v>
      </c>
      <c r="N150" s="76">
        <v>9914</v>
      </c>
      <c r="O150" s="99">
        <f t="shared" si="6"/>
        <v>194</v>
      </c>
      <c r="P150" s="99" t="str">
        <f t="shared" si="7"/>
        <v>Falköping</v>
      </c>
      <c r="Q150" s="101">
        <f t="shared" si="8"/>
        <v>9914</v>
      </c>
    </row>
    <row r="151" spans="1:17" ht="12.75">
      <c r="A151" s="72" t="s">
        <v>646</v>
      </c>
      <c r="B151" s="73" t="s">
        <v>293</v>
      </c>
      <c r="C151" t="s">
        <v>294</v>
      </c>
      <c r="D151" s="132" t="s">
        <v>294</v>
      </c>
      <c r="E151" s="17">
        <v>6554</v>
      </c>
      <c r="F151" s="17">
        <v>995205300</v>
      </c>
      <c r="G151" s="126">
        <v>1078485075</v>
      </c>
      <c r="H151" s="126">
        <v>164554</v>
      </c>
      <c r="I151" s="75">
        <v>84.9</v>
      </c>
      <c r="J151" s="76">
        <v>1460637220</v>
      </c>
      <c r="K151" s="76">
        <v>382152145</v>
      </c>
      <c r="L151" s="77">
        <v>19.41</v>
      </c>
      <c r="M151" s="77">
        <v>17.34</v>
      </c>
      <c r="N151" s="76">
        <v>11318</v>
      </c>
      <c r="O151" s="99">
        <f t="shared" si="6"/>
        <v>249</v>
      </c>
      <c r="P151" s="99" t="str">
        <f t="shared" si="7"/>
        <v>Färgelanda</v>
      </c>
      <c r="Q151" s="101">
        <f t="shared" si="8"/>
        <v>11318</v>
      </c>
    </row>
    <row r="152" spans="1:17" ht="12.75">
      <c r="A152" s="72" t="s">
        <v>646</v>
      </c>
      <c r="B152" s="73" t="s">
        <v>303</v>
      </c>
      <c r="C152" t="s">
        <v>304</v>
      </c>
      <c r="D152" s="132" t="s">
        <v>304</v>
      </c>
      <c r="E152" s="17">
        <v>5643</v>
      </c>
      <c r="F152" s="17">
        <v>908094500</v>
      </c>
      <c r="G152" s="126">
        <v>984084756</v>
      </c>
      <c r="H152" s="126">
        <v>174390</v>
      </c>
      <c r="I152" s="75">
        <v>90</v>
      </c>
      <c r="J152" s="76">
        <v>1257609984</v>
      </c>
      <c r="K152" s="76">
        <v>273525228</v>
      </c>
      <c r="L152" s="77">
        <v>19.41</v>
      </c>
      <c r="M152" s="77">
        <v>17.34</v>
      </c>
      <c r="N152" s="76">
        <v>9408</v>
      </c>
      <c r="O152" s="99">
        <f t="shared" si="6"/>
        <v>177</v>
      </c>
      <c r="P152" s="99" t="str">
        <f t="shared" si="7"/>
        <v>Grästorp</v>
      </c>
      <c r="Q152" s="101">
        <f t="shared" si="8"/>
        <v>9408</v>
      </c>
    </row>
    <row r="153" spans="1:17" ht="12.75">
      <c r="A153" s="72" t="s">
        <v>646</v>
      </c>
      <c r="B153" s="73" t="s">
        <v>309</v>
      </c>
      <c r="C153" t="s">
        <v>310</v>
      </c>
      <c r="D153" s="132" t="s">
        <v>310</v>
      </c>
      <c r="E153" s="17">
        <v>5223</v>
      </c>
      <c r="F153" s="17">
        <v>785805000</v>
      </c>
      <c r="G153" s="126">
        <v>851561948</v>
      </c>
      <c r="H153" s="126">
        <v>163041</v>
      </c>
      <c r="I153" s="75">
        <v>84.1</v>
      </c>
      <c r="J153" s="76">
        <v>1164007965</v>
      </c>
      <c r="K153" s="76">
        <v>312446017</v>
      </c>
      <c r="L153" s="77">
        <v>19.41</v>
      </c>
      <c r="M153" s="77">
        <v>17.34</v>
      </c>
      <c r="N153" s="76">
        <v>11611</v>
      </c>
      <c r="O153" s="99">
        <f t="shared" si="6"/>
        <v>258</v>
      </c>
      <c r="P153" s="99" t="str">
        <f t="shared" si="7"/>
        <v>Gullspång</v>
      </c>
      <c r="Q153" s="101">
        <f t="shared" si="8"/>
        <v>11611</v>
      </c>
    </row>
    <row r="154" spans="1:17" ht="12.75">
      <c r="A154" s="72" t="s">
        <v>646</v>
      </c>
      <c r="B154" s="73" t="s">
        <v>333</v>
      </c>
      <c r="C154" t="s">
        <v>334</v>
      </c>
      <c r="D154" s="132" t="s">
        <v>334</v>
      </c>
      <c r="E154" s="17">
        <v>525442</v>
      </c>
      <c r="F154" s="17">
        <v>95783384300</v>
      </c>
      <c r="G154" s="126">
        <v>103798633682</v>
      </c>
      <c r="H154" s="126">
        <v>197545</v>
      </c>
      <c r="I154" s="75">
        <v>101.9</v>
      </c>
      <c r="J154" s="76">
        <v>117101028732</v>
      </c>
      <c r="K154" s="76">
        <v>13302395050</v>
      </c>
      <c r="L154" s="77">
        <v>19.41</v>
      </c>
      <c r="M154" s="77">
        <v>17.34</v>
      </c>
      <c r="N154" s="76">
        <v>4914</v>
      </c>
      <c r="O154" s="99">
        <f t="shared" si="6"/>
        <v>44</v>
      </c>
      <c r="P154" s="99" t="str">
        <f t="shared" si="7"/>
        <v>Göteborg</v>
      </c>
      <c r="Q154" s="101">
        <f t="shared" si="8"/>
        <v>4914</v>
      </c>
    </row>
    <row r="155" spans="1:17" ht="12.75">
      <c r="A155" s="72" t="s">
        <v>646</v>
      </c>
      <c r="B155" s="73" t="s">
        <v>327</v>
      </c>
      <c r="C155" t="s">
        <v>328</v>
      </c>
      <c r="D155" s="132" t="s">
        <v>328</v>
      </c>
      <c r="E155" s="17">
        <v>13083</v>
      </c>
      <c r="F155" s="17">
        <v>2172769400</v>
      </c>
      <c r="G155" s="126">
        <v>2354588916</v>
      </c>
      <c r="H155" s="126">
        <v>179973</v>
      </c>
      <c r="I155" s="75">
        <v>92.9</v>
      </c>
      <c r="J155" s="76">
        <v>2915702892</v>
      </c>
      <c r="K155" s="76">
        <v>561113976</v>
      </c>
      <c r="L155" s="77">
        <v>19.41</v>
      </c>
      <c r="M155" s="77">
        <v>17.34</v>
      </c>
      <c r="N155" s="76">
        <v>8325</v>
      </c>
      <c r="O155" s="99">
        <f t="shared" si="6"/>
        <v>126</v>
      </c>
      <c r="P155" s="99" t="str">
        <f t="shared" si="7"/>
        <v>Götene</v>
      </c>
      <c r="Q155" s="101">
        <f t="shared" si="8"/>
        <v>8325</v>
      </c>
    </row>
    <row r="156" spans="1:17" ht="12.75">
      <c r="A156" s="72" t="s">
        <v>646</v>
      </c>
      <c r="B156" s="73" t="s">
        <v>323</v>
      </c>
      <c r="C156" t="s">
        <v>324</v>
      </c>
      <c r="D156" s="132" t="s">
        <v>324</v>
      </c>
      <c r="E156" s="17">
        <v>9267</v>
      </c>
      <c r="F156" s="17">
        <v>1505732900</v>
      </c>
      <c r="G156" s="126">
        <v>1631734135</v>
      </c>
      <c r="H156" s="126">
        <v>176080</v>
      </c>
      <c r="I156" s="75">
        <v>90.9</v>
      </c>
      <c r="J156" s="76">
        <v>2065261691</v>
      </c>
      <c r="K156" s="76">
        <v>433527556</v>
      </c>
      <c r="L156" s="77">
        <v>19.41</v>
      </c>
      <c r="M156" s="77">
        <v>17.34</v>
      </c>
      <c r="N156" s="76">
        <v>9080</v>
      </c>
      <c r="O156" s="99">
        <f t="shared" si="6"/>
        <v>163</v>
      </c>
      <c r="P156" s="99" t="str">
        <f t="shared" si="7"/>
        <v>Herrljunga</v>
      </c>
      <c r="Q156" s="101">
        <f t="shared" si="8"/>
        <v>9080</v>
      </c>
    </row>
    <row r="157" spans="1:17" ht="12.75">
      <c r="A157" s="72" t="s">
        <v>646</v>
      </c>
      <c r="B157" s="73" t="s">
        <v>365</v>
      </c>
      <c r="C157" t="s">
        <v>366</v>
      </c>
      <c r="D157" s="132" t="s">
        <v>366</v>
      </c>
      <c r="E157" s="17">
        <v>8818</v>
      </c>
      <c r="F157" s="17">
        <v>1433621600</v>
      </c>
      <c r="G157" s="126">
        <v>1553588489</v>
      </c>
      <c r="H157" s="126">
        <v>176184</v>
      </c>
      <c r="I157" s="75">
        <v>90.9</v>
      </c>
      <c r="J157" s="76">
        <v>1965196675</v>
      </c>
      <c r="K157" s="76">
        <v>411608186</v>
      </c>
      <c r="L157" s="77">
        <v>19.41</v>
      </c>
      <c r="M157" s="77">
        <v>17.34</v>
      </c>
      <c r="N157" s="76">
        <v>9060</v>
      </c>
      <c r="O157" s="99">
        <f t="shared" si="6"/>
        <v>161</v>
      </c>
      <c r="P157" s="99" t="str">
        <f t="shared" si="7"/>
        <v>Hjo</v>
      </c>
      <c r="Q157" s="101">
        <f t="shared" si="8"/>
        <v>9060</v>
      </c>
    </row>
    <row r="158" spans="1:17" ht="12.75">
      <c r="A158" s="72" t="s">
        <v>646</v>
      </c>
      <c r="B158" s="73" t="s">
        <v>273</v>
      </c>
      <c r="C158" t="s">
        <v>274</v>
      </c>
      <c r="D158" s="132" t="s">
        <v>274</v>
      </c>
      <c r="E158" s="17">
        <v>35167</v>
      </c>
      <c r="F158" s="17">
        <v>7020347300</v>
      </c>
      <c r="G158" s="126">
        <v>7607816982</v>
      </c>
      <c r="H158" s="126">
        <v>216334</v>
      </c>
      <c r="I158" s="75">
        <v>111.6</v>
      </c>
      <c r="J158" s="76">
        <v>7837386196</v>
      </c>
      <c r="K158" s="76">
        <v>229569214</v>
      </c>
      <c r="L158" s="77">
        <v>19.41</v>
      </c>
      <c r="M158" s="77">
        <v>17.34</v>
      </c>
      <c r="N158" s="76">
        <v>1267</v>
      </c>
      <c r="O158" s="99">
        <f t="shared" si="6"/>
        <v>20</v>
      </c>
      <c r="P158" s="99" t="str">
        <f t="shared" si="7"/>
        <v>Härryda</v>
      </c>
      <c r="Q158" s="101">
        <f t="shared" si="8"/>
        <v>1267</v>
      </c>
    </row>
    <row r="159" spans="1:17" ht="12.75">
      <c r="A159" s="72" t="s">
        <v>646</v>
      </c>
      <c r="B159" s="73" t="s">
        <v>307</v>
      </c>
      <c r="C159" t="s">
        <v>308</v>
      </c>
      <c r="D159" s="132" t="s">
        <v>308</v>
      </c>
      <c r="E159" s="17">
        <v>6713</v>
      </c>
      <c r="F159" s="17">
        <v>1140502600</v>
      </c>
      <c r="G159" s="126">
        <v>1235940998</v>
      </c>
      <c r="H159" s="126">
        <v>184112</v>
      </c>
      <c r="I159" s="75">
        <v>95</v>
      </c>
      <c r="J159" s="76">
        <v>1496072270</v>
      </c>
      <c r="K159" s="76">
        <v>260131272</v>
      </c>
      <c r="L159" s="77">
        <v>19.41</v>
      </c>
      <c r="M159" s="77">
        <v>17.34</v>
      </c>
      <c r="N159" s="76">
        <v>7521</v>
      </c>
      <c r="O159" s="99">
        <f t="shared" si="6"/>
        <v>100</v>
      </c>
      <c r="P159" s="99" t="str">
        <f t="shared" si="7"/>
        <v>Karlsborg</v>
      </c>
      <c r="Q159" s="101">
        <f t="shared" si="8"/>
        <v>7521</v>
      </c>
    </row>
    <row r="160" spans="1:17" ht="12.75">
      <c r="A160" s="72" t="s">
        <v>646</v>
      </c>
      <c r="B160" s="73" t="s">
        <v>337</v>
      </c>
      <c r="C160" t="s">
        <v>338</v>
      </c>
      <c r="D160" s="132" t="s">
        <v>338</v>
      </c>
      <c r="E160" s="17">
        <v>41694</v>
      </c>
      <c r="F160" s="17">
        <v>7966815200</v>
      </c>
      <c r="G160" s="126">
        <v>8633486263</v>
      </c>
      <c r="H160" s="126">
        <v>207068</v>
      </c>
      <c r="I160" s="75">
        <v>106.9</v>
      </c>
      <c r="J160" s="76">
        <v>9292006143</v>
      </c>
      <c r="K160" s="76">
        <v>658519880</v>
      </c>
      <c r="L160" s="77">
        <v>19.41</v>
      </c>
      <c r="M160" s="77">
        <v>17.34</v>
      </c>
      <c r="N160" s="76">
        <v>3066</v>
      </c>
      <c r="O160" s="99">
        <f t="shared" si="6"/>
        <v>31</v>
      </c>
      <c r="P160" s="99" t="str">
        <f t="shared" si="7"/>
        <v>Kungälv</v>
      </c>
      <c r="Q160" s="101">
        <f t="shared" si="8"/>
        <v>3066</v>
      </c>
    </row>
    <row r="161" spans="1:17" ht="12.75">
      <c r="A161" s="72" t="s">
        <v>646</v>
      </c>
      <c r="B161" s="73" t="s">
        <v>297</v>
      </c>
      <c r="C161" t="s">
        <v>298</v>
      </c>
      <c r="D161" s="132" t="s">
        <v>298</v>
      </c>
      <c r="E161" s="17">
        <v>39011</v>
      </c>
      <c r="F161" s="17">
        <v>7551423800</v>
      </c>
      <c r="G161" s="126">
        <v>8183334495</v>
      </c>
      <c r="H161" s="126">
        <v>209770</v>
      </c>
      <c r="I161" s="75">
        <v>108.2</v>
      </c>
      <c r="J161" s="76">
        <v>8694067531</v>
      </c>
      <c r="K161" s="76">
        <v>510733036</v>
      </c>
      <c r="L161" s="77">
        <v>19.41</v>
      </c>
      <c r="M161" s="77">
        <v>17.34</v>
      </c>
      <c r="N161" s="76">
        <v>2541</v>
      </c>
      <c r="O161" s="99">
        <f t="shared" si="6"/>
        <v>29</v>
      </c>
      <c r="P161" s="99" t="str">
        <f t="shared" si="7"/>
        <v>Lerum</v>
      </c>
      <c r="Q161" s="101">
        <f t="shared" si="8"/>
        <v>2541</v>
      </c>
    </row>
    <row r="162" spans="1:17" ht="12.75">
      <c r="A162" s="72" t="s">
        <v>646</v>
      </c>
      <c r="B162" s="73" t="s">
        <v>359</v>
      </c>
      <c r="C162" t="s">
        <v>360</v>
      </c>
      <c r="D162" s="132" t="s">
        <v>360</v>
      </c>
      <c r="E162" s="17">
        <v>38233</v>
      </c>
      <c r="F162" s="17">
        <v>6594586700</v>
      </c>
      <c r="G162" s="126">
        <v>7146428310</v>
      </c>
      <c r="H162" s="126">
        <v>186918</v>
      </c>
      <c r="I162" s="75">
        <v>96.5</v>
      </c>
      <c r="J162" s="76">
        <v>8520680934</v>
      </c>
      <c r="K162" s="76">
        <v>1374252624</v>
      </c>
      <c r="L162" s="77">
        <v>19.41</v>
      </c>
      <c r="M162" s="77">
        <v>17.34</v>
      </c>
      <c r="N162" s="76">
        <v>6977</v>
      </c>
      <c r="O162" s="99">
        <f t="shared" si="6"/>
        <v>88</v>
      </c>
      <c r="P162" s="99" t="str">
        <f t="shared" si="7"/>
        <v>Lidköping</v>
      </c>
      <c r="Q162" s="101">
        <f t="shared" si="8"/>
        <v>6977</v>
      </c>
    </row>
    <row r="163" spans="1:17" ht="12.75">
      <c r="A163" s="72" t="s">
        <v>646</v>
      </c>
      <c r="B163" s="73" t="s">
        <v>317</v>
      </c>
      <c r="C163" t="s">
        <v>318</v>
      </c>
      <c r="D163" s="132" t="s">
        <v>318</v>
      </c>
      <c r="E163" s="17">
        <v>12557</v>
      </c>
      <c r="F163" s="17">
        <v>2102216000</v>
      </c>
      <c r="G163" s="126">
        <v>2278131537</v>
      </c>
      <c r="H163" s="126">
        <v>181423</v>
      </c>
      <c r="I163" s="75">
        <v>93.6</v>
      </c>
      <c r="J163" s="76">
        <v>2798477506</v>
      </c>
      <c r="K163" s="76">
        <v>520345969</v>
      </c>
      <c r="L163" s="77">
        <v>19.41</v>
      </c>
      <c r="M163" s="77">
        <v>17.34</v>
      </c>
      <c r="N163" s="76">
        <v>8043</v>
      </c>
      <c r="O163" s="99">
        <f t="shared" si="6"/>
        <v>116</v>
      </c>
      <c r="P163" s="99" t="str">
        <f t="shared" si="7"/>
        <v>Lilla Edet</v>
      </c>
      <c r="Q163" s="101">
        <f t="shared" si="8"/>
        <v>8043</v>
      </c>
    </row>
    <row r="164" spans="1:17" ht="12.75">
      <c r="A164" s="72" t="s">
        <v>646</v>
      </c>
      <c r="B164" s="73" t="s">
        <v>339</v>
      </c>
      <c r="C164" t="s">
        <v>340</v>
      </c>
      <c r="D164" s="132" t="s">
        <v>340</v>
      </c>
      <c r="E164" s="17">
        <v>14347</v>
      </c>
      <c r="F164" s="17">
        <v>2482583900</v>
      </c>
      <c r="G164" s="126">
        <v>2690329003</v>
      </c>
      <c r="H164" s="126">
        <v>187519</v>
      </c>
      <c r="I164" s="75">
        <v>96.8</v>
      </c>
      <c r="J164" s="76">
        <v>3197400397</v>
      </c>
      <c r="K164" s="76">
        <v>507071394</v>
      </c>
      <c r="L164" s="77">
        <v>19.41</v>
      </c>
      <c r="M164" s="77">
        <v>17.34</v>
      </c>
      <c r="N164" s="76">
        <v>6860</v>
      </c>
      <c r="O164" s="99">
        <f t="shared" si="6"/>
        <v>84</v>
      </c>
      <c r="P164" s="99" t="str">
        <f t="shared" si="7"/>
        <v>Lysekil</v>
      </c>
      <c r="Q164" s="101">
        <f t="shared" si="8"/>
        <v>6860</v>
      </c>
    </row>
    <row r="165" spans="1:17" ht="12.75">
      <c r="A165" s="72" t="s">
        <v>646</v>
      </c>
      <c r="B165" s="73" t="s">
        <v>357</v>
      </c>
      <c r="C165" t="s">
        <v>358</v>
      </c>
      <c r="D165" s="132" t="s">
        <v>358</v>
      </c>
      <c r="E165" s="17">
        <v>23697</v>
      </c>
      <c r="F165" s="17">
        <v>3906701100</v>
      </c>
      <c r="G165" s="126">
        <v>4233617755</v>
      </c>
      <c r="H165" s="126">
        <v>178656</v>
      </c>
      <c r="I165" s="75">
        <v>92.2</v>
      </c>
      <c r="J165" s="76">
        <v>5281159629</v>
      </c>
      <c r="K165" s="76">
        <v>1047541874</v>
      </c>
      <c r="L165" s="77">
        <v>19.41</v>
      </c>
      <c r="M165" s="77">
        <v>17.34</v>
      </c>
      <c r="N165" s="76">
        <v>8580</v>
      </c>
      <c r="O165" s="99">
        <f t="shared" si="6"/>
        <v>137</v>
      </c>
      <c r="P165" s="99" t="str">
        <f t="shared" si="7"/>
        <v>Mariestad</v>
      </c>
      <c r="Q165" s="101">
        <f t="shared" si="8"/>
        <v>8580</v>
      </c>
    </row>
    <row r="166" spans="1:17" ht="12.75">
      <c r="A166" s="72" t="s">
        <v>646</v>
      </c>
      <c r="B166" s="73" t="s">
        <v>319</v>
      </c>
      <c r="C166" t="s">
        <v>320</v>
      </c>
      <c r="D166" s="132" t="s">
        <v>320</v>
      </c>
      <c r="E166" s="17">
        <v>33758</v>
      </c>
      <c r="F166" s="17">
        <v>5494204000</v>
      </c>
      <c r="G166" s="126">
        <v>5953964485</v>
      </c>
      <c r="H166" s="126">
        <v>176372</v>
      </c>
      <c r="I166" s="75">
        <v>91</v>
      </c>
      <c r="J166" s="76">
        <v>7523373708</v>
      </c>
      <c r="K166" s="76">
        <v>1569409223</v>
      </c>
      <c r="L166" s="77">
        <v>19.41</v>
      </c>
      <c r="M166" s="77">
        <v>17.34</v>
      </c>
      <c r="N166" s="76">
        <v>9024</v>
      </c>
      <c r="O166" s="99">
        <f t="shared" si="6"/>
        <v>158</v>
      </c>
      <c r="P166" s="99" t="str">
        <f t="shared" si="7"/>
        <v>Mark</v>
      </c>
      <c r="Q166" s="101">
        <f t="shared" si="8"/>
        <v>9024</v>
      </c>
    </row>
    <row r="167" spans="1:17" ht="12.75">
      <c r="A167" s="72" t="s">
        <v>646</v>
      </c>
      <c r="B167" s="73" t="s">
        <v>315</v>
      </c>
      <c r="C167" t="s">
        <v>316</v>
      </c>
      <c r="D167" s="132" t="s">
        <v>316</v>
      </c>
      <c r="E167" s="17">
        <v>8956</v>
      </c>
      <c r="F167" s="17">
        <v>1290913400</v>
      </c>
      <c r="G167" s="126">
        <v>1398938324</v>
      </c>
      <c r="H167" s="126">
        <v>156201</v>
      </c>
      <c r="I167" s="75">
        <v>80.6</v>
      </c>
      <c r="J167" s="76">
        <v>1995951624</v>
      </c>
      <c r="K167" s="76">
        <v>597013300</v>
      </c>
      <c r="L167" s="77">
        <v>19.41</v>
      </c>
      <c r="M167" s="77">
        <v>17.34</v>
      </c>
      <c r="N167" s="76">
        <v>12939</v>
      </c>
      <c r="O167" s="99">
        <f t="shared" si="6"/>
        <v>280</v>
      </c>
      <c r="P167" s="99" t="str">
        <f t="shared" si="7"/>
        <v>Mellerud</v>
      </c>
      <c r="Q167" s="101">
        <f t="shared" si="8"/>
        <v>12939</v>
      </c>
    </row>
    <row r="168" spans="1:17" ht="12.75">
      <c r="A168" s="72" t="s">
        <v>646</v>
      </c>
      <c r="B168" s="73" t="s">
        <v>287</v>
      </c>
      <c r="C168" t="s">
        <v>288</v>
      </c>
      <c r="D168" s="132" t="s">
        <v>288</v>
      </c>
      <c r="E168" s="17">
        <v>10148</v>
      </c>
      <c r="F168" s="17">
        <v>1557981500</v>
      </c>
      <c r="G168" s="126">
        <v>1688354950</v>
      </c>
      <c r="H168" s="126">
        <v>166373</v>
      </c>
      <c r="I168" s="75">
        <v>85.9</v>
      </c>
      <c r="J168" s="76">
        <v>2261603069</v>
      </c>
      <c r="K168" s="76">
        <v>573248119</v>
      </c>
      <c r="L168" s="77">
        <v>19.41</v>
      </c>
      <c r="M168" s="77">
        <v>17.34</v>
      </c>
      <c r="N168" s="76">
        <v>10964</v>
      </c>
      <c r="O168" s="99">
        <f t="shared" si="6"/>
        <v>240</v>
      </c>
      <c r="P168" s="99" t="str">
        <f t="shared" si="7"/>
        <v>Munkedal</v>
      </c>
      <c r="Q168" s="101">
        <f t="shared" si="8"/>
        <v>10964</v>
      </c>
    </row>
    <row r="169" spans="1:17" ht="12.75">
      <c r="A169" s="72" t="s">
        <v>646</v>
      </c>
      <c r="B169" s="73" t="s">
        <v>335</v>
      </c>
      <c r="C169" t="s">
        <v>336</v>
      </c>
      <c r="D169" s="132" t="s">
        <v>336</v>
      </c>
      <c r="E169" s="17">
        <v>61603</v>
      </c>
      <c r="F169" s="17">
        <v>12203099800</v>
      </c>
      <c r="G169" s="126">
        <v>13224267394</v>
      </c>
      <c r="H169" s="126">
        <v>214669</v>
      </c>
      <c r="I169" s="75">
        <v>110.8</v>
      </c>
      <c r="J169" s="76">
        <v>13728964706</v>
      </c>
      <c r="K169" s="76">
        <v>504697312</v>
      </c>
      <c r="L169" s="77">
        <v>19.41</v>
      </c>
      <c r="M169" s="77">
        <v>17.34</v>
      </c>
      <c r="N169" s="76">
        <v>1590</v>
      </c>
      <c r="O169" s="99">
        <f t="shared" si="6"/>
        <v>22</v>
      </c>
      <c r="P169" s="99" t="str">
        <f t="shared" si="7"/>
        <v>Mölndal</v>
      </c>
      <c r="Q169" s="101">
        <f t="shared" si="8"/>
        <v>1590</v>
      </c>
    </row>
    <row r="170" spans="1:17" ht="12.75">
      <c r="A170" s="72" t="s">
        <v>646</v>
      </c>
      <c r="B170" s="73" t="s">
        <v>283</v>
      </c>
      <c r="C170" t="s">
        <v>284</v>
      </c>
      <c r="D170" s="132" t="s">
        <v>284</v>
      </c>
      <c r="E170" s="17">
        <v>15059</v>
      </c>
      <c r="F170" s="17">
        <v>2722255400</v>
      </c>
      <c r="G170" s="126">
        <v>2950056454</v>
      </c>
      <c r="H170" s="126">
        <v>195900</v>
      </c>
      <c r="I170" s="75">
        <v>101.1</v>
      </c>
      <c r="J170" s="76">
        <v>3356078105</v>
      </c>
      <c r="K170" s="76">
        <v>406021651</v>
      </c>
      <c r="L170" s="77">
        <v>19.41</v>
      </c>
      <c r="M170" s="77">
        <v>17.34</v>
      </c>
      <c r="N170" s="76">
        <v>5233</v>
      </c>
      <c r="O170" s="99">
        <f t="shared" si="6"/>
        <v>50</v>
      </c>
      <c r="P170" s="99" t="str">
        <f t="shared" si="7"/>
        <v>Orust</v>
      </c>
      <c r="Q170" s="101">
        <f t="shared" si="8"/>
        <v>5233</v>
      </c>
    </row>
    <row r="171" spans="1:17" ht="12.75">
      <c r="A171" s="72" t="s">
        <v>646</v>
      </c>
      <c r="B171" s="73" t="s">
        <v>275</v>
      </c>
      <c r="C171" t="s">
        <v>276</v>
      </c>
      <c r="D171" s="132" t="s">
        <v>276</v>
      </c>
      <c r="E171" s="17">
        <v>35793</v>
      </c>
      <c r="F171" s="17">
        <v>6905883800</v>
      </c>
      <c r="G171" s="126">
        <v>7483775062</v>
      </c>
      <c r="H171" s="126">
        <v>209085</v>
      </c>
      <c r="I171" s="75">
        <v>107.9</v>
      </c>
      <c r="J171" s="76">
        <v>7976897776</v>
      </c>
      <c r="K171" s="76">
        <v>493122714</v>
      </c>
      <c r="L171" s="77">
        <v>19.41</v>
      </c>
      <c r="M171" s="77">
        <v>17.34</v>
      </c>
      <c r="N171" s="76">
        <v>2674</v>
      </c>
      <c r="O171" s="99">
        <f t="shared" si="6"/>
        <v>30</v>
      </c>
      <c r="P171" s="99" t="str">
        <f t="shared" si="7"/>
        <v>Partille</v>
      </c>
      <c r="Q171" s="101">
        <f t="shared" si="8"/>
        <v>2674</v>
      </c>
    </row>
    <row r="172" spans="1:17" ht="12.75">
      <c r="A172" s="72" t="s">
        <v>646</v>
      </c>
      <c r="B172" s="73" t="s">
        <v>361</v>
      </c>
      <c r="C172" t="s">
        <v>362</v>
      </c>
      <c r="D172" s="132" t="s">
        <v>362</v>
      </c>
      <c r="E172" s="17">
        <v>18297</v>
      </c>
      <c r="F172" s="17">
        <v>3062790900</v>
      </c>
      <c r="G172" s="126">
        <v>3319088305</v>
      </c>
      <c r="H172" s="126">
        <v>181401</v>
      </c>
      <c r="I172" s="75">
        <v>93.6</v>
      </c>
      <c r="J172" s="76">
        <v>4077705099</v>
      </c>
      <c r="K172" s="76">
        <v>758616794</v>
      </c>
      <c r="L172" s="77">
        <v>19.41</v>
      </c>
      <c r="M172" s="77">
        <v>17.34</v>
      </c>
      <c r="N172" s="76">
        <v>8048</v>
      </c>
      <c r="O172" s="99">
        <f t="shared" si="6"/>
        <v>117</v>
      </c>
      <c r="P172" s="99" t="str">
        <f t="shared" si="7"/>
        <v>Skara</v>
      </c>
      <c r="Q172" s="101">
        <f t="shared" si="8"/>
        <v>8048</v>
      </c>
    </row>
    <row r="173" spans="1:17" ht="12.75">
      <c r="A173" s="72" t="s">
        <v>646</v>
      </c>
      <c r="B173" s="73" t="s">
        <v>363</v>
      </c>
      <c r="C173" t="s">
        <v>364</v>
      </c>
      <c r="D173" s="132" t="s">
        <v>364</v>
      </c>
      <c r="E173" s="17">
        <v>52170</v>
      </c>
      <c r="F173" s="17">
        <v>9220203200</v>
      </c>
      <c r="G173" s="126">
        <v>9991759024</v>
      </c>
      <c r="H173" s="126">
        <v>191523</v>
      </c>
      <c r="I173" s="75">
        <v>98.8</v>
      </c>
      <c r="J173" s="76">
        <v>11626707932</v>
      </c>
      <c r="K173" s="76">
        <v>1634948908</v>
      </c>
      <c r="L173" s="77">
        <v>19.41</v>
      </c>
      <c r="M173" s="77">
        <v>17.34</v>
      </c>
      <c r="N173" s="76">
        <v>6083</v>
      </c>
      <c r="O173" s="99">
        <f t="shared" si="6"/>
        <v>61</v>
      </c>
      <c r="P173" s="99" t="str">
        <f t="shared" si="7"/>
        <v>Skövde</v>
      </c>
      <c r="Q173" s="101">
        <f t="shared" si="8"/>
        <v>6083</v>
      </c>
    </row>
    <row r="174" spans="1:17" ht="12.75">
      <c r="A174" s="72" t="s">
        <v>646</v>
      </c>
      <c r="B174" s="73" t="s">
        <v>285</v>
      </c>
      <c r="C174" t="s">
        <v>286</v>
      </c>
      <c r="D174" s="132" t="s">
        <v>286</v>
      </c>
      <c r="E174" s="17">
        <v>9011</v>
      </c>
      <c r="F174" s="17">
        <v>1621126700</v>
      </c>
      <c r="G174" s="126">
        <v>1756784203</v>
      </c>
      <c r="H174" s="126">
        <v>194960</v>
      </c>
      <c r="I174" s="75">
        <v>100.6</v>
      </c>
      <c r="J174" s="76">
        <v>2008209031</v>
      </c>
      <c r="K174" s="76">
        <v>251424828</v>
      </c>
      <c r="L174" s="77">
        <v>19.41</v>
      </c>
      <c r="M174" s="77">
        <v>17.34</v>
      </c>
      <c r="N174" s="76">
        <v>5416</v>
      </c>
      <c r="O174" s="99">
        <f t="shared" si="6"/>
        <v>53</v>
      </c>
      <c r="P174" s="99" t="str">
        <f t="shared" si="7"/>
        <v>Sotenäs</v>
      </c>
      <c r="Q174" s="101">
        <f t="shared" si="8"/>
        <v>5416</v>
      </c>
    </row>
    <row r="175" spans="1:17" ht="12.75">
      <c r="A175" s="72" t="s">
        <v>646</v>
      </c>
      <c r="B175" s="73" t="s">
        <v>279</v>
      </c>
      <c r="C175" t="s">
        <v>280</v>
      </c>
      <c r="D175" s="132" t="s">
        <v>280</v>
      </c>
      <c r="E175" s="17">
        <v>24816</v>
      </c>
      <c r="F175" s="17">
        <v>4695782200</v>
      </c>
      <c r="G175" s="126">
        <v>5088729950</v>
      </c>
      <c r="H175" s="126">
        <v>205058</v>
      </c>
      <c r="I175" s="75">
        <v>105.8</v>
      </c>
      <c r="J175" s="76">
        <v>5530542151</v>
      </c>
      <c r="K175" s="76">
        <v>441812201</v>
      </c>
      <c r="L175" s="77">
        <v>19.41</v>
      </c>
      <c r="M175" s="77">
        <v>17.34</v>
      </c>
      <c r="N175" s="76">
        <v>3456</v>
      </c>
      <c r="O175" s="99">
        <f t="shared" si="6"/>
        <v>37</v>
      </c>
      <c r="P175" s="99" t="str">
        <f t="shared" si="7"/>
        <v>Stenungsund</v>
      </c>
      <c r="Q175" s="101">
        <f t="shared" si="8"/>
        <v>3456</v>
      </c>
    </row>
    <row r="176" spans="1:17" ht="12.75">
      <c r="A176" s="72" t="s">
        <v>646</v>
      </c>
      <c r="B176" s="73" t="s">
        <v>343</v>
      </c>
      <c r="C176" t="s">
        <v>344</v>
      </c>
      <c r="D176" s="132" t="s">
        <v>344</v>
      </c>
      <c r="E176" s="17">
        <v>12268</v>
      </c>
      <c r="F176" s="17">
        <v>1862522900</v>
      </c>
      <c r="G176" s="126">
        <v>2018380679</v>
      </c>
      <c r="H176" s="126">
        <v>164524</v>
      </c>
      <c r="I176" s="75">
        <v>84.9</v>
      </c>
      <c r="J176" s="76">
        <v>2734070403</v>
      </c>
      <c r="K176" s="76">
        <v>715689724</v>
      </c>
      <c r="L176" s="77">
        <v>19.41</v>
      </c>
      <c r="M176" s="77">
        <v>17.34</v>
      </c>
      <c r="N176" s="76">
        <v>11323</v>
      </c>
      <c r="O176" s="99">
        <f t="shared" si="6"/>
        <v>250</v>
      </c>
      <c r="P176" s="99" t="str">
        <f t="shared" si="7"/>
        <v>Strömstad</v>
      </c>
      <c r="Q176" s="101">
        <f t="shared" si="8"/>
        <v>11323</v>
      </c>
    </row>
    <row r="177" spans="1:17" ht="12.75">
      <c r="A177" s="72" t="s">
        <v>646</v>
      </c>
      <c r="B177" s="73" t="s">
        <v>321</v>
      </c>
      <c r="C177" t="s">
        <v>322</v>
      </c>
      <c r="D177" s="132" t="s">
        <v>322</v>
      </c>
      <c r="E177" s="17">
        <v>10234</v>
      </c>
      <c r="F177" s="17">
        <v>1602103600</v>
      </c>
      <c r="G177" s="126">
        <v>1736169231</v>
      </c>
      <c r="H177" s="126">
        <v>169647</v>
      </c>
      <c r="I177" s="75">
        <v>87.5</v>
      </c>
      <c r="J177" s="76">
        <v>2280769196</v>
      </c>
      <c r="K177" s="76">
        <v>544599965</v>
      </c>
      <c r="L177" s="77">
        <v>19.41</v>
      </c>
      <c r="M177" s="77">
        <v>17.34</v>
      </c>
      <c r="N177" s="76">
        <v>10329</v>
      </c>
      <c r="O177" s="99">
        <f t="shared" si="6"/>
        <v>214</v>
      </c>
      <c r="P177" s="99" t="str">
        <f t="shared" si="7"/>
        <v>Svenljunga</v>
      </c>
      <c r="Q177" s="101">
        <f t="shared" si="8"/>
        <v>10329</v>
      </c>
    </row>
    <row r="178" spans="1:17" ht="12.75">
      <c r="A178" s="72" t="s">
        <v>646</v>
      </c>
      <c r="B178" s="73" t="s">
        <v>289</v>
      </c>
      <c r="C178" t="s">
        <v>290</v>
      </c>
      <c r="D178" s="132" t="s">
        <v>290</v>
      </c>
      <c r="E178" s="17">
        <v>12310</v>
      </c>
      <c r="F178" s="17">
        <v>1938353800</v>
      </c>
      <c r="G178" s="126">
        <v>2100557184</v>
      </c>
      <c r="H178" s="126">
        <v>170638</v>
      </c>
      <c r="I178" s="75">
        <v>88.1</v>
      </c>
      <c r="J178" s="76">
        <v>2743430605</v>
      </c>
      <c r="K178" s="76">
        <v>642873421</v>
      </c>
      <c r="L178" s="77">
        <v>19.41</v>
      </c>
      <c r="M178" s="77">
        <v>17.34</v>
      </c>
      <c r="N178" s="76">
        <v>10137</v>
      </c>
      <c r="O178" s="99">
        <f t="shared" si="6"/>
        <v>202</v>
      </c>
      <c r="P178" s="99" t="str">
        <f t="shared" si="7"/>
        <v>Tanum</v>
      </c>
      <c r="Q178" s="101">
        <f t="shared" si="8"/>
        <v>10137</v>
      </c>
    </row>
    <row r="179" spans="1:17" ht="12.75">
      <c r="A179" s="72" t="s">
        <v>646</v>
      </c>
      <c r="B179" s="73" t="s">
        <v>329</v>
      </c>
      <c r="C179" t="s">
        <v>330</v>
      </c>
      <c r="D179" s="132" t="s">
        <v>330</v>
      </c>
      <c r="E179" s="17">
        <v>10677</v>
      </c>
      <c r="F179" s="17">
        <v>1653129900</v>
      </c>
      <c r="G179" s="126">
        <v>1791465463</v>
      </c>
      <c r="H179" s="126">
        <v>167787</v>
      </c>
      <c r="I179" s="75">
        <v>86.6</v>
      </c>
      <c r="J179" s="76">
        <v>2379497040</v>
      </c>
      <c r="K179" s="76">
        <v>588031577</v>
      </c>
      <c r="L179" s="77">
        <v>19.41</v>
      </c>
      <c r="M179" s="77">
        <v>17.34</v>
      </c>
      <c r="N179" s="76">
        <v>10690</v>
      </c>
      <c r="O179" s="99">
        <f t="shared" si="6"/>
        <v>225</v>
      </c>
      <c r="P179" s="99" t="str">
        <f t="shared" si="7"/>
        <v>Tibro</v>
      </c>
      <c r="Q179" s="101">
        <f t="shared" si="8"/>
        <v>10690</v>
      </c>
    </row>
    <row r="180" spans="1:17" ht="12.75">
      <c r="A180" s="72" t="s">
        <v>646</v>
      </c>
      <c r="B180" s="73" t="s">
        <v>367</v>
      </c>
      <c r="C180" t="s">
        <v>368</v>
      </c>
      <c r="D180" s="132" t="s">
        <v>368</v>
      </c>
      <c r="E180" s="17">
        <v>12534</v>
      </c>
      <c r="F180" s="17">
        <v>1981048100</v>
      </c>
      <c r="G180" s="126">
        <v>2146824186</v>
      </c>
      <c r="H180" s="126">
        <v>171280</v>
      </c>
      <c r="I180" s="75">
        <v>88.4</v>
      </c>
      <c r="J180" s="76">
        <v>2793351681</v>
      </c>
      <c r="K180" s="76">
        <v>646527495</v>
      </c>
      <c r="L180" s="77">
        <v>19.41</v>
      </c>
      <c r="M180" s="77">
        <v>17.34</v>
      </c>
      <c r="N180" s="76">
        <v>10012</v>
      </c>
      <c r="O180" s="99">
        <f t="shared" si="6"/>
        <v>198</v>
      </c>
      <c r="P180" s="99" t="str">
        <f t="shared" si="7"/>
        <v>Tidaholm</v>
      </c>
      <c r="Q180" s="101">
        <f t="shared" si="8"/>
        <v>10012</v>
      </c>
    </row>
    <row r="181" spans="1:17" ht="12.75">
      <c r="A181" s="72" t="s">
        <v>646</v>
      </c>
      <c r="B181" s="73" t="s">
        <v>281</v>
      </c>
      <c r="C181" t="s">
        <v>282</v>
      </c>
      <c r="D181" s="132" t="s">
        <v>282</v>
      </c>
      <c r="E181" s="17">
        <v>14974</v>
      </c>
      <c r="F181" s="17">
        <v>2909259300</v>
      </c>
      <c r="G181" s="126">
        <v>3152709027</v>
      </c>
      <c r="H181" s="126">
        <v>210546</v>
      </c>
      <c r="I181" s="75">
        <v>108.6</v>
      </c>
      <c r="J181" s="76">
        <v>3337134839</v>
      </c>
      <c r="K181" s="76">
        <v>184425812</v>
      </c>
      <c r="L181" s="77">
        <v>19.41</v>
      </c>
      <c r="M181" s="77">
        <v>17.34</v>
      </c>
      <c r="N181" s="76">
        <v>2391</v>
      </c>
      <c r="O181" s="99">
        <f t="shared" si="6"/>
        <v>27</v>
      </c>
      <c r="P181" s="99" t="str">
        <f t="shared" si="7"/>
        <v>Tjörn</v>
      </c>
      <c r="Q181" s="101">
        <f t="shared" si="8"/>
        <v>2391</v>
      </c>
    </row>
    <row r="182" spans="1:17" ht="12.75">
      <c r="A182" s="72" t="s">
        <v>646</v>
      </c>
      <c r="B182" s="73" t="s">
        <v>311</v>
      </c>
      <c r="C182" t="s">
        <v>312</v>
      </c>
      <c r="D182" s="132" t="s">
        <v>312</v>
      </c>
      <c r="E182" s="17">
        <v>11570</v>
      </c>
      <c r="F182" s="17">
        <v>1901917500</v>
      </c>
      <c r="G182" s="126">
        <v>2061071858</v>
      </c>
      <c r="H182" s="126">
        <v>178139</v>
      </c>
      <c r="I182" s="75">
        <v>91.9</v>
      </c>
      <c r="J182" s="76">
        <v>2578512762</v>
      </c>
      <c r="K182" s="76">
        <v>517440904</v>
      </c>
      <c r="L182" s="77">
        <v>19.41</v>
      </c>
      <c r="M182" s="77">
        <v>17.34</v>
      </c>
      <c r="N182" s="76">
        <v>8681</v>
      </c>
      <c r="O182" s="99">
        <f t="shared" si="6"/>
        <v>141</v>
      </c>
      <c r="P182" s="99" t="str">
        <f t="shared" si="7"/>
        <v>Tranemo</v>
      </c>
      <c r="Q182" s="101">
        <f t="shared" si="8"/>
        <v>8681</v>
      </c>
    </row>
    <row r="183" spans="1:17" ht="12.75">
      <c r="A183" s="72" t="s">
        <v>646</v>
      </c>
      <c r="B183" s="73" t="s">
        <v>347</v>
      </c>
      <c r="C183" t="s">
        <v>348</v>
      </c>
      <c r="D183" s="132" t="s">
        <v>348</v>
      </c>
      <c r="E183" s="17">
        <v>55659</v>
      </c>
      <c r="F183" s="17">
        <v>9229902400</v>
      </c>
      <c r="G183" s="126">
        <v>10002269863</v>
      </c>
      <c r="H183" s="126">
        <v>179706</v>
      </c>
      <c r="I183" s="75">
        <v>92.7</v>
      </c>
      <c r="J183" s="76">
        <v>12404273275</v>
      </c>
      <c r="K183" s="76">
        <v>2402003412</v>
      </c>
      <c r="L183" s="77">
        <v>19.41</v>
      </c>
      <c r="M183" s="77">
        <v>17.34</v>
      </c>
      <c r="N183" s="76">
        <v>8377</v>
      </c>
      <c r="O183" s="99">
        <f t="shared" si="6"/>
        <v>129</v>
      </c>
      <c r="P183" s="99" t="str">
        <f t="shared" si="7"/>
        <v>Trollhättan</v>
      </c>
      <c r="Q183" s="101">
        <f t="shared" si="8"/>
        <v>8377</v>
      </c>
    </row>
    <row r="184" spans="1:17" ht="12.75">
      <c r="A184" s="72" t="s">
        <v>646</v>
      </c>
      <c r="B184" s="73" t="s">
        <v>331</v>
      </c>
      <c r="C184" t="s">
        <v>332</v>
      </c>
      <c r="D184" s="132" t="s">
        <v>332</v>
      </c>
      <c r="E184" s="17">
        <v>9018</v>
      </c>
      <c r="F184" s="17">
        <v>1351769500</v>
      </c>
      <c r="G184" s="126">
        <v>1464886924</v>
      </c>
      <c r="H184" s="126">
        <v>162440</v>
      </c>
      <c r="I184" s="75">
        <v>83.8</v>
      </c>
      <c r="J184" s="76">
        <v>2009769065</v>
      </c>
      <c r="K184" s="76">
        <v>544882141</v>
      </c>
      <c r="L184" s="77">
        <v>19.41</v>
      </c>
      <c r="M184" s="77">
        <v>17.34</v>
      </c>
      <c r="N184" s="76">
        <v>11728</v>
      </c>
      <c r="O184" s="99">
        <f t="shared" si="6"/>
        <v>260</v>
      </c>
      <c r="P184" s="99" t="str">
        <f t="shared" si="7"/>
        <v>Töreboda</v>
      </c>
      <c r="Q184" s="101">
        <f t="shared" si="8"/>
        <v>11728</v>
      </c>
    </row>
    <row r="185" spans="1:17" ht="12.75">
      <c r="A185" s="72" t="s">
        <v>646</v>
      </c>
      <c r="B185" s="73" t="s">
        <v>341</v>
      </c>
      <c r="C185" t="s">
        <v>342</v>
      </c>
      <c r="D185" s="132" t="s">
        <v>342</v>
      </c>
      <c r="E185" s="17">
        <v>52496</v>
      </c>
      <c r="F185" s="17">
        <v>8706357300</v>
      </c>
      <c r="G185" s="126">
        <v>9434913985</v>
      </c>
      <c r="H185" s="126">
        <v>179726</v>
      </c>
      <c r="I185" s="75">
        <v>92.7</v>
      </c>
      <c r="J185" s="76">
        <v>11699360927</v>
      </c>
      <c r="K185" s="76">
        <v>2264446942</v>
      </c>
      <c r="L185" s="77">
        <v>19.41</v>
      </c>
      <c r="M185" s="77">
        <v>17.34</v>
      </c>
      <c r="N185" s="76">
        <v>8373</v>
      </c>
      <c r="O185" s="99">
        <f t="shared" si="6"/>
        <v>128</v>
      </c>
      <c r="P185" s="99" t="str">
        <f t="shared" si="7"/>
        <v>Uddevalla</v>
      </c>
      <c r="Q185" s="101">
        <f t="shared" si="8"/>
        <v>8373</v>
      </c>
    </row>
    <row r="186" spans="1:17" ht="12.75">
      <c r="A186" s="72" t="s">
        <v>646</v>
      </c>
      <c r="B186" s="73" t="s">
        <v>353</v>
      </c>
      <c r="C186" t="s">
        <v>354</v>
      </c>
      <c r="D186" s="132" t="s">
        <v>354</v>
      </c>
      <c r="E186" s="17">
        <v>23017</v>
      </c>
      <c r="F186" s="17">
        <v>3763785000</v>
      </c>
      <c r="G186" s="126">
        <v>4078742293</v>
      </c>
      <c r="H186" s="126">
        <v>177206</v>
      </c>
      <c r="I186" s="75">
        <v>91.4</v>
      </c>
      <c r="J186" s="76">
        <v>5129613503</v>
      </c>
      <c r="K186" s="76">
        <v>1050871210</v>
      </c>
      <c r="L186" s="77">
        <v>19.41</v>
      </c>
      <c r="M186" s="77">
        <v>17.34</v>
      </c>
      <c r="N186" s="76">
        <v>8862</v>
      </c>
      <c r="O186" s="99">
        <f t="shared" si="6"/>
        <v>148</v>
      </c>
      <c r="P186" s="99" t="str">
        <f t="shared" si="7"/>
        <v>Ulricehamn</v>
      </c>
      <c r="Q186" s="101">
        <f t="shared" si="8"/>
        <v>8862</v>
      </c>
    </row>
    <row r="187" spans="1:17" ht="12.75">
      <c r="A187" s="72" t="s">
        <v>646</v>
      </c>
      <c r="B187" s="73" t="s">
        <v>325</v>
      </c>
      <c r="C187" t="s">
        <v>326</v>
      </c>
      <c r="D187" s="132" t="s">
        <v>326</v>
      </c>
      <c r="E187" s="17">
        <v>15570</v>
      </c>
      <c r="F187" s="17">
        <v>2486013800</v>
      </c>
      <c r="G187" s="126">
        <v>2694045921</v>
      </c>
      <c r="H187" s="126">
        <v>173028</v>
      </c>
      <c r="I187" s="75">
        <v>89.3</v>
      </c>
      <c r="J187" s="76">
        <v>3469960562</v>
      </c>
      <c r="K187" s="76">
        <v>775914641</v>
      </c>
      <c r="L187" s="77">
        <v>19.41</v>
      </c>
      <c r="M187" s="77">
        <v>17.34</v>
      </c>
      <c r="N187" s="76">
        <v>9673</v>
      </c>
      <c r="O187" s="99">
        <f t="shared" si="6"/>
        <v>184</v>
      </c>
      <c r="P187" s="99" t="str">
        <f t="shared" si="7"/>
        <v>Vara</v>
      </c>
      <c r="Q187" s="101">
        <f t="shared" si="8"/>
        <v>9673</v>
      </c>
    </row>
    <row r="188" spans="1:17" ht="12.75">
      <c r="A188" s="72" t="s">
        <v>646</v>
      </c>
      <c r="B188" s="73" t="s">
        <v>299</v>
      </c>
      <c r="C188" t="s">
        <v>300</v>
      </c>
      <c r="D188" s="132" t="s">
        <v>300</v>
      </c>
      <c r="E188" s="17">
        <v>11016</v>
      </c>
      <c r="F188" s="17">
        <v>1758841100</v>
      </c>
      <c r="G188" s="126">
        <v>1906022682</v>
      </c>
      <c r="H188" s="126">
        <v>173023</v>
      </c>
      <c r="I188" s="75">
        <v>89.3</v>
      </c>
      <c r="J188" s="76">
        <v>2455047241</v>
      </c>
      <c r="K188" s="76">
        <v>549024559</v>
      </c>
      <c r="L188" s="77">
        <v>19.41</v>
      </c>
      <c r="M188" s="77">
        <v>17.34</v>
      </c>
      <c r="N188" s="76">
        <v>9674</v>
      </c>
      <c r="O188" s="99">
        <f t="shared" si="6"/>
        <v>185</v>
      </c>
      <c r="P188" s="99" t="str">
        <f t="shared" si="7"/>
        <v>Vårgårda</v>
      </c>
      <c r="Q188" s="101">
        <f t="shared" si="8"/>
        <v>9674</v>
      </c>
    </row>
    <row r="189" spans="1:17" ht="12.75">
      <c r="A189" s="72" t="s">
        <v>646</v>
      </c>
      <c r="B189" s="73" t="s">
        <v>345</v>
      </c>
      <c r="C189" t="s">
        <v>346</v>
      </c>
      <c r="D189" s="132" t="s">
        <v>346</v>
      </c>
      <c r="E189" s="17">
        <v>36949</v>
      </c>
      <c r="F189" s="17">
        <v>6137483300</v>
      </c>
      <c r="G189" s="126">
        <v>6651074040</v>
      </c>
      <c r="H189" s="126">
        <v>180007</v>
      </c>
      <c r="I189" s="75">
        <v>92.9</v>
      </c>
      <c r="J189" s="76">
        <v>8234526191</v>
      </c>
      <c r="K189" s="76">
        <v>1583452151</v>
      </c>
      <c r="L189" s="77">
        <v>19.41</v>
      </c>
      <c r="M189" s="77">
        <v>17.34</v>
      </c>
      <c r="N189" s="76">
        <v>8318</v>
      </c>
      <c r="O189" s="99">
        <f t="shared" si="6"/>
        <v>125</v>
      </c>
      <c r="P189" s="99" t="str">
        <f t="shared" si="7"/>
        <v>Vänersborg</v>
      </c>
      <c r="Q189" s="101">
        <f t="shared" si="8"/>
        <v>8318</v>
      </c>
    </row>
    <row r="190" spans="1:17" ht="12.75">
      <c r="A190" s="72" t="s">
        <v>646</v>
      </c>
      <c r="B190" s="73" t="s">
        <v>355</v>
      </c>
      <c r="C190" t="s">
        <v>356</v>
      </c>
      <c r="D190" s="132" t="s">
        <v>356</v>
      </c>
      <c r="E190" s="17">
        <v>12189</v>
      </c>
      <c r="F190" s="17">
        <v>1858232700</v>
      </c>
      <c r="G190" s="126">
        <v>2013731471</v>
      </c>
      <c r="H190" s="126">
        <v>165209</v>
      </c>
      <c r="I190" s="75">
        <v>85.3</v>
      </c>
      <c r="J190" s="76">
        <v>2716464309</v>
      </c>
      <c r="K190" s="76">
        <v>702732838</v>
      </c>
      <c r="L190" s="77">
        <v>19.41</v>
      </c>
      <c r="M190" s="77">
        <v>17.34</v>
      </c>
      <c r="N190" s="76">
        <v>11190</v>
      </c>
      <c r="O190" s="99">
        <f t="shared" si="6"/>
        <v>245</v>
      </c>
      <c r="P190" s="99" t="str">
        <f t="shared" si="7"/>
        <v>Åmål</v>
      </c>
      <c r="Q190" s="101">
        <f t="shared" si="8"/>
        <v>11190</v>
      </c>
    </row>
    <row r="191" spans="1:17" ht="12.75">
      <c r="A191" s="72" t="s">
        <v>646</v>
      </c>
      <c r="B191" s="73" t="s">
        <v>277</v>
      </c>
      <c r="C191" t="s">
        <v>278</v>
      </c>
      <c r="D191" s="132" t="s">
        <v>278</v>
      </c>
      <c r="E191" s="17">
        <v>12537</v>
      </c>
      <c r="F191" s="17">
        <v>2386192200</v>
      </c>
      <c r="G191" s="126">
        <v>2585871149</v>
      </c>
      <c r="H191" s="126">
        <v>206259</v>
      </c>
      <c r="I191" s="75">
        <v>106.4</v>
      </c>
      <c r="J191" s="76">
        <v>2794020267</v>
      </c>
      <c r="K191" s="76">
        <v>208149118</v>
      </c>
      <c r="L191" s="77">
        <v>19.41</v>
      </c>
      <c r="M191" s="77">
        <v>17.34</v>
      </c>
      <c r="N191" s="76">
        <v>3223</v>
      </c>
      <c r="O191" s="99">
        <f t="shared" si="6"/>
        <v>33</v>
      </c>
      <c r="P191" s="99" t="str">
        <f t="shared" si="7"/>
        <v>Öckerö</v>
      </c>
      <c r="Q191" s="101">
        <f t="shared" si="8"/>
        <v>3223</v>
      </c>
    </row>
    <row r="192" spans="1:17" ht="25.5">
      <c r="A192" s="72" t="s">
        <v>647</v>
      </c>
      <c r="B192" s="73" t="s">
        <v>399</v>
      </c>
      <c r="C192" s="102" t="s">
        <v>400</v>
      </c>
      <c r="D192" s="74" t="s">
        <v>680</v>
      </c>
      <c r="E192" s="17">
        <v>25796</v>
      </c>
      <c r="F192" s="17">
        <v>4111449500</v>
      </c>
      <c r="G192" s="126">
        <v>4455499706</v>
      </c>
      <c r="H192" s="126">
        <v>172721</v>
      </c>
      <c r="I192" s="75">
        <v>89.1</v>
      </c>
      <c r="J192" s="76">
        <v>5748946862</v>
      </c>
      <c r="K192" s="76">
        <v>1293447156</v>
      </c>
      <c r="L192" s="77">
        <v>20.45</v>
      </c>
      <c r="M192" s="77">
        <v>18.38</v>
      </c>
      <c r="N192" s="76">
        <v>10254</v>
      </c>
      <c r="O192" s="99">
        <f t="shared" si="6"/>
        <v>210</v>
      </c>
      <c r="P192" s="99" t="str">
        <f t="shared" si="7"/>
        <v>Arvika</v>
      </c>
      <c r="Q192" s="101">
        <f t="shared" si="8"/>
        <v>10254</v>
      </c>
    </row>
    <row r="193" spans="1:17" ht="12.75">
      <c r="A193" s="72" t="s">
        <v>647</v>
      </c>
      <c r="B193" s="73" t="s">
        <v>373</v>
      </c>
      <c r="C193" t="s">
        <v>374</v>
      </c>
      <c r="D193" s="132" t="s">
        <v>374</v>
      </c>
      <c r="E193" s="17">
        <v>8502</v>
      </c>
      <c r="F193" s="17">
        <v>1169853400</v>
      </c>
      <c r="G193" s="126">
        <v>1267747902</v>
      </c>
      <c r="H193" s="126">
        <v>149112</v>
      </c>
      <c r="I193" s="75">
        <v>76.9</v>
      </c>
      <c r="J193" s="76">
        <v>1894772299</v>
      </c>
      <c r="K193" s="76">
        <v>627024397</v>
      </c>
      <c r="L193" s="77">
        <v>20.45</v>
      </c>
      <c r="M193" s="77">
        <v>18.38</v>
      </c>
      <c r="N193" s="76">
        <v>15082</v>
      </c>
      <c r="O193" s="99">
        <f t="shared" si="6"/>
        <v>289</v>
      </c>
      <c r="P193" s="99" t="str">
        <f t="shared" si="7"/>
        <v>Eda</v>
      </c>
      <c r="Q193" s="101">
        <f t="shared" si="8"/>
        <v>15082</v>
      </c>
    </row>
    <row r="194" spans="1:17" ht="12.75">
      <c r="A194" s="72" t="s">
        <v>647</v>
      </c>
      <c r="B194" s="73" t="s">
        <v>395</v>
      </c>
      <c r="C194" t="s">
        <v>396</v>
      </c>
      <c r="D194" s="132" t="s">
        <v>396</v>
      </c>
      <c r="E194" s="17">
        <v>10529</v>
      </c>
      <c r="F194" s="17">
        <v>1594940500</v>
      </c>
      <c r="G194" s="126">
        <v>1728406716</v>
      </c>
      <c r="H194" s="126">
        <v>164157</v>
      </c>
      <c r="I194" s="75">
        <v>84.7</v>
      </c>
      <c r="J194" s="76">
        <v>2346513472</v>
      </c>
      <c r="K194" s="76">
        <v>618106756</v>
      </c>
      <c r="L194" s="77">
        <v>20.45</v>
      </c>
      <c r="M194" s="77">
        <v>18.38</v>
      </c>
      <c r="N194" s="76">
        <v>12005</v>
      </c>
      <c r="O194" s="99">
        <f t="shared" si="6"/>
        <v>265</v>
      </c>
      <c r="P194" s="99" t="str">
        <f t="shared" si="7"/>
        <v>Filipstad</v>
      </c>
      <c r="Q194" s="101">
        <f t="shared" si="8"/>
        <v>12005</v>
      </c>
    </row>
    <row r="195" spans="1:17" ht="12.75">
      <c r="A195" s="72" t="s">
        <v>647</v>
      </c>
      <c r="B195" s="73" t="s">
        <v>383</v>
      </c>
      <c r="C195" t="s">
        <v>384</v>
      </c>
      <c r="D195" s="132" t="s">
        <v>384</v>
      </c>
      <c r="E195" s="17">
        <v>11307</v>
      </c>
      <c r="F195" s="17">
        <v>1773642100</v>
      </c>
      <c r="G195" s="126">
        <v>1922062245</v>
      </c>
      <c r="H195" s="126">
        <v>169989</v>
      </c>
      <c r="I195" s="75">
        <v>87.7</v>
      </c>
      <c r="J195" s="76">
        <v>2519900069</v>
      </c>
      <c r="K195" s="76">
        <v>597837824</v>
      </c>
      <c r="L195" s="77">
        <v>20.45</v>
      </c>
      <c r="M195" s="77">
        <v>18.38</v>
      </c>
      <c r="N195" s="76">
        <v>10813</v>
      </c>
      <c r="O195" s="99">
        <f t="shared" si="6"/>
        <v>232</v>
      </c>
      <c r="P195" s="99" t="str">
        <f t="shared" si="7"/>
        <v>Forshaga</v>
      </c>
      <c r="Q195" s="101">
        <f t="shared" si="8"/>
        <v>10813</v>
      </c>
    </row>
    <row r="196" spans="1:17" ht="12.75">
      <c r="A196" s="72" t="s">
        <v>647</v>
      </c>
      <c r="B196" s="73" t="s">
        <v>385</v>
      </c>
      <c r="C196" t="s">
        <v>386</v>
      </c>
      <c r="D196" s="132" t="s">
        <v>386</v>
      </c>
      <c r="E196" s="17">
        <v>8966</v>
      </c>
      <c r="F196" s="17">
        <v>1451358000</v>
      </c>
      <c r="G196" s="126">
        <v>1572809089</v>
      </c>
      <c r="H196" s="126">
        <v>175419</v>
      </c>
      <c r="I196" s="75">
        <v>90.5</v>
      </c>
      <c r="J196" s="76">
        <v>1998180244</v>
      </c>
      <c r="K196" s="76">
        <v>425371155</v>
      </c>
      <c r="L196" s="77">
        <v>20.45</v>
      </c>
      <c r="M196" s="77">
        <v>18.38</v>
      </c>
      <c r="N196" s="76">
        <v>9702</v>
      </c>
      <c r="O196" s="99">
        <f t="shared" si="6"/>
        <v>187</v>
      </c>
      <c r="P196" s="99" t="str">
        <f t="shared" si="7"/>
        <v>Grums</v>
      </c>
      <c r="Q196" s="101">
        <f t="shared" si="8"/>
        <v>9702</v>
      </c>
    </row>
    <row r="197" spans="1:17" ht="12.75">
      <c r="A197" s="72" t="s">
        <v>647</v>
      </c>
      <c r="B197" s="73" t="s">
        <v>397</v>
      </c>
      <c r="C197" t="s">
        <v>398</v>
      </c>
      <c r="D197" s="132" t="s">
        <v>398</v>
      </c>
      <c r="E197" s="17">
        <v>12196</v>
      </c>
      <c r="F197" s="17">
        <v>1932496300</v>
      </c>
      <c r="G197" s="126">
        <v>2094209523</v>
      </c>
      <c r="H197" s="126">
        <v>171713</v>
      </c>
      <c r="I197" s="75">
        <v>88.6</v>
      </c>
      <c r="J197" s="76">
        <v>2718024342</v>
      </c>
      <c r="K197" s="76">
        <v>623814819</v>
      </c>
      <c r="L197" s="77">
        <v>20.45</v>
      </c>
      <c r="M197" s="77">
        <v>18.38</v>
      </c>
      <c r="N197" s="76">
        <v>10460</v>
      </c>
      <c r="O197" s="99">
        <f t="shared" si="6"/>
        <v>216</v>
      </c>
      <c r="P197" s="99" t="str">
        <f t="shared" si="7"/>
        <v>Hagfors</v>
      </c>
      <c r="Q197" s="101">
        <f t="shared" si="8"/>
        <v>10460</v>
      </c>
    </row>
    <row r="198" spans="1:17" ht="12.75">
      <c r="A198" s="72" t="s">
        <v>647</v>
      </c>
      <c r="B198" s="73" t="s">
        <v>379</v>
      </c>
      <c r="C198" t="s">
        <v>380</v>
      </c>
      <c r="D198" s="132" t="s">
        <v>380</v>
      </c>
      <c r="E198" s="17">
        <v>15038</v>
      </c>
      <c r="F198" s="17">
        <v>2869105000</v>
      </c>
      <c r="G198" s="126">
        <v>3109194576</v>
      </c>
      <c r="H198" s="126">
        <v>206756</v>
      </c>
      <c r="I198" s="75">
        <v>106.7</v>
      </c>
      <c r="J198" s="76">
        <v>3351398004</v>
      </c>
      <c r="K198" s="76">
        <v>242203428</v>
      </c>
      <c r="L198" s="77">
        <v>20.45</v>
      </c>
      <c r="M198" s="77">
        <v>18.38</v>
      </c>
      <c r="N198" s="76">
        <v>3294</v>
      </c>
      <c r="O198" s="99">
        <f t="shared" si="6"/>
        <v>35</v>
      </c>
      <c r="P198" s="99" t="str">
        <f t="shared" si="7"/>
        <v>Hammarö</v>
      </c>
      <c r="Q198" s="101">
        <f t="shared" si="8"/>
        <v>3294</v>
      </c>
    </row>
    <row r="199" spans="1:17" ht="12.75">
      <c r="A199" s="72" t="s">
        <v>647</v>
      </c>
      <c r="B199" s="73" t="s">
        <v>391</v>
      </c>
      <c r="C199" t="s">
        <v>392</v>
      </c>
      <c r="D199" s="132" t="s">
        <v>392</v>
      </c>
      <c r="E199" s="17">
        <v>86949</v>
      </c>
      <c r="F199" s="17">
        <v>15086629200</v>
      </c>
      <c r="G199" s="126">
        <v>16349093418</v>
      </c>
      <c r="H199" s="126">
        <v>188031</v>
      </c>
      <c r="I199" s="75">
        <v>97</v>
      </c>
      <c r="J199" s="76">
        <v>19377623691</v>
      </c>
      <c r="K199" s="76">
        <v>3028530273</v>
      </c>
      <c r="L199" s="77">
        <v>20.45</v>
      </c>
      <c r="M199" s="77">
        <v>18.38</v>
      </c>
      <c r="N199" s="76">
        <v>7123</v>
      </c>
      <c r="O199" s="99">
        <f t="shared" si="6"/>
        <v>89</v>
      </c>
      <c r="P199" s="99" t="str">
        <f t="shared" si="7"/>
        <v>Karlstad</v>
      </c>
      <c r="Q199" s="101">
        <f t="shared" si="8"/>
        <v>7123</v>
      </c>
    </row>
    <row r="200" spans="1:17" ht="12.75">
      <c r="A200" s="72" t="s">
        <v>647</v>
      </c>
      <c r="B200" s="73" t="s">
        <v>371</v>
      </c>
      <c r="C200" t="s">
        <v>372</v>
      </c>
      <c r="D200" s="132" t="s">
        <v>372</v>
      </c>
      <c r="E200" s="17">
        <v>11750</v>
      </c>
      <c r="F200" s="17">
        <v>1875221200</v>
      </c>
      <c r="G200" s="126">
        <v>2032141585</v>
      </c>
      <c r="H200" s="126">
        <v>172948</v>
      </c>
      <c r="I200" s="75">
        <v>89.2</v>
      </c>
      <c r="J200" s="76">
        <v>2618627913</v>
      </c>
      <c r="K200" s="76">
        <v>586486328</v>
      </c>
      <c r="L200" s="77">
        <v>20.45</v>
      </c>
      <c r="M200" s="77">
        <v>18.38</v>
      </c>
      <c r="N200" s="76">
        <v>10207</v>
      </c>
      <c r="O200" s="99">
        <f t="shared" si="6"/>
        <v>207</v>
      </c>
      <c r="P200" s="99" t="str">
        <f t="shared" si="7"/>
        <v>Kil</v>
      </c>
      <c r="Q200" s="101">
        <f t="shared" si="8"/>
        <v>10207</v>
      </c>
    </row>
    <row r="201" spans="1:17" ht="12.75">
      <c r="A201" s="72" t="s">
        <v>647</v>
      </c>
      <c r="B201" s="73" t="s">
        <v>393</v>
      </c>
      <c r="C201" t="s">
        <v>394</v>
      </c>
      <c r="D201" s="132" t="s">
        <v>394</v>
      </c>
      <c r="E201" s="17">
        <v>23697</v>
      </c>
      <c r="F201" s="17">
        <v>3788201600</v>
      </c>
      <c r="G201" s="126">
        <v>4105202098</v>
      </c>
      <c r="H201" s="126">
        <v>173237</v>
      </c>
      <c r="I201" s="75">
        <v>89.4</v>
      </c>
      <c r="J201" s="76">
        <v>5281159629</v>
      </c>
      <c r="K201" s="76">
        <v>1175957531</v>
      </c>
      <c r="L201" s="77">
        <v>20.45</v>
      </c>
      <c r="M201" s="77">
        <v>18.38</v>
      </c>
      <c r="N201" s="76">
        <v>10148</v>
      </c>
      <c r="O201" s="99">
        <f t="shared" si="6"/>
        <v>203</v>
      </c>
      <c r="P201" s="99" t="str">
        <f t="shared" si="7"/>
        <v>Kristinehamn</v>
      </c>
      <c r="Q201" s="101">
        <f t="shared" si="8"/>
        <v>10148</v>
      </c>
    </row>
    <row r="202" spans="1:17" ht="12.75">
      <c r="A202" s="72" t="s">
        <v>647</v>
      </c>
      <c r="B202" s="73" t="s">
        <v>381</v>
      </c>
      <c r="C202" t="s">
        <v>382</v>
      </c>
      <c r="D202" s="132" t="s">
        <v>382</v>
      </c>
      <c r="E202" s="17">
        <v>3660</v>
      </c>
      <c r="F202" s="17">
        <v>555178700</v>
      </c>
      <c r="G202" s="126">
        <v>601636609</v>
      </c>
      <c r="H202" s="126">
        <v>164382</v>
      </c>
      <c r="I202" s="75">
        <v>84.8</v>
      </c>
      <c r="J202" s="76">
        <v>815674737</v>
      </c>
      <c r="K202" s="76">
        <v>214038128</v>
      </c>
      <c r="L202" s="77">
        <v>20.45</v>
      </c>
      <c r="M202" s="77">
        <v>18.38</v>
      </c>
      <c r="N202" s="76">
        <v>11959</v>
      </c>
      <c r="O202" s="99">
        <f aca="true" t="shared" si="9" ref="O202:O265">RANK(N202,$N$9:$N$298,1)</f>
        <v>264</v>
      </c>
      <c r="P202" s="99" t="str">
        <f aca="true" t="shared" si="10" ref="P202:P265">C202</f>
        <v>Munkfors</v>
      </c>
      <c r="Q202" s="101">
        <f aca="true" t="shared" si="11" ref="Q202:Q265">N202</f>
        <v>11959</v>
      </c>
    </row>
    <row r="203" spans="1:17" ht="12.75">
      <c r="A203" s="72" t="s">
        <v>647</v>
      </c>
      <c r="B203" s="73" t="s">
        <v>377</v>
      </c>
      <c r="C203" t="s">
        <v>378</v>
      </c>
      <c r="D203" s="132" t="s">
        <v>378</v>
      </c>
      <c r="E203" s="17">
        <v>4193</v>
      </c>
      <c r="F203" s="17">
        <v>670121600</v>
      </c>
      <c r="G203" s="126">
        <v>726198046</v>
      </c>
      <c r="H203" s="126">
        <v>173193</v>
      </c>
      <c r="I203" s="75">
        <v>89.4</v>
      </c>
      <c r="J203" s="76">
        <v>934460156</v>
      </c>
      <c r="K203" s="76">
        <v>208262110</v>
      </c>
      <c r="L203" s="77">
        <v>20.45</v>
      </c>
      <c r="M203" s="77">
        <v>18.38</v>
      </c>
      <c r="N203" s="76">
        <v>10157</v>
      </c>
      <c r="O203" s="99">
        <f t="shared" si="9"/>
        <v>205</v>
      </c>
      <c r="P203" s="99" t="str">
        <f t="shared" si="10"/>
        <v>Storfors</v>
      </c>
      <c r="Q203" s="101">
        <f t="shared" si="11"/>
        <v>10157</v>
      </c>
    </row>
    <row r="204" spans="1:17" ht="12.75">
      <c r="A204" s="72" t="s">
        <v>647</v>
      </c>
      <c r="B204" s="73" t="s">
        <v>389</v>
      </c>
      <c r="C204" t="s">
        <v>390</v>
      </c>
      <c r="D204" s="132" t="s">
        <v>390</v>
      </c>
      <c r="E204" s="17">
        <v>13136</v>
      </c>
      <c r="F204" s="17">
        <v>2015094000</v>
      </c>
      <c r="G204" s="126">
        <v>2183719081</v>
      </c>
      <c r="H204" s="126">
        <v>166239</v>
      </c>
      <c r="I204" s="75">
        <v>85.8</v>
      </c>
      <c r="J204" s="76">
        <v>2927514575</v>
      </c>
      <c r="K204" s="76">
        <v>743795494</v>
      </c>
      <c r="L204" s="77">
        <v>20.45</v>
      </c>
      <c r="M204" s="77">
        <v>18.38</v>
      </c>
      <c r="N204" s="76">
        <v>11579</v>
      </c>
      <c r="O204" s="99">
        <f t="shared" si="9"/>
        <v>256</v>
      </c>
      <c r="P204" s="99" t="str">
        <f t="shared" si="10"/>
        <v>Sunne</v>
      </c>
      <c r="Q204" s="101">
        <f t="shared" si="11"/>
        <v>11579</v>
      </c>
    </row>
    <row r="205" spans="1:17" ht="12.75">
      <c r="A205" s="72" t="s">
        <v>647</v>
      </c>
      <c r="B205" s="73" t="s">
        <v>401</v>
      </c>
      <c r="C205" t="s">
        <v>402</v>
      </c>
      <c r="D205" s="132" t="s">
        <v>402</v>
      </c>
      <c r="E205" s="17">
        <v>15326</v>
      </c>
      <c r="F205" s="17">
        <v>2355292300</v>
      </c>
      <c r="G205" s="126">
        <v>2552385515</v>
      </c>
      <c r="H205" s="126">
        <v>166540</v>
      </c>
      <c r="I205" s="75">
        <v>85.9</v>
      </c>
      <c r="J205" s="76">
        <v>3415582246</v>
      </c>
      <c r="K205" s="76">
        <v>863196731</v>
      </c>
      <c r="L205" s="77">
        <v>20.45</v>
      </c>
      <c r="M205" s="77">
        <v>18.38</v>
      </c>
      <c r="N205" s="76">
        <v>11518</v>
      </c>
      <c r="O205" s="99">
        <f t="shared" si="9"/>
        <v>255</v>
      </c>
      <c r="P205" s="99" t="str">
        <f t="shared" si="10"/>
        <v>Säffle</v>
      </c>
      <c r="Q205" s="101">
        <f t="shared" si="11"/>
        <v>11518</v>
      </c>
    </row>
    <row r="206" spans="1:17" ht="12.75">
      <c r="A206" s="72" t="s">
        <v>647</v>
      </c>
      <c r="B206" s="73" t="s">
        <v>375</v>
      </c>
      <c r="C206" t="s">
        <v>376</v>
      </c>
      <c r="D206" s="132" t="s">
        <v>376</v>
      </c>
      <c r="E206" s="17">
        <v>12235</v>
      </c>
      <c r="F206" s="17">
        <v>1844731200</v>
      </c>
      <c r="G206" s="126">
        <v>1999100152</v>
      </c>
      <c r="H206" s="126">
        <v>163392</v>
      </c>
      <c r="I206" s="75">
        <v>84.3</v>
      </c>
      <c r="J206" s="76">
        <v>2726715958</v>
      </c>
      <c r="K206" s="76">
        <v>727615806</v>
      </c>
      <c r="L206" s="77">
        <v>20.45</v>
      </c>
      <c r="M206" s="77">
        <v>18.38</v>
      </c>
      <c r="N206" s="76">
        <v>12162</v>
      </c>
      <c r="O206" s="99">
        <f t="shared" si="9"/>
        <v>268</v>
      </c>
      <c r="P206" s="99" t="str">
        <f t="shared" si="10"/>
        <v>Torsby</v>
      </c>
      <c r="Q206" s="101">
        <f t="shared" si="11"/>
        <v>12162</v>
      </c>
    </row>
    <row r="207" spans="1:17" ht="12.75">
      <c r="A207" s="72" t="s">
        <v>647</v>
      </c>
      <c r="B207" s="73" t="s">
        <v>387</v>
      </c>
      <c r="C207" t="s">
        <v>388</v>
      </c>
      <c r="D207" s="132" t="s">
        <v>388</v>
      </c>
      <c r="E207" s="17">
        <v>9833</v>
      </c>
      <c r="F207" s="17">
        <v>1278980100</v>
      </c>
      <c r="G207" s="126">
        <v>1386006434</v>
      </c>
      <c r="H207" s="126">
        <v>140955</v>
      </c>
      <c r="I207" s="75">
        <v>72.7</v>
      </c>
      <c r="J207" s="76">
        <v>2191401554</v>
      </c>
      <c r="K207" s="76">
        <v>805395120</v>
      </c>
      <c r="L207" s="77">
        <v>20.45</v>
      </c>
      <c r="M207" s="77">
        <v>18.38</v>
      </c>
      <c r="N207" s="76">
        <v>16750</v>
      </c>
      <c r="O207" s="99">
        <f t="shared" si="9"/>
        <v>290</v>
      </c>
      <c r="P207" s="99" t="str">
        <f t="shared" si="10"/>
        <v>Årjäng</v>
      </c>
      <c r="Q207" s="101">
        <f t="shared" si="11"/>
        <v>16750</v>
      </c>
    </row>
    <row r="208" spans="1:17" ht="25.5">
      <c r="A208" s="72" t="s">
        <v>648</v>
      </c>
      <c r="B208" s="73" t="s">
        <v>419</v>
      </c>
      <c r="C208" s="102" t="s">
        <v>420</v>
      </c>
      <c r="D208" s="74" t="s">
        <v>681</v>
      </c>
      <c r="E208" s="17">
        <v>11027</v>
      </c>
      <c r="F208" s="17">
        <v>1896960000</v>
      </c>
      <c r="G208" s="126">
        <v>2055699510</v>
      </c>
      <c r="H208" s="126">
        <v>186424</v>
      </c>
      <c r="I208" s="75">
        <v>96.2</v>
      </c>
      <c r="J208" s="76">
        <v>2457498723</v>
      </c>
      <c r="K208" s="76">
        <v>401799213</v>
      </c>
      <c r="L208" s="77">
        <v>19.03</v>
      </c>
      <c r="M208" s="77">
        <v>16.96</v>
      </c>
      <c r="N208" s="76">
        <v>6934</v>
      </c>
      <c r="O208" s="99">
        <f t="shared" si="9"/>
        <v>86</v>
      </c>
      <c r="P208" s="99" t="str">
        <f t="shared" si="10"/>
        <v>Askersund</v>
      </c>
      <c r="Q208" s="101">
        <f t="shared" si="11"/>
        <v>6934</v>
      </c>
    </row>
    <row r="209" spans="1:17" ht="12.75">
      <c r="A209" s="72" t="s">
        <v>648</v>
      </c>
      <c r="B209" s="73" t="s">
        <v>409</v>
      </c>
      <c r="C209" t="s">
        <v>410</v>
      </c>
      <c r="D209" s="132" t="s">
        <v>410</v>
      </c>
      <c r="E209" s="17">
        <v>9490</v>
      </c>
      <c r="F209" s="17">
        <v>1563223900</v>
      </c>
      <c r="G209" s="126">
        <v>1694036039</v>
      </c>
      <c r="H209" s="126">
        <v>178507</v>
      </c>
      <c r="I209" s="75">
        <v>92.1</v>
      </c>
      <c r="J209" s="76">
        <v>2114959906</v>
      </c>
      <c r="K209" s="76">
        <v>420923867</v>
      </c>
      <c r="L209" s="77">
        <v>19.03</v>
      </c>
      <c r="M209" s="77">
        <v>16.96</v>
      </c>
      <c r="N209" s="76">
        <v>8441</v>
      </c>
      <c r="O209" s="99">
        <f t="shared" si="9"/>
        <v>131</v>
      </c>
      <c r="P209" s="99" t="str">
        <f t="shared" si="10"/>
        <v>Degerfors</v>
      </c>
      <c r="Q209" s="101">
        <f t="shared" si="11"/>
        <v>8441</v>
      </c>
    </row>
    <row r="210" spans="1:17" ht="12.75">
      <c r="A210" s="72" t="s">
        <v>648</v>
      </c>
      <c r="B210" s="73" t="s">
        <v>407</v>
      </c>
      <c r="C210" t="s">
        <v>408</v>
      </c>
      <c r="D210" s="132" t="s">
        <v>408</v>
      </c>
      <c r="E210" s="17">
        <v>15254</v>
      </c>
      <c r="F210" s="17">
        <v>2480518400</v>
      </c>
      <c r="G210" s="126">
        <v>2688090660</v>
      </c>
      <c r="H210" s="126">
        <v>176222</v>
      </c>
      <c r="I210" s="75">
        <v>90.9</v>
      </c>
      <c r="J210" s="76">
        <v>3399536185</v>
      </c>
      <c r="K210" s="76">
        <v>711445525</v>
      </c>
      <c r="L210" s="77">
        <v>19.03</v>
      </c>
      <c r="M210" s="77">
        <v>16.96</v>
      </c>
      <c r="N210" s="76">
        <v>8876</v>
      </c>
      <c r="O210" s="99">
        <f t="shared" si="9"/>
        <v>150</v>
      </c>
      <c r="P210" s="99" t="str">
        <f t="shared" si="10"/>
        <v>Hallsberg</v>
      </c>
      <c r="Q210" s="101">
        <f t="shared" si="11"/>
        <v>8876</v>
      </c>
    </row>
    <row r="211" spans="1:17" ht="12.75">
      <c r="A211" s="72" t="s">
        <v>648</v>
      </c>
      <c r="B211" s="73" t="s">
        <v>411</v>
      </c>
      <c r="C211" t="s">
        <v>412</v>
      </c>
      <c r="D211" s="132" t="s">
        <v>412</v>
      </c>
      <c r="E211" s="17">
        <v>6973</v>
      </c>
      <c r="F211" s="17">
        <v>1088863000</v>
      </c>
      <c r="G211" s="126">
        <v>1179980145</v>
      </c>
      <c r="H211" s="126">
        <v>169221</v>
      </c>
      <c r="I211" s="75">
        <v>87.3</v>
      </c>
      <c r="J211" s="76">
        <v>1554016377</v>
      </c>
      <c r="K211" s="76">
        <v>374036232</v>
      </c>
      <c r="L211" s="77">
        <v>19.03</v>
      </c>
      <c r="M211" s="77">
        <v>16.96</v>
      </c>
      <c r="N211" s="76">
        <v>10208</v>
      </c>
      <c r="O211" s="99">
        <f t="shared" si="9"/>
        <v>208</v>
      </c>
      <c r="P211" s="99" t="str">
        <f t="shared" si="10"/>
        <v>Hällefors</v>
      </c>
      <c r="Q211" s="101">
        <f t="shared" si="11"/>
        <v>10208</v>
      </c>
    </row>
    <row r="212" spans="1:17" ht="12.75">
      <c r="A212" s="72" t="s">
        <v>648</v>
      </c>
      <c r="B212" s="73" t="s">
        <v>421</v>
      </c>
      <c r="C212" t="s">
        <v>422</v>
      </c>
      <c r="D212" s="132" t="s">
        <v>422</v>
      </c>
      <c r="E212" s="17">
        <v>29608</v>
      </c>
      <c r="F212" s="17">
        <v>5187853600</v>
      </c>
      <c r="G212" s="126">
        <v>5621978377</v>
      </c>
      <c r="H212" s="126">
        <v>189880</v>
      </c>
      <c r="I212" s="75">
        <v>98</v>
      </c>
      <c r="J212" s="76">
        <v>6598496616</v>
      </c>
      <c r="K212" s="76">
        <v>976518239</v>
      </c>
      <c r="L212" s="77">
        <v>19.03</v>
      </c>
      <c r="M212" s="77">
        <v>16.96</v>
      </c>
      <c r="N212" s="76">
        <v>6276</v>
      </c>
      <c r="O212" s="99">
        <f t="shared" si="9"/>
        <v>64</v>
      </c>
      <c r="P212" s="99" t="str">
        <f t="shared" si="10"/>
        <v>Karlskoga</v>
      </c>
      <c r="Q212" s="101">
        <f t="shared" si="11"/>
        <v>6276</v>
      </c>
    </row>
    <row r="213" spans="1:17" ht="12.75">
      <c r="A213" s="72" t="s">
        <v>648</v>
      </c>
      <c r="B213" s="73" t="s">
        <v>417</v>
      </c>
      <c r="C213" t="s">
        <v>418</v>
      </c>
      <c r="D213" s="132" t="s">
        <v>418</v>
      </c>
      <c r="E213" s="17">
        <v>20695</v>
      </c>
      <c r="F213" s="17">
        <v>3362009400</v>
      </c>
      <c r="G213" s="126">
        <v>3643345709</v>
      </c>
      <c r="H213" s="126">
        <v>176050</v>
      </c>
      <c r="I213" s="75">
        <v>90.8</v>
      </c>
      <c r="J213" s="76">
        <v>4612128055</v>
      </c>
      <c r="K213" s="76">
        <v>968782346</v>
      </c>
      <c r="L213" s="77">
        <v>19.03</v>
      </c>
      <c r="M213" s="77">
        <v>16.96</v>
      </c>
      <c r="N213" s="76">
        <v>8908</v>
      </c>
      <c r="O213" s="99">
        <f t="shared" si="9"/>
        <v>152</v>
      </c>
      <c r="P213" s="99" t="str">
        <f t="shared" si="10"/>
        <v>Kumla</v>
      </c>
      <c r="Q213" s="101">
        <f t="shared" si="11"/>
        <v>8908</v>
      </c>
    </row>
    <row r="214" spans="1:17" ht="12.75">
      <c r="A214" s="72" t="s">
        <v>648</v>
      </c>
      <c r="B214" s="73" t="s">
        <v>405</v>
      </c>
      <c r="C214" t="s">
        <v>406</v>
      </c>
      <c r="D214" s="132" t="s">
        <v>406</v>
      </c>
      <c r="E214" s="17">
        <v>5566</v>
      </c>
      <c r="F214" s="17">
        <v>948076300</v>
      </c>
      <c r="G214" s="126">
        <v>1027412273</v>
      </c>
      <c r="H214" s="126">
        <v>184587</v>
      </c>
      <c r="I214" s="75">
        <v>95.2</v>
      </c>
      <c r="J214" s="76">
        <v>1240449614</v>
      </c>
      <c r="K214" s="76">
        <v>213037341</v>
      </c>
      <c r="L214" s="77">
        <v>19.03</v>
      </c>
      <c r="M214" s="77">
        <v>16.96</v>
      </c>
      <c r="N214" s="76">
        <v>7284</v>
      </c>
      <c r="O214" s="99">
        <f t="shared" si="9"/>
        <v>92</v>
      </c>
      <c r="P214" s="99" t="str">
        <f t="shared" si="10"/>
        <v>Laxå</v>
      </c>
      <c r="Q214" s="101">
        <f t="shared" si="11"/>
        <v>7284</v>
      </c>
    </row>
    <row r="215" spans="1:17" ht="12.75">
      <c r="A215" s="72" t="s">
        <v>648</v>
      </c>
      <c r="B215" s="73" t="s">
        <v>403</v>
      </c>
      <c r="C215" t="s">
        <v>404</v>
      </c>
      <c r="D215" s="132" t="s">
        <v>404</v>
      </c>
      <c r="E215" s="17">
        <v>7320</v>
      </c>
      <c r="F215" s="17">
        <v>1182013800</v>
      </c>
      <c r="G215" s="126">
        <v>1280925897</v>
      </c>
      <c r="H215" s="126">
        <v>174990</v>
      </c>
      <c r="I215" s="75">
        <v>90.3</v>
      </c>
      <c r="J215" s="76">
        <v>1631349474</v>
      </c>
      <c r="K215" s="76">
        <v>350423577</v>
      </c>
      <c r="L215" s="77">
        <v>19.03</v>
      </c>
      <c r="M215" s="77">
        <v>16.96</v>
      </c>
      <c r="N215" s="76">
        <v>9110</v>
      </c>
      <c r="O215" s="99">
        <f t="shared" si="9"/>
        <v>165</v>
      </c>
      <c r="P215" s="99" t="str">
        <f t="shared" si="10"/>
        <v>Lekeberg</v>
      </c>
      <c r="Q215" s="101">
        <f t="shared" si="11"/>
        <v>9110</v>
      </c>
    </row>
    <row r="216" spans="1:17" ht="12.75">
      <c r="A216" s="72" t="s">
        <v>648</v>
      </c>
      <c r="B216" s="73" t="s">
        <v>425</v>
      </c>
      <c r="C216" t="s">
        <v>426</v>
      </c>
      <c r="D216" s="132" t="s">
        <v>426</v>
      </c>
      <c r="E216" s="17">
        <v>23017</v>
      </c>
      <c r="F216" s="17">
        <v>3807632300</v>
      </c>
      <c r="G216" s="126">
        <v>4126258778</v>
      </c>
      <c r="H216" s="126">
        <v>179270</v>
      </c>
      <c r="I216" s="75">
        <v>92.5</v>
      </c>
      <c r="J216" s="76">
        <v>5129613503</v>
      </c>
      <c r="K216" s="76">
        <v>1003354725</v>
      </c>
      <c r="L216" s="77">
        <v>19.03</v>
      </c>
      <c r="M216" s="77">
        <v>16.96</v>
      </c>
      <c r="N216" s="76">
        <v>8296</v>
      </c>
      <c r="O216" s="99">
        <f t="shared" si="9"/>
        <v>123</v>
      </c>
      <c r="P216" s="99" t="str">
        <f t="shared" si="10"/>
        <v>Lindesberg</v>
      </c>
      <c r="Q216" s="101">
        <f t="shared" si="11"/>
        <v>8296</v>
      </c>
    </row>
    <row r="217" spans="1:17" ht="12.75">
      <c r="A217" s="72" t="s">
        <v>648</v>
      </c>
      <c r="B217" s="73" t="s">
        <v>413</v>
      </c>
      <c r="C217" t="s">
        <v>414</v>
      </c>
      <c r="D217" s="132" t="s">
        <v>414</v>
      </c>
      <c r="E217" s="17">
        <v>4832</v>
      </c>
      <c r="F217" s="17">
        <v>734323300</v>
      </c>
      <c r="G217" s="126">
        <v>795772208</v>
      </c>
      <c r="H217" s="126">
        <v>164688</v>
      </c>
      <c r="I217" s="75">
        <v>85</v>
      </c>
      <c r="J217" s="76">
        <v>1076868942</v>
      </c>
      <c r="K217" s="76">
        <v>281096734</v>
      </c>
      <c r="L217" s="77">
        <v>19.03</v>
      </c>
      <c r="M217" s="77">
        <v>16.96</v>
      </c>
      <c r="N217" s="76">
        <v>11071</v>
      </c>
      <c r="O217" s="99">
        <f t="shared" si="9"/>
        <v>242</v>
      </c>
      <c r="P217" s="99" t="str">
        <f t="shared" si="10"/>
        <v>Ljusnarsberg</v>
      </c>
      <c r="Q217" s="101">
        <f t="shared" si="11"/>
        <v>11071</v>
      </c>
    </row>
    <row r="218" spans="1:17" ht="12.75">
      <c r="A218" s="72" t="s">
        <v>648</v>
      </c>
      <c r="B218" s="73" t="s">
        <v>423</v>
      </c>
      <c r="C218" t="s">
        <v>424</v>
      </c>
      <c r="D218" s="132" t="s">
        <v>424</v>
      </c>
      <c r="E218" s="17">
        <v>10338</v>
      </c>
      <c r="F218" s="17">
        <v>1754757200</v>
      </c>
      <c r="G218" s="126">
        <v>1901597037</v>
      </c>
      <c r="H218" s="126">
        <v>183942</v>
      </c>
      <c r="I218" s="75">
        <v>94.9</v>
      </c>
      <c r="J218" s="76">
        <v>2303946839</v>
      </c>
      <c r="K218" s="76">
        <v>402349802</v>
      </c>
      <c r="L218" s="77">
        <v>19.03</v>
      </c>
      <c r="M218" s="77">
        <v>16.96</v>
      </c>
      <c r="N218" s="76">
        <v>7406</v>
      </c>
      <c r="O218" s="99">
        <f t="shared" si="9"/>
        <v>96</v>
      </c>
      <c r="P218" s="99" t="str">
        <f t="shared" si="10"/>
        <v>Nora</v>
      </c>
      <c r="Q218" s="101">
        <f t="shared" si="11"/>
        <v>7406</v>
      </c>
    </row>
    <row r="219" spans="1:17" ht="12.75">
      <c r="A219" s="72" t="s">
        <v>648</v>
      </c>
      <c r="B219" s="73" t="s">
        <v>415</v>
      </c>
      <c r="C219" t="s">
        <v>416</v>
      </c>
      <c r="D219" s="132" t="s">
        <v>416</v>
      </c>
      <c r="E219" s="17">
        <v>138748</v>
      </c>
      <c r="F219" s="17">
        <v>23218018800</v>
      </c>
      <c r="G219" s="126">
        <v>25160925831</v>
      </c>
      <c r="H219" s="126">
        <v>181343</v>
      </c>
      <c r="I219" s="75">
        <v>93.6</v>
      </c>
      <c r="J219" s="76">
        <v>30921649839</v>
      </c>
      <c r="K219" s="76">
        <v>5760724008</v>
      </c>
      <c r="L219" s="77">
        <v>19.03</v>
      </c>
      <c r="M219" s="77">
        <v>16.96</v>
      </c>
      <c r="N219" s="76">
        <v>7901</v>
      </c>
      <c r="O219" s="99">
        <f t="shared" si="9"/>
        <v>114</v>
      </c>
      <c r="P219" s="99" t="str">
        <f t="shared" si="10"/>
        <v>Örebro</v>
      </c>
      <c r="Q219" s="101">
        <f t="shared" si="11"/>
        <v>7901</v>
      </c>
    </row>
    <row r="220" spans="1:17" ht="25.5">
      <c r="A220" s="72" t="s">
        <v>649</v>
      </c>
      <c r="B220" s="73" t="s">
        <v>446</v>
      </c>
      <c r="C220" s="102" t="s">
        <v>447</v>
      </c>
      <c r="D220" s="74" t="s">
        <v>682</v>
      </c>
      <c r="E220" s="17">
        <v>13345</v>
      </c>
      <c r="F220" s="17">
        <v>2168142900</v>
      </c>
      <c r="G220" s="126">
        <v>2349575266</v>
      </c>
      <c r="H220" s="126">
        <v>176064</v>
      </c>
      <c r="I220" s="75">
        <v>90.9</v>
      </c>
      <c r="J220" s="76">
        <v>2974092723</v>
      </c>
      <c r="K220" s="76">
        <v>624517457</v>
      </c>
      <c r="L220" s="77">
        <v>20.19</v>
      </c>
      <c r="M220" s="77">
        <v>18.12</v>
      </c>
      <c r="N220" s="76">
        <v>9448</v>
      </c>
      <c r="O220" s="99">
        <f t="shared" si="9"/>
        <v>178</v>
      </c>
      <c r="P220" s="99" t="str">
        <f t="shared" si="10"/>
        <v>Arboga</v>
      </c>
      <c r="Q220" s="101">
        <f t="shared" si="11"/>
        <v>9448</v>
      </c>
    </row>
    <row r="221" spans="1:17" ht="12.75">
      <c r="A221" s="72" t="s">
        <v>649</v>
      </c>
      <c r="B221" s="73" t="s">
        <v>442</v>
      </c>
      <c r="C221" t="s">
        <v>443</v>
      </c>
      <c r="D221" s="132" t="s">
        <v>443</v>
      </c>
      <c r="E221" s="17">
        <v>12603</v>
      </c>
      <c r="F221" s="17">
        <v>2162367700</v>
      </c>
      <c r="G221" s="126">
        <v>2343316792</v>
      </c>
      <c r="H221" s="126">
        <v>185933</v>
      </c>
      <c r="I221" s="75">
        <v>95.9</v>
      </c>
      <c r="J221" s="76">
        <v>2808729156</v>
      </c>
      <c r="K221" s="76">
        <v>465412364</v>
      </c>
      <c r="L221" s="77">
        <v>20.19</v>
      </c>
      <c r="M221" s="77">
        <v>18.12</v>
      </c>
      <c r="N221" s="76">
        <v>7456</v>
      </c>
      <c r="O221" s="99">
        <f t="shared" si="9"/>
        <v>98</v>
      </c>
      <c r="P221" s="99" t="str">
        <f t="shared" si="10"/>
        <v>Fagersta</v>
      </c>
      <c r="Q221" s="101">
        <f t="shared" si="11"/>
        <v>7456</v>
      </c>
    </row>
    <row r="222" spans="1:17" ht="12.75">
      <c r="A222" s="72" t="s">
        <v>649</v>
      </c>
      <c r="B222" s="73" t="s">
        <v>434</v>
      </c>
      <c r="C222" t="s">
        <v>435</v>
      </c>
      <c r="D222" s="132" t="s">
        <v>435</v>
      </c>
      <c r="E222" s="17">
        <v>15352</v>
      </c>
      <c r="F222" s="17">
        <v>2471812600</v>
      </c>
      <c r="G222" s="126">
        <v>2678656350</v>
      </c>
      <c r="H222" s="126">
        <v>174483</v>
      </c>
      <c r="I222" s="75">
        <v>90</v>
      </c>
      <c r="J222" s="76">
        <v>3421376656</v>
      </c>
      <c r="K222" s="76">
        <v>742720306</v>
      </c>
      <c r="L222" s="77">
        <v>20.19</v>
      </c>
      <c r="M222" s="77">
        <v>18.12</v>
      </c>
      <c r="N222" s="76">
        <v>9768</v>
      </c>
      <c r="O222" s="99">
        <f t="shared" si="9"/>
        <v>190</v>
      </c>
      <c r="P222" s="99" t="str">
        <f t="shared" si="10"/>
        <v>Hallstahammar</v>
      </c>
      <c r="Q222" s="101">
        <f t="shared" si="11"/>
        <v>9768</v>
      </c>
    </row>
    <row r="223" spans="1:17" ht="12.75">
      <c r="A223" s="72" t="s">
        <v>649</v>
      </c>
      <c r="B223" s="73" t="s">
        <v>432</v>
      </c>
      <c r="C223" t="s">
        <v>433</v>
      </c>
      <c r="D223" s="132" t="s">
        <v>433</v>
      </c>
      <c r="E223" s="17">
        <v>8025</v>
      </c>
      <c r="F223" s="17">
        <v>1368723300</v>
      </c>
      <c r="G223" s="126">
        <v>1483259434</v>
      </c>
      <c r="H223" s="126">
        <v>184830</v>
      </c>
      <c r="I223" s="75">
        <v>95.4</v>
      </c>
      <c r="J223" s="76">
        <v>1788467149</v>
      </c>
      <c r="K223" s="76">
        <v>305207715</v>
      </c>
      <c r="L223" s="77">
        <v>20.19</v>
      </c>
      <c r="M223" s="77">
        <v>18.12</v>
      </c>
      <c r="N223" s="76">
        <v>7679</v>
      </c>
      <c r="O223" s="99">
        <f t="shared" si="9"/>
        <v>105</v>
      </c>
      <c r="P223" s="99" t="str">
        <f t="shared" si="10"/>
        <v>Kungsör</v>
      </c>
      <c r="Q223" s="101">
        <f t="shared" si="11"/>
        <v>7679</v>
      </c>
    </row>
    <row r="224" spans="1:17" ht="12.75">
      <c r="A224" s="72" t="s">
        <v>649</v>
      </c>
      <c r="B224" s="73" t="s">
        <v>444</v>
      </c>
      <c r="C224" t="s">
        <v>445</v>
      </c>
      <c r="D224" s="132" t="s">
        <v>445</v>
      </c>
      <c r="E224" s="17">
        <v>24843</v>
      </c>
      <c r="F224" s="17">
        <v>4141645900</v>
      </c>
      <c r="G224" s="126">
        <v>4488222971</v>
      </c>
      <c r="H224" s="126">
        <v>180663</v>
      </c>
      <c r="I224" s="75">
        <v>93.2</v>
      </c>
      <c r="J224" s="76">
        <v>5536559424</v>
      </c>
      <c r="K224" s="76">
        <v>1048336453</v>
      </c>
      <c r="L224" s="77">
        <v>20.19</v>
      </c>
      <c r="M224" s="77">
        <v>18.12</v>
      </c>
      <c r="N224" s="76">
        <v>8520</v>
      </c>
      <c r="O224" s="99">
        <f t="shared" si="9"/>
        <v>134</v>
      </c>
      <c r="P224" s="99" t="str">
        <f t="shared" si="10"/>
        <v>Köping</v>
      </c>
      <c r="Q224" s="101">
        <f t="shared" si="11"/>
        <v>8520</v>
      </c>
    </row>
    <row r="225" spans="1:17" ht="12.75">
      <c r="A225" s="72" t="s">
        <v>649</v>
      </c>
      <c r="B225" s="73" t="s">
        <v>436</v>
      </c>
      <c r="C225" t="s">
        <v>437</v>
      </c>
      <c r="D225" s="132" t="s">
        <v>437</v>
      </c>
      <c r="E225" s="17">
        <v>5635</v>
      </c>
      <c r="F225" s="17">
        <v>949975100</v>
      </c>
      <c r="G225" s="126">
        <v>1029469966</v>
      </c>
      <c r="H225" s="126">
        <v>182692</v>
      </c>
      <c r="I225" s="75">
        <v>94.3</v>
      </c>
      <c r="J225" s="76">
        <v>1255827088</v>
      </c>
      <c r="K225" s="76">
        <v>226357122</v>
      </c>
      <c r="L225" s="77">
        <v>20.19</v>
      </c>
      <c r="M225" s="77">
        <v>18.12</v>
      </c>
      <c r="N225" s="76">
        <v>8110</v>
      </c>
      <c r="O225" s="99">
        <f t="shared" si="9"/>
        <v>119</v>
      </c>
      <c r="P225" s="99" t="str">
        <f t="shared" si="10"/>
        <v>Norberg</v>
      </c>
      <c r="Q225" s="101">
        <f t="shared" si="11"/>
        <v>8110</v>
      </c>
    </row>
    <row r="226" spans="1:17" ht="12.75">
      <c r="A226" s="72" t="s">
        <v>649</v>
      </c>
      <c r="B226" s="73" t="s">
        <v>440</v>
      </c>
      <c r="C226" t="s">
        <v>441</v>
      </c>
      <c r="D226" s="132" t="s">
        <v>441</v>
      </c>
      <c r="E226" s="17">
        <v>21616</v>
      </c>
      <c r="F226" s="17">
        <v>3489951900</v>
      </c>
      <c r="G226" s="126">
        <v>3781994565</v>
      </c>
      <c r="H226" s="126">
        <v>174963</v>
      </c>
      <c r="I226" s="75">
        <v>90.3</v>
      </c>
      <c r="J226" s="76">
        <v>4817383911</v>
      </c>
      <c r="K226" s="76">
        <v>1035389346</v>
      </c>
      <c r="L226" s="77">
        <v>20.19</v>
      </c>
      <c r="M226" s="77">
        <v>18.12</v>
      </c>
      <c r="N226" s="76">
        <v>9671</v>
      </c>
      <c r="O226" s="99">
        <f t="shared" si="9"/>
        <v>183</v>
      </c>
      <c r="P226" s="99" t="str">
        <f t="shared" si="10"/>
        <v>Sala</v>
      </c>
      <c r="Q226" s="101">
        <f t="shared" si="11"/>
        <v>9671</v>
      </c>
    </row>
    <row r="227" spans="1:17" ht="12.75">
      <c r="A227" s="72" t="s">
        <v>649</v>
      </c>
      <c r="B227" s="73" t="s">
        <v>427</v>
      </c>
      <c r="C227" t="s">
        <v>428</v>
      </c>
      <c r="D227" s="132" t="s">
        <v>428</v>
      </c>
      <c r="E227" s="17">
        <v>4366</v>
      </c>
      <c r="F227" s="17">
        <v>727408500</v>
      </c>
      <c r="G227" s="126">
        <v>788278771</v>
      </c>
      <c r="H227" s="126">
        <v>180549</v>
      </c>
      <c r="I227" s="75">
        <v>93.2</v>
      </c>
      <c r="J227" s="76">
        <v>973015274</v>
      </c>
      <c r="K227" s="76">
        <v>184736503</v>
      </c>
      <c r="L227" s="77">
        <v>20.19</v>
      </c>
      <c r="M227" s="77">
        <v>18.12</v>
      </c>
      <c r="N227" s="76">
        <v>8543</v>
      </c>
      <c r="O227" s="99">
        <f t="shared" si="9"/>
        <v>135</v>
      </c>
      <c r="P227" s="99" t="str">
        <f t="shared" si="10"/>
        <v>Skinnskatteberg</v>
      </c>
      <c r="Q227" s="101">
        <f t="shared" si="11"/>
        <v>8543</v>
      </c>
    </row>
    <row r="228" spans="1:17" ht="12.75">
      <c r="A228" s="72" t="s">
        <v>649</v>
      </c>
      <c r="B228" s="73" t="s">
        <v>429</v>
      </c>
      <c r="C228" t="s">
        <v>430</v>
      </c>
      <c r="D228" s="132" t="s">
        <v>430</v>
      </c>
      <c r="E228" s="17">
        <v>9882</v>
      </c>
      <c r="F228" s="17">
        <v>1682484300</v>
      </c>
      <c r="G228" s="126">
        <v>1823276269</v>
      </c>
      <c r="H228" s="126">
        <v>184505</v>
      </c>
      <c r="I228" s="75">
        <v>95.2</v>
      </c>
      <c r="J228" s="76">
        <v>2202321790</v>
      </c>
      <c r="K228" s="76">
        <v>379045521</v>
      </c>
      <c r="L228" s="77">
        <v>20.19</v>
      </c>
      <c r="M228" s="77">
        <v>18.12</v>
      </c>
      <c r="N228" s="76">
        <v>7744</v>
      </c>
      <c r="O228" s="99">
        <f t="shared" si="9"/>
        <v>107</v>
      </c>
      <c r="P228" s="99" t="str">
        <f t="shared" si="10"/>
        <v>Surahammar</v>
      </c>
      <c r="Q228" s="101">
        <f t="shared" si="11"/>
        <v>7744</v>
      </c>
    </row>
    <row r="229" spans="1:17" ht="12.75">
      <c r="A229" s="72" t="s">
        <v>649</v>
      </c>
      <c r="B229" s="73" t="s">
        <v>438</v>
      </c>
      <c r="C229" t="s">
        <v>439</v>
      </c>
      <c r="D229" s="132" t="s">
        <v>439</v>
      </c>
      <c r="E229" s="17">
        <v>140392</v>
      </c>
      <c r="F229" s="17">
        <v>25373000500</v>
      </c>
      <c r="G229" s="126">
        <v>27496238555</v>
      </c>
      <c r="H229" s="126">
        <v>195853</v>
      </c>
      <c r="I229" s="75">
        <v>101.1</v>
      </c>
      <c r="J229" s="76">
        <v>31288034884</v>
      </c>
      <c r="K229" s="76">
        <v>3791796329</v>
      </c>
      <c r="L229" s="77">
        <v>20.19</v>
      </c>
      <c r="M229" s="77">
        <v>18.12</v>
      </c>
      <c r="N229" s="76">
        <v>5453</v>
      </c>
      <c r="O229" s="99">
        <f t="shared" si="9"/>
        <v>54</v>
      </c>
      <c r="P229" s="99" t="str">
        <f t="shared" si="10"/>
        <v>Västerås</v>
      </c>
      <c r="Q229" s="101">
        <f t="shared" si="11"/>
        <v>5453</v>
      </c>
    </row>
    <row r="230" spans="1:17" ht="25.5">
      <c r="A230" s="72" t="s">
        <v>650</v>
      </c>
      <c r="B230" s="73" t="s">
        <v>473</v>
      </c>
      <c r="C230" s="102" t="s">
        <v>474</v>
      </c>
      <c r="D230" s="74" t="s">
        <v>683</v>
      </c>
      <c r="E230" s="17">
        <v>21442</v>
      </c>
      <c r="F230" s="17">
        <v>3736169300</v>
      </c>
      <c r="G230" s="126">
        <v>4048815683</v>
      </c>
      <c r="H230" s="126">
        <v>188826</v>
      </c>
      <c r="I230" s="75">
        <v>97.4</v>
      </c>
      <c r="J230" s="76">
        <v>4778605932</v>
      </c>
      <c r="K230" s="76">
        <v>729790249</v>
      </c>
      <c r="L230" s="77">
        <v>19.99</v>
      </c>
      <c r="M230" s="77">
        <v>17.92</v>
      </c>
      <c r="N230" s="76">
        <v>6804</v>
      </c>
      <c r="O230" s="99">
        <f t="shared" si="9"/>
        <v>81</v>
      </c>
      <c r="P230" s="99" t="str">
        <f t="shared" si="10"/>
        <v>Avesta</v>
      </c>
      <c r="Q230" s="101">
        <f t="shared" si="11"/>
        <v>6804</v>
      </c>
    </row>
    <row r="231" spans="1:17" ht="12.75">
      <c r="A231" s="72" t="s">
        <v>650</v>
      </c>
      <c r="B231" s="73" t="s">
        <v>467</v>
      </c>
      <c r="C231" t="s">
        <v>468</v>
      </c>
      <c r="D231" s="132" t="s">
        <v>468</v>
      </c>
      <c r="E231" s="17">
        <v>49330</v>
      </c>
      <c r="F231" s="17">
        <v>8083572800</v>
      </c>
      <c r="G231" s="126">
        <v>8760014255</v>
      </c>
      <c r="H231" s="126">
        <v>177580</v>
      </c>
      <c r="I231" s="75">
        <v>91.6</v>
      </c>
      <c r="J231" s="76">
        <v>10993779994</v>
      </c>
      <c r="K231" s="76">
        <v>2233765739</v>
      </c>
      <c r="L231" s="77">
        <v>19.99</v>
      </c>
      <c r="M231" s="77">
        <v>17.92</v>
      </c>
      <c r="N231" s="76">
        <v>9052</v>
      </c>
      <c r="O231" s="99">
        <f t="shared" si="9"/>
        <v>159</v>
      </c>
      <c r="P231" s="99" t="str">
        <f t="shared" si="10"/>
        <v>Borlänge</v>
      </c>
      <c r="Q231" s="101">
        <f t="shared" si="11"/>
        <v>9052</v>
      </c>
    </row>
    <row r="232" spans="1:17" ht="12.75">
      <c r="A232" s="72" t="s">
        <v>650</v>
      </c>
      <c r="B232" s="73" t="s">
        <v>465</v>
      </c>
      <c r="C232" t="s">
        <v>466</v>
      </c>
      <c r="D232" s="132" t="s">
        <v>466</v>
      </c>
      <c r="E232" s="17">
        <v>56404</v>
      </c>
      <c r="F232" s="17">
        <v>9960653400</v>
      </c>
      <c r="G232" s="126">
        <v>10794170837</v>
      </c>
      <c r="H232" s="126">
        <v>191372</v>
      </c>
      <c r="I232" s="75">
        <v>98.8</v>
      </c>
      <c r="J232" s="76">
        <v>12570305428</v>
      </c>
      <c r="K232" s="76">
        <v>1776134591</v>
      </c>
      <c r="L232" s="77">
        <v>19.99</v>
      </c>
      <c r="M232" s="77">
        <v>17.92</v>
      </c>
      <c r="N232" s="76">
        <v>6295</v>
      </c>
      <c r="O232" s="99">
        <f t="shared" si="9"/>
        <v>66</v>
      </c>
      <c r="P232" s="99" t="str">
        <f t="shared" si="10"/>
        <v>Falun</v>
      </c>
      <c r="Q232" s="101">
        <f t="shared" si="11"/>
        <v>6295</v>
      </c>
    </row>
    <row r="233" spans="1:17" ht="12.75">
      <c r="A233" s="72" t="s">
        <v>650</v>
      </c>
      <c r="B233" s="73" t="s">
        <v>451</v>
      </c>
      <c r="C233" t="s">
        <v>452</v>
      </c>
      <c r="D233" s="132" t="s">
        <v>452</v>
      </c>
      <c r="E233" s="17">
        <v>10005</v>
      </c>
      <c r="F233" s="17">
        <v>1629352400</v>
      </c>
      <c r="G233" s="126">
        <v>1765698238</v>
      </c>
      <c r="H233" s="126">
        <v>176482</v>
      </c>
      <c r="I233" s="75">
        <v>91.1</v>
      </c>
      <c r="J233" s="76">
        <v>2229733810</v>
      </c>
      <c r="K233" s="76">
        <v>464035572</v>
      </c>
      <c r="L233" s="77">
        <v>19.99</v>
      </c>
      <c r="M233" s="77">
        <v>17.92</v>
      </c>
      <c r="N233" s="76">
        <v>9271</v>
      </c>
      <c r="O233" s="99">
        <f t="shared" si="9"/>
        <v>173</v>
      </c>
      <c r="P233" s="99" t="str">
        <f t="shared" si="10"/>
        <v>Gagnef</v>
      </c>
      <c r="Q233" s="101">
        <f t="shared" si="11"/>
        <v>9271</v>
      </c>
    </row>
    <row r="234" spans="1:17" ht="12.75">
      <c r="A234" s="72" t="s">
        <v>650</v>
      </c>
      <c r="B234" s="73" t="s">
        <v>471</v>
      </c>
      <c r="C234" t="s">
        <v>472</v>
      </c>
      <c r="D234" s="132" t="s">
        <v>472</v>
      </c>
      <c r="E234" s="17">
        <v>15054</v>
      </c>
      <c r="F234" s="17">
        <v>2480845900</v>
      </c>
      <c r="G234" s="126">
        <v>2688445566</v>
      </c>
      <c r="H234" s="126">
        <v>178587</v>
      </c>
      <c r="I234" s="75">
        <v>92.2</v>
      </c>
      <c r="J234" s="76">
        <v>3354963795</v>
      </c>
      <c r="K234" s="76">
        <v>666518229</v>
      </c>
      <c r="L234" s="77">
        <v>19.99</v>
      </c>
      <c r="M234" s="77">
        <v>17.92</v>
      </c>
      <c r="N234" s="76">
        <v>8851</v>
      </c>
      <c r="O234" s="99">
        <f t="shared" si="9"/>
        <v>147</v>
      </c>
      <c r="P234" s="99" t="str">
        <f t="shared" si="10"/>
        <v>Hedemora</v>
      </c>
      <c r="Q234" s="101">
        <f t="shared" si="11"/>
        <v>8851</v>
      </c>
    </row>
    <row r="235" spans="1:17" ht="12.75">
      <c r="A235" s="72" t="s">
        <v>650</v>
      </c>
      <c r="B235" s="73" t="s">
        <v>453</v>
      </c>
      <c r="C235" t="s">
        <v>454</v>
      </c>
      <c r="D235" s="132" t="s">
        <v>454</v>
      </c>
      <c r="E235" s="17">
        <v>15157</v>
      </c>
      <c r="F235" s="17">
        <v>2567618500</v>
      </c>
      <c r="G235" s="126">
        <v>2782479384</v>
      </c>
      <c r="H235" s="126">
        <v>183577</v>
      </c>
      <c r="I235" s="75">
        <v>94.7</v>
      </c>
      <c r="J235" s="76">
        <v>3377918576</v>
      </c>
      <c r="K235" s="76">
        <v>595439192</v>
      </c>
      <c r="L235" s="77">
        <v>19.99</v>
      </c>
      <c r="M235" s="77">
        <v>17.92</v>
      </c>
      <c r="N235" s="76">
        <v>7853</v>
      </c>
      <c r="O235" s="99">
        <f t="shared" si="9"/>
        <v>112</v>
      </c>
      <c r="P235" s="99" t="str">
        <f t="shared" si="10"/>
        <v>Leksand</v>
      </c>
      <c r="Q235" s="101">
        <f t="shared" si="11"/>
        <v>7853</v>
      </c>
    </row>
    <row r="236" spans="1:17" ht="12.75">
      <c r="A236" s="72" t="s">
        <v>650</v>
      </c>
      <c r="B236" s="73" t="s">
        <v>475</v>
      </c>
      <c r="C236" t="s">
        <v>476</v>
      </c>
      <c r="D236" s="132" t="s">
        <v>476</v>
      </c>
      <c r="E236" s="17">
        <v>25635</v>
      </c>
      <c r="F236" s="17">
        <v>4394282600</v>
      </c>
      <c r="G236" s="126">
        <v>4762000562</v>
      </c>
      <c r="H236" s="126">
        <v>185762</v>
      </c>
      <c r="I236" s="75">
        <v>95.9</v>
      </c>
      <c r="J236" s="76">
        <v>5713066088</v>
      </c>
      <c r="K236" s="76">
        <v>951065526</v>
      </c>
      <c r="L236" s="77">
        <v>19.99</v>
      </c>
      <c r="M236" s="77">
        <v>17.92</v>
      </c>
      <c r="N236" s="76">
        <v>7416</v>
      </c>
      <c r="O236" s="99">
        <f t="shared" si="9"/>
        <v>97</v>
      </c>
      <c r="P236" s="99" t="str">
        <f t="shared" si="10"/>
        <v>Ludvika</v>
      </c>
      <c r="Q236" s="101">
        <f t="shared" si="11"/>
        <v>7416</v>
      </c>
    </row>
    <row r="237" spans="1:17" ht="12.75">
      <c r="A237" s="72" t="s">
        <v>650</v>
      </c>
      <c r="B237" s="73" t="s">
        <v>450</v>
      </c>
      <c r="C237" t="s">
        <v>667</v>
      </c>
      <c r="D237" s="132" t="s">
        <v>667</v>
      </c>
      <c r="E237" s="17">
        <v>10167</v>
      </c>
      <c r="F237" s="17">
        <v>1592700700</v>
      </c>
      <c r="G237" s="126">
        <v>1725979487</v>
      </c>
      <c r="H237" s="126">
        <v>169763</v>
      </c>
      <c r="I237" s="75">
        <v>87.6</v>
      </c>
      <c r="J237" s="76">
        <v>2265837446</v>
      </c>
      <c r="K237" s="76">
        <v>539857959</v>
      </c>
      <c r="L237" s="77">
        <v>19.99</v>
      </c>
      <c r="M237" s="77">
        <v>17.92</v>
      </c>
      <c r="N237" s="76">
        <v>10614</v>
      </c>
      <c r="O237" s="99">
        <f t="shared" si="9"/>
        <v>222</v>
      </c>
      <c r="P237" s="99" t="str">
        <f t="shared" si="10"/>
        <v>Malung-Sälen</v>
      </c>
      <c r="Q237" s="101">
        <f t="shared" si="11"/>
        <v>10614</v>
      </c>
    </row>
    <row r="238" spans="1:17" ht="12.75">
      <c r="A238" s="72" t="s">
        <v>650</v>
      </c>
      <c r="B238" s="73" t="s">
        <v>463</v>
      </c>
      <c r="C238" t="s">
        <v>464</v>
      </c>
      <c r="D238" s="132" t="s">
        <v>464</v>
      </c>
      <c r="E238" s="17">
        <v>20087</v>
      </c>
      <c r="F238" s="17">
        <v>3306825900</v>
      </c>
      <c r="G238" s="126">
        <v>3583544398</v>
      </c>
      <c r="H238" s="126">
        <v>178401</v>
      </c>
      <c r="I238" s="75">
        <v>92.1</v>
      </c>
      <c r="J238" s="76">
        <v>4476627990</v>
      </c>
      <c r="K238" s="76">
        <v>893083592</v>
      </c>
      <c r="L238" s="77">
        <v>19.99</v>
      </c>
      <c r="M238" s="77">
        <v>17.92</v>
      </c>
      <c r="N238" s="76">
        <v>8888</v>
      </c>
      <c r="O238" s="99">
        <f t="shared" si="9"/>
        <v>151</v>
      </c>
      <c r="P238" s="99" t="str">
        <f t="shared" si="10"/>
        <v>Mora</v>
      </c>
      <c r="Q238" s="101">
        <f t="shared" si="11"/>
        <v>8888</v>
      </c>
    </row>
    <row r="239" spans="1:17" ht="12.75">
      <c r="A239" s="72" t="s">
        <v>650</v>
      </c>
      <c r="B239" s="73" t="s">
        <v>457</v>
      </c>
      <c r="C239" t="s">
        <v>458</v>
      </c>
      <c r="D239" s="132" t="s">
        <v>458</v>
      </c>
      <c r="E239" s="17">
        <v>6830</v>
      </c>
      <c r="F239" s="17">
        <v>991364800</v>
      </c>
      <c r="G239" s="126">
        <v>1074323198</v>
      </c>
      <c r="H239" s="126">
        <v>157295</v>
      </c>
      <c r="I239" s="75">
        <v>81.2</v>
      </c>
      <c r="J239" s="76">
        <v>1522147119</v>
      </c>
      <c r="K239" s="76">
        <v>447823921</v>
      </c>
      <c r="L239" s="77">
        <v>19.99</v>
      </c>
      <c r="M239" s="77">
        <v>17.92</v>
      </c>
      <c r="N239" s="76">
        <v>13107</v>
      </c>
      <c r="O239" s="99">
        <f t="shared" si="9"/>
        <v>282</v>
      </c>
      <c r="P239" s="99" t="str">
        <f t="shared" si="10"/>
        <v>Orsa</v>
      </c>
      <c r="Q239" s="101">
        <f t="shared" si="11"/>
        <v>13107</v>
      </c>
    </row>
    <row r="240" spans="1:17" ht="12.75">
      <c r="A240" s="72" t="s">
        <v>650</v>
      </c>
      <c r="B240" s="73" t="s">
        <v>455</v>
      </c>
      <c r="C240" t="s">
        <v>456</v>
      </c>
      <c r="D240" s="132" t="s">
        <v>456</v>
      </c>
      <c r="E240" s="17">
        <v>10831</v>
      </c>
      <c r="F240" s="17">
        <v>1689276600</v>
      </c>
      <c r="G240" s="126">
        <v>1830636955</v>
      </c>
      <c r="H240" s="126">
        <v>169018</v>
      </c>
      <c r="I240" s="75">
        <v>87.2</v>
      </c>
      <c r="J240" s="76">
        <v>2413817780</v>
      </c>
      <c r="K240" s="76">
        <v>583180825</v>
      </c>
      <c r="L240" s="77">
        <v>19.99</v>
      </c>
      <c r="M240" s="77">
        <v>17.92</v>
      </c>
      <c r="N240" s="76">
        <v>10763</v>
      </c>
      <c r="O240" s="99">
        <f t="shared" si="9"/>
        <v>228</v>
      </c>
      <c r="P240" s="99" t="str">
        <f t="shared" si="10"/>
        <v>Rättvik</v>
      </c>
      <c r="Q240" s="101">
        <f t="shared" si="11"/>
        <v>10763</v>
      </c>
    </row>
    <row r="241" spans="1:17" ht="12.75">
      <c r="A241" s="72" t="s">
        <v>650</v>
      </c>
      <c r="B241" s="73" t="s">
        <v>461</v>
      </c>
      <c r="C241" t="s">
        <v>462</v>
      </c>
      <c r="D241" s="132" t="s">
        <v>462</v>
      </c>
      <c r="E241" s="17">
        <v>10624</v>
      </c>
      <c r="F241" s="17">
        <v>1861356200</v>
      </c>
      <c r="G241" s="126">
        <v>2017116348</v>
      </c>
      <c r="H241" s="126">
        <v>189864</v>
      </c>
      <c r="I241" s="75">
        <v>98</v>
      </c>
      <c r="J241" s="76">
        <v>2367685357</v>
      </c>
      <c r="K241" s="76">
        <v>350569009</v>
      </c>
      <c r="L241" s="77">
        <v>19.99</v>
      </c>
      <c r="M241" s="77">
        <v>17.92</v>
      </c>
      <c r="N241" s="76">
        <v>6596</v>
      </c>
      <c r="O241" s="99">
        <f t="shared" si="9"/>
        <v>71</v>
      </c>
      <c r="P241" s="99" t="str">
        <f t="shared" si="10"/>
        <v>Smedjebacken</v>
      </c>
      <c r="Q241" s="101">
        <f t="shared" si="11"/>
        <v>6596</v>
      </c>
    </row>
    <row r="242" spans="1:17" ht="12.75">
      <c r="A242" s="72" t="s">
        <v>650</v>
      </c>
      <c r="B242" s="73" t="s">
        <v>469</v>
      </c>
      <c r="C242" t="s">
        <v>470</v>
      </c>
      <c r="D242" s="132" t="s">
        <v>470</v>
      </c>
      <c r="E242" s="17">
        <v>10871</v>
      </c>
      <c r="F242" s="17">
        <v>1827079100</v>
      </c>
      <c r="G242" s="126">
        <v>1979970906</v>
      </c>
      <c r="H242" s="126">
        <v>182133</v>
      </c>
      <c r="I242" s="75">
        <v>94</v>
      </c>
      <c r="J242" s="76">
        <v>2422732258</v>
      </c>
      <c r="K242" s="76">
        <v>442761352</v>
      </c>
      <c r="L242" s="77">
        <v>19.99</v>
      </c>
      <c r="M242" s="77">
        <v>17.92</v>
      </c>
      <c r="N242" s="76">
        <v>8142</v>
      </c>
      <c r="O242" s="99">
        <f t="shared" si="9"/>
        <v>120</v>
      </c>
      <c r="P242" s="99" t="str">
        <f t="shared" si="10"/>
        <v>Säter</v>
      </c>
      <c r="Q242" s="101">
        <f t="shared" si="11"/>
        <v>8142</v>
      </c>
    </row>
    <row r="243" spans="1:17" ht="12.75">
      <c r="A243" s="72" t="s">
        <v>650</v>
      </c>
      <c r="B243" s="73" t="s">
        <v>448</v>
      </c>
      <c r="C243" t="s">
        <v>449</v>
      </c>
      <c r="D243" s="132" t="s">
        <v>449</v>
      </c>
      <c r="E243" s="17">
        <v>6792</v>
      </c>
      <c r="F243" s="17">
        <v>988364500</v>
      </c>
      <c r="G243" s="126">
        <v>1071071830</v>
      </c>
      <c r="H243" s="126">
        <v>157696</v>
      </c>
      <c r="I243" s="75">
        <v>81.4</v>
      </c>
      <c r="J243" s="76">
        <v>1513678364</v>
      </c>
      <c r="K243" s="76">
        <v>442606534</v>
      </c>
      <c r="L243" s="77">
        <v>19.99</v>
      </c>
      <c r="M243" s="77">
        <v>17.92</v>
      </c>
      <c r="N243" s="76">
        <v>13027</v>
      </c>
      <c r="O243" s="99">
        <f t="shared" si="9"/>
        <v>281</v>
      </c>
      <c r="P243" s="99" t="str">
        <f t="shared" si="10"/>
        <v>Vansbro</v>
      </c>
      <c r="Q243" s="101">
        <f t="shared" si="11"/>
        <v>13027</v>
      </c>
    </row>
    <row r="244" spans="1:17" ht="12.75">
      <c r="A244" s="72" t="s">
        <v>650</v>
      </c>
      <c r="B244" s="73" t="s">
        <v>459</v>
      </c>
      <c r="C244" t="s">
        <v>460</v>
      </c>
      <c r="D244" s="132" t="s">
        <v>460</v>
      </c>
      <c r="E244" s="17">
        <v>7150</v>
      </c>
      <c r="F244" s="17">
        <v>1060014000</v>
      </c>
      <c r="G244" s="126">
        <v>1148717032</v>
      </c>
      <c r="H244" s="126">
        <v>160660</v>
      </c>
      <c r="I244" s="75">
        <v>82.9</v>
      </c>
      <c r="J244" s="76">
        <v>1593462943</v>
      </c>
      <c r="K244" s="76">
        <v>444745911</v>
      </c>
      <c r="L244" s="77">
        <v>19.99</v>
      </c>
      <c r="M244" s="77">
        <v>17.92</v>
      </c>
      <c r="N244" s="76">
        <v>12434</v>
      </c>
      <c r="O244" s="99">
        <f t="shared" si="9"/>
        <v>272</v>
      </c>
      <c r="P244" s="99" t="str">
        <f t="shared" si="10"/>
        <v>Älvdalen</v>
      </c>
      <c r="Q244" s="101">
        <f t="shared" si="11"/>
        <v>12434</v>
      </c>
    </row>
    <row r="245" spans="1:17" ht="25.5">
      <c r="A245" s="72" t="s">
        <v>651</v>
      </c>
      <c r="B245" s="73" t="s">
        <v>493</v>
      </c>
      <c r="C245" s="102" t="s">
        <v>494</v>
      </c>
      <c r="D245" s="74" t="s">
        <v>684</v>
      </c>
      <c r="E245" s="17">
        <v>26163</v>
      </c>
      <c r="F245" s="17">
        <v>4118011700</v>
      </c>
      <c r="G245" s="126">
        <v>4462611037</v>
      </c>
      <c r="H245" s="126">
        <v>170570</v>
      </c>
      <c r="I245" s="75">
        <v>88</v>
      </c>
      <c r="J245" s="76">
        <v>5830737198</v>
      </c>
      <c r="K245" s="76">
        <v>1368126161</v>
      </c>
      <c r="L245" s="77">
        <v>19.31</v>
      </c>
      <c r="M245" s="77">
        <v>17.24</v>
      </c>
      <c r="N245" s="76">
        <v>10098</v>
      </c>
      <c r="O245" s="99">
        <f t="shared" si="9"/>
        <v>201</v>
      </c>
      <c r="P245" s="99" t="str">
        <f t="shared" si="10"/>
        <v>Bollnäs</v>
      </c>
      <c r="Q245" s="101">
        <f t="shared" si="11"/>
        <v>10098</v>
      </c>
    </row>
    <row r="246" spans="1:17" ht="12.75">
      <c r="A246" s="72" t="s">
        <v>651</v>
      </c>
      <c r="B246" s="73" t="s">
        <v>487</v>
      </c>
      <c r="C246" t="s">
        <v>488</v>
      </c>
      <c r="D246" s="132" t="s">
        <v>488</v>
      </c>
      <c r="E246" s="17">
        <v>96065</v>
      </c>
      <c r="F246" s="17">
        <v>16946119700</v>
      </c>
      <c r="G246" s="126">
        <v>18364187943</v>
      </c>
      <c r="H246" s="126">
        <v>191164</v>
      </c>
      <c r="I246" s="75">
        <v>98.6</v>
      </c>
      <c r="J246" s="76">
        <v>21409233227</v>
      </c>
      <c r="K246" s="76">
        <v>3045045284</v>
      </c>
      <c r="L246" s="77">
        <v>19.31</v>
      </c>
      <c r="M246" s="77">
        <v>17.24</v>
      </c>
      <c r="N246" s="76">
        <v>6121</v>
      </c>
      <c r="O246" s="99">
        <f t="shared" si="9"/>
        <v>62</v>
      </c>
      <c r="P246" s="99" t="str">
        <f t="shared" si="10"/>
        <v>Gävle</v>
      </c>
      <c r="Q246" s="101">
        <f t="shared" si="11"/>
        <v>6121</v>
      </c>
    </row>
    <row r="247" spans="1:17" ht="12.75">
      <c r="A247" s="72" t="s">
        <v>651</v>
      </c>
      <c r="B247" s="73" t="s">
        <v>479</v>
      </c>
      <c r="C247" t="s">
        <v>480</v>
      </c>
      <c r="D247" s="132" t="s">
        <v>480</v>
      </c>
      <c r="E247" s="17">
        <v>9526</v>
      </c>
      <c r="F247" s="17">
        <v>1653149000</v>
      </c>
      <c r="G247" s="126">
        <v>1791486161</v>
      </c>
      <c r="H247" s="126">
        <v>188063</v>
      </c>
      <c r="I247" s="75">
        <v>97</v>
      </c>
      <c r="J247" s="76">
        <v>2122982936</v>
      </c>
      <c r="K247" s="76">
        <v>331496775</v>
      </c>
      <c r="L247" s="77">
        <v>19.31</v>
      </c>
      <c r="M247" s="77">
        <v>17.24</v>
      </c>
      <c r="N247" s="76">
        <v>6720</v>
      </c>
      <c r="O247" s="99">
        <f t="shared" si="9"/>
        <v>75</v>
      </c>
      <c r="P247" s="99" t="str">
        <f t="shared" si="10"/>
        <v>Hofors</v>
      </c>
      <c r="Q247" s="101">
        <f t="shared" si="11"/>
        <v>6720</v>
      </c>
    </row>
    <row r="248" spans="1:17" ht="12.75">
      <c r="A248" s="72" t="s">
        <v>651</v>
      </c>
      <c r="B248" s="73" t="s">
        <v>495</v>
      </c>
      <c r="C248" t="s">
        <v>496</v>
      </c>
      <c r="D248" s="132" t="s">
        <v>496</v>
      </c>
      <c r="E248" s="17">
        <v>36749</v>
      </c>
      <c r="F248" s="17">
        <v>6137465900</v>
      </c>
      <c r="G248" s="126">
        <v>6651055184</v>
      </c>
      <c r="H248" s="126">
        <v>180986</v>
      </c>
      <c r="I248" s="75">
        <v>93.4</v>
      </c>
      <c r="J248" s="76">
        <v>8189953801</v>
      </c>
      <c r="K248" s="76">
        <v>1538898617</v>
      </c>
      <c r="L248" s="77">
        <v>19.31</v>
      </c>
      <c r="M248" s="77">
        <v>17.24</v>
      </c>
      <c r="N248" s="76">
        <v>8086</v>
      </c>
      <c r="O248" s="99">
        <f t="shared" si="9"/>
        <v>118</v>
      </c>
      <c r="P248" s="99" t="str">
        <f t="shared" si="10"/>
        <v>Hudiksvall</v>
      </c>
      <c r="Q248" s="101">
        <f t="shared" si="11"/>
        <v>8086</v>
      </c>
    </row>
    <row r="249" spans="1:17" ht="12.75">
      <c r="A249" s="72" t="s">
        <v>651</v>
      </c>
      <c r="B249" s="73" t="s">
        <v>485</v>
      </c>
      <c r="C249" t="s">
        <v>486</v>
      </c>
      <c r="D249" s="132" t="s">
        <v>486</v>
      </c>
      <c r="E249" s="17">
        <v>18884</v>
      </c>
      <c r="F249" s="17">
        <v>2906525000</v>
      </c>
      <c r="G249" s="126">
        <v>3149745919</v>
      </c>
      <c r="H249" s="126">
        <v>166794</v>
      </c>
      <c r="I249" s="75">
        <v>86.1</v>
      </c>
      <c r="J249" s="76">
        <v>4208525064</v>
      </c>
      <c r="K249" s="76">
        <v>1058779145</v>
      </c>
      <c r="L249" s="77">
        <v>19.31</v>
      </c>
      <c r="M249" s="77">
        <v>17.24</v>
      </c>
      <c r="N249" s="76">
        <v>10827</v>
      </c>
      <c r="O249" s="99">
        <f t="shared" si="9"/>
        <v>234</v>
      </c>
      <c r="P249" s="99" t="str">
        <f t="shared" si="10"/>
        <v>Ljusdal</v>
      </c>
      <c r="Q249" s="101">
        <f t="shared" si="11"/>
        <v>10827</v>
      </c>
    </row>
    <row r="250" spans="1:17" ht="12.75">
      <c r="A250" s="72" t="s">
        <v>651</v>
      </c>
      <c r="B250" s="73" t="s">
        <v>483</v>
      </c>
      <c r="C250" t="s">
        <v>484</v>
      </c>
      <c r="D250" s="132" t="s">
        <v>484</v>
      </c>
      <c r="E250" s="17">
        <v>9523</v>
      </c>
      <c r="F250" s="17">
        <v>1447903500</v>
      </c>
      <c r="G250" s="126">
        <v>1569065513</v>
      </c>
      <c r="H250" s="126">
        <v>164766</v>
      </c>
      <c r="I250" s="75">
        <v>85</v>
      </c>
      <c r="J250" s="76">
        <v>2122314350</v>
      </c>
      <c r="K250" s="76">
        <v>553248837</v>
      </c>
      <c r="L250" s="77">
        <v>19.31</v>
      </c>
      <c r="M250" s="77">
        <v>17.24</v>
      </c>
      <c r="N250" s="76">
        <v>11218</v>
      </c>
      <c r="O250" s="99">
        <f t="shared" si="9"/>
        <v>246</v>
      </c>
      <c r="P250" s="99" t="str">
        <f t="shared" si="10"/>
        <v>Nordanstig</v>
      </c>
      <c r="Q250" s="101">
        <f t="shared" si="11"/>
        <v>11218</v>
      </c>
    </row>
    <row r="251" spans="1:17" ht="12.75">
      <c r="A251" s="72" t="s">
        <v>651</v>
      </c>
      <c r="B251" s="73" t="s">
        <v>477</v>
      </c>
      <c r="C251" t="s">
        <v>478</v>
      </c>
      <c r="D251" s="132" t="s">
        <v>478</v>
      </c>
      <c r="E251" s="17">
        <v>5866</v>
      </c>
      <c r="F251" s="17">
        <v>957568400</v>
      </c>
      <c r="G251" s="126">
        <v>1037698681</v>
      </c>
      <c r="H251" s="126">
        <v>176901</v>
      </c>
      <c r="I251" s="75">
        <v>91.3</v>
      </c>
      <c r="J251" s="76">
        <v>1307308199</v>
      </c>
      <c r="K251" s="76">
        <v>269609518</v>
      </c>
      <c r="L251" s="77">
        <v>19.31</v>
      </c>
      <c r="M251" s="77">
        <v>17.24</v>
      </c>
      <c r="N251" s="76">
        <v>8875</v>
      </c>
      <c r="O251" s="99">
        <f t="shared" si="9"/>
        <v>149</v>
      </c>
      <c r="P251" s="99" t="str">
        <f t="shared" si="10"/>
        <v>Ockelbo</v>
      </c>
      <c r="Q251" s="101">
        <f t="shared" si="11"/>
        <v>8875</v>
      </c>
    </row>
    <row r="252" spans="1:17" ht="12.75">
      <c r="A252" s="72" t="s">
        <v>651</v>
      </c>
      <c r="B252" s="73" t="s">
        <v>481</v>
      </c>
      <c r="C252" t="s">
        <v>482</v>
      </c>
      <c r="D252" s="132" t="s">
        <v>482</v>
      </c>
      <c r="E252" s="17">
        <v>11379</v>
      </c>
      <c r="F252" s="17">
        <v>1779619400</v>
      </c>
      <c r="G252" s="126">
        <v>1928539731</v>
      </c>
      <c r="H252" s="126">
        <v>169482</v>
      </c>
      <c r="I252" s="75">
        <v>87.5</v>
      </c>
      <c r="J252" s="76">
        <v>2535946129</v>
      </c>
      <c r="K252" s="76">
        <v>607406398</v>
      </c>
      <c r="L252" s="77">
        <v>19.31</v>
      </c>
      <c r="M252" s="77">
        <v>17.24</v>
      </c>
      <c r="N252" s="76">
        <v>10308</v>
      </c>
      <c r="O252" s="99">
        <f t="shared" si="9"/>
        <v>213</v>
      </c>
      <c r="P252" s="99" t="str">
        <f t="shared" si="10"/>
        <v>Ovanåker</v>
      </c>
      <c r="Q252" s="101">
        <f t="shared" si="11"/>
        <v>10308</v>
      </c>
    </row>
    <row r="253" spans="1:17" ht="12.75">
      <c r="A253" s="72" t="s">
        <v>651</v>
      </c>
      <c r="B253" s="73" t="s">
        <v>489</v>
      </c>
      <c r="C253" t="s">
        <v>490</v>
      </c>
      <c r="D253" s="132" t="s">
        <v>490</v>
      </c>
      <c r="E253" s="17">
        <v>37076</v>
      </c>
      <c r="F253" s="17">
        <v>6549810400</v>
      </c>
      <c r="G253" s="126">
        <v>7097905084</v>
      </c>
      <c r="H253" s="126">
        <v>191442</v>
      </c>
      <c r="I253" s="75">
        <v>98.8</v>
      </c>
      <c r="J253" s="76">
        <v>8262829658</v>
      </c>
      <c r="K253" s="76">
        <v>1164924574</v>
      </c>
      <c r="L253" s="77">
        <v>19.31</v>
      </c>
      <c r="M253" s="77">
        <v>17.24</v>
      </c>
      <c r="N253" s="76">
        <v>6067</v>
      </c>
      <c r="O253" s="99">
        <f t="shared" si="9"/>
        <v>60</v>
      </c>
      <c r="P253" s="99" t="str">
        <f t="shared" si="10"/>
        <v>Sandviken</v>
      </c>
      <c r="Q253" s="101">
        <f t="shared" si="11"/>
        <v>6067</v>
      </c>
    </row>
    <row r="254" spans="1:17" ht="12.75">
      <c r="A254" s="72" t="s">
        <v>651</v>
      </c>
      <c r="B254" s="73" t="s">
        <v>491</v>
      </c>
      <c r="C254" t="s">
        <v>492</v>
      </c>
      <c r="D254" s="132" t="s">
        <v>492</v>
      </c>
      <c r="E254" s="17">
        <v>25194</v>
      </c>
      <c r="F254" s="17">
        <v>4136111400</v>
      </c>
      <c r="G254" s="126">
        <v>4482225338</v>
      </c>
      <c r="H254" s="126">
        <v>177908</v>
      </c>
      <c r="I254" s="75">
        <v>91.8</v>
      </c>
      <c r="J254" s="76">
        <v>5614783968</v>
      </c>
      <c r="K254" s="76">
        <v>1132558630</v>
      </c>
      <c r="L254" s="77">
        <v>19.31</v>
      </c>
      <c r="M254" s="77">
        <v>17.24</v>
      </c>
      <c r="N254" s="76">
        <v>8681</v>
      </c>
      <c r="O254" s="99">
        <f t="shared" si="9"/>
        <v>141</v>
      </c>
      <c r="P254" s="99" t="str">
        <f t="shared" si="10"/>
        <v>Söderhamn</v>
      </c>
      <c r="Q254" s="101">
        <f t="shared" si="11"/>
        <v>8681</v>
      </c>
    </row>
    <row r="255" spans="1:17" ht="25.5">
      <c r="A255" s="72" t="s">
        <v>652</v>
      </c>
      <c r="B255" s="73" t="s">
        <v>501</v>
      </c>
      <c r="C255" s="102" t="s">
        <v>502</v>
      </c>
      <c r="D255" s="74" t="s">
        <v>685</v>
      </c>
      <c r="E255" s="17">
        <v>24428</v>
      </c>
      <c r="F255" s="17">
        <v>4072117000</v>
      </c>
      <c r="G255" s="126">
        <v>4412875823</v>
      </c>
      <c r="H255" s="126">
        <v>180648</v>
      </c>
      <c r="I255" s="75">
        <v>93.2</v>
      </c>
      <c r="J255" s="76">
        <v>5444071715</v>
      </c>
      <c r="K255" s="76">
        <v>1031195892</v>
      </c>
      <c r="L255" s="77">
        <v>20.74</v>
      </c>
      <c r="M255" s="77">
        <v>18.67</v>
      </c>
      <c r="N255" s="76">
        <v>8755</v>
      </c>
      <c r="O255" s="99">
        <f t="shared" si="9"/>
        <v>144</v>
      </c>
      <c r="P255" s="99" t="str">
        <f t="shared" si="10"/>
        <v>Härnösand</v>
      </c>
      <c r="Q255" s="101">
        <f t="shared" si="11"/>
        <v>8755</v>
      </c>
    </row>
    <row r="256" spans="1:17" ht="12.75">
      <c r="A256" s="72" t="s">
        <v>652</v>
      </c>
      <c r="B256" s="73" t="s">
        <v>505</v>
      </c>
      <c r="C256" t="s">
        <v>506</v>
      </c>
      <c r="D256" s="132" t="s">
        <v>506</v>
      </c>
      <c r="E256" s="17">
        <v>18516</v>
      </c>
      <c r="F256" s="17">
        <v>3000017900</v>
      </c>
      <c r="G256" s="126">
        <v>3251062398</v>
      </c>
      <c r="H256" s="126">
        <v>175581</v>
      </c>
      <c r="I256" s="75">
        <v>90.6</v>
      </c>
      <c r="J256" s="76">
        <v>4126511866</v>
      </c>
      <c r="K256" s="76">
        <v>875449468</v>
      </c>
      <c r="L256" s="77">
        <v>20.74</v>
      </c>
      <c r="M256" s="77">
        <v>18.67</v>
      </c>
      <c r="N256" s="76">
        <v>9806</v>
      </c>
      <c r="O256" s="99">
        <f t="shared" si="9"/>
        <v>191</v>
      </c>
      <c r="P256" s="99" t="str">
        <f t="shared" si="10"/>
        <v>Kramfors</v>
      </c>
      <c r="Q256" s="101">
        <f t="shared" si="11"/>
        <v>9806</v>
      </c>
    </row>
    <row r="257" spans="1:17" ht="12.75">
      <c r="A257" s="72" t="s">
        <v>652</v>
      </c>
      <c r="B257" s="73" t="s">
        <v>507</v>
      </c>
      <c r="C257" t="s">
        <v>508</v>
      </c>
      <c r="D257" s="132" t="s">
        <v>508</v>
      </c>
      <c r="E257" s="17">
        <v>19784</v>
      </c>
      <c r="F257" s="17">
        <v>3120410400</v>
      </c>
      <c r="G257" s="126">
        <v>3381529463</v>
      </c>
      <c r="H257" s="126">
        <v>170922</v>
      </c>
      <c r="I257" s="75">
        <v>88.2</v>
      </c>
      <c r="J257" s="76">
        <v>4409100819</v>
      </c>
      <c r="K257" s="76">
        <v>1027571356</v>
      </c>
      <c r="L257" s="77">
        <v>20.74</v>
      </c>
      <c r="M257" s="77">
        <v>18.67</v>
      </c>
      <c r="N257" s="76">
        <v>10772</v>
      </c>
      <c r="O257" s="99">
        <f t="shared" si="9"/>
        <v>229</v>
      </c>
      <c r="P257" s="99" t="str">
        <f t="shared" si="10"/>
        <v>Sollefteå</v>
      </c>
      <c r="Q257" s="101">
        <f t="shared" si="11"/>
        <v>10772</v>
      </c>
    </row>
    <row r="258" spans="1:17" ht="12.75">
      <c r="A258" s="72" t="s">
        <v>652</v>
      </c>
      <c r="B258" s="73" t="s">
        <v>503</v>
      </c>
      <c r="C258" t="s">
        <v>504</v>
      </c>
      <c r="D258" s="132" t="s">
        <v>504</v>
      </c>
      <c r="E258" s="17">
        <v>96622</v>
      </c>
      <c r="F258" s="17">
        <v>17553312700</v>
      </c>
      <c r="G258" s="126">
        <v>19022191460</v>
      </c>
      <c r="H258" s="126">
        <v>196872</v>
      </c>
      <c r="I258" s="75">
        <v>101.6</v>
      </c>
      <c r="J258" s="76">
        <v>21533367333</v>
      </c>
      <c r="K258" s="76">
        <v>2511175873</v>
      </c>
      <c r="L258" s="77">
        <v>20.74</v>
      </c>
      <c r="M258" s="77">
        <v>18.67</v>
      </c>
      <c r="N258" s="76">
        <v>5390</v>
      </c>
      <c r="O258" s="99">
        <f t="shared" si="9"/>
        <v>52</v>
      </c>
      <c r="P258" s="99" t="str">
        <f t="shared" si="10"/>
        <v>Sundsvall</v>
      </c>
      <c r="Q258" s="101">
        <f t="shared" si="11"/>
        <v>5390</v>
      </c>
    </row>
    <row r="259" spans="1:17" ht="12.75">
      <c r="A259" s="72" t="s">
        <v>652</v>
      </c>
      <c r="B259" s="73" t="s">
        <v>499</v>
      </c>
      <c r="C259" t="s">
        <v>500</v>
      </c>
      <c r="D259" s="132" t="s">
        <v>500</v>
      </c>
      <c r="E259" s="17">
        <v>18000</v>
      </c>
      <c r="F259" s="17">
        <v>3009875000</v>
      </c>
      <c r="G259" s="126">
        <v>3261744350</v>
      </c>
      <c r="H259" s="126">
        <v>181208</v>
      </c>
      <c r="I259" s="75">
        <v>93.5</v>
      </c>
      <c r="J259" s="76">
        <v>4011515100</v>
      </c>
      <c r="K259" s="76">
        <v>749770750</v>
      </c>
      <c r="L259" s="77">
        <v>20.74</v>
      </c>
      <c r="M259" s="77">
        <v>18.67</v>
      </c>
      <c r="N259" s="76">
        <v>8639</v>
      </c>
      <c r="O259" s="99">
        <f t="shared" si="9"/>
        <v>138</v>
      </c>
      <c r="P259" s="99" t="str">
        <f t="shared" si="10"/>
        <v>Timrå</v>
      </c>
      <c r="Q259" s="101">
        <f t="shared" si="11"/>
        <v>8639</v>
      </c>
    </row>
    <row r="260" spans="1:17" ht="12.75">
      <c r="A260" s="72" t="s">
        <v>652</v>
      </c>
      <c r="B260" s="73" t="s">
        <v>497</v>
      </c>
      <c r="C260" t="s">
        <v>498</v>
      </c>
      <c r="D260" s="132" t="s">
        <v>498</v>
      </c>
      <c r="E260" s="17">
        <v>9658</v>
      </c>
      <c r="F260" s="17">
        <v>1590227400</v>
      </c>
      <c r="G260" s="126">
        <v>1723299219</v>
      </c>
      <c r="H260" s="126">
        <v>178432</v>
      </c>
      <c r="I260" s="75">
        <v>92.1</v>
      </c>
      <c r="J260" s="76">
        <v>2152400713</v>
      </c>
      <c r="K260" s="76">
        <v>429101494</v>
      </c>
      <c r="L260" s="77">
        <v>20.74</v>
      </c>
      <c r="M260" s="77">
        <v>18.67</v>
      </c>
      <c r="N260" s="76">
        <v>9215</v>
      </c>
      <c r="O260" s="99">
        <f t="shared" si="9"/>
        <v>171</v>
      </c>
      <c r="P260" s="99" t="str">
        <f t="shared" si="10"/>
        <v>Ånge</v>
      </c>
      <c r="Q260" s="101">
        <f t="shared" si="11"/>
        <v>9215</v>
      </c>
    </row>
    <row r="261" spans="1:17" ht="12.75">
      <c r="A261" s="72" t="s">
        <v>652</v>
      </c>
      <c r="B261" s="73" t="s">
        <v>509</v>
      </c>
      <c r="C261" t="s">
        <v>510</v>
      </c>
      <c r="D261" s="132" t="s">
        <v>510</v>
      </c>
      <c r="E261" s="17">
        <v>54953</v>
      </c>
      <c r="F261" s="17">
        <v>9666327000</v>
      </c>
      <c r="G261" s="126">
        <v>10475214910</v>
      </c>
      <c r="H261" s="126">
        <v>190621</v>
      </c>
      <c r="I261" s="75">
        <v>98.4</v>
      </c>
      <c r="J261" s="76">
        <v>12246932738</v>
      </c>
      <c r="K261" s="76">
        <v>1771717828</v>
      </c>
      <c r="L261" s="77">
        <v>20.74</v>
      </c>
      <c r="M261" s="77">
        <v>18.67</v>
      </c>
      <c r="N261" s="76">
        <v>6687</v>
      </c>
      <c r="O261" s="99">
        <f t="shared" si="9"/>
        <v>74</v>
      </c>
      <c r="P261" s="99" t="str">
        <f t="shared" si="10"/>
        <v>Örnsköldsvik</v>
      </c>
      <c r="Q261" s="101">
        <f t="shared" si="11"/>
        <v>6687</v>
      </c>
    </row>
    <row r="262" spans="1:17" ht="25.5">
      <c r="A262" s="72" t="s">
        <v>653</v>
      </c>
      <c r="B262" s="73" t="s">
        <v>521</v>
      </c>
      <c r="C262" s="102" t="s">
        <v>522</v>
      </c>
      <c r="D262" s="74" t="s">
        <v>686</v>
      </c>
      <c r="E262" s="17">
        <v>7237</v>
      </c>
      <c r="F262" s="17">
        <v>1052197000</v>
      </c>
      <c r="G262" s="126">
        <v>1140245897</v>
      </c>
      <c r="H262" s="126">
        <v>157558</v>
      </c>
      <c r="I262" s="75">
        <v>81.3</v>
      </c>
      <c r="J262" s="76">
        <v>1612851932</v>
      </c>
      <c r="K262" s="76">
        <v>472606035</v>
      </c>
      <c r="L262" s="77">
        <v>20.52</v>
      </c>
      <c r="M262" s="77">
        <v>18.45</v>
      </c>
      <c r="N262" s="76">
        <v>13400</v>
      </c>
      <c r="O262" s="99">
        <f t="shared" si="9"/>
        <v>285</v>
      </c>
      <c r="P262" s="99" t="str">
        <f t="shared" si="10"/>
        <v>Berg</v>
      </c>
      <c r="Q262" s="101">
        <f t="shared" si="11"/>
        <v>13400</v>
      </c>
    </row>
    <row r="263" spans="1:17" ht="12.75">
      <c r="A263" s="72" t="s">
        <v>653</v>
      </c>
      <c r="B263" s="73" t="s">
        <v>513</v>
      </c>
      <c r="C263" t="s">
        <v>514</v>
      </c>
      <c r="D263" s="132" t="s">
        <v>514</v>
      </c>
      <c r="E263" s="17">
        <v>6673</v>
      </c>
      <c r="F263" s="17">
        <v>1006799700</v>
      </c>
      <c r="G263" s="126">
        <v>1091049706</v>
      </c>
      <c r="H263" s="126">
        <v>163502</v>
      </c>
      <c r="I263" s="75">
        <v>84.4</v>
      </c>
      <c r="J263" s="76">
        <v>1487157792</v>
      </c>
      <c r="K263" s="76">
        <v>396108086</v>
      </c>
      <c r="L263" s="77">
        <v>20.52</v>
      </c>
      <c r="M263" s="77">
        <v>18.45</v>
      </c>
      <c r="N263" s="76">
        <v>12181</v>
      </c>
      <c r="O263" s="99">
        <f t="shared" si="9"/>
        <v>269</v>
      </c>
      <c r="P263" s="99" t="str">
        <f t="shared" si="10"/>
        <v>Bräcke</v>
      </c>
      <c r="Q263" s="101">
        <f t="shared" si="11"/>
        <v>12181</v>
      </c>
    </row>
    <row r="264" spans="1:17" ht="12.75">
      <c r="A264" s="72" t="s">
        <v>653</v>
      </c>
      <c r="B264" s="73" t="s">
        <v>523</v>
      </c>
      <c r="C264" t="s">
        <v>524</v>
      </c>
      <c r="D264" s="132" t="s">
        <v>524</v>
      </c>
      <c r="E264" s="17">
        <v>10217</v>
      </c>
      <c r="F264" s="17">
        <v>1603086800</v>
      </c>
      <c r="G264" s="126">
        <v>1737234707</v>
      </c>
      <c r="H264" s="126">
        <v>170034</v>
      </c>
      <c r="I264" s="75">
        <v>87.7</v>
      </c>
      <c r="J264" s="76">
        <v>2276980543</v>
      </c>
      <c r="K264" s="76">
        <v>539745836</v>
      </c>
      <c r="L264" s="77">
        <v>20.52</v>
      </c>
      <c r="M264" s="77">
        <v>18.45</v>
      </c>
      <c r="N264" s="76">
        <v>10840</v>
      </c>
      <c r="O264" s="99">
        <f t="shared" si="9"/>
        <v>235</v>
      </c>
      <c r="P264" s="99" t="str">
        <f t="shared" si="10"/>
        <v>Härjedalen</v>
      </c>
      <c r="Q264" s="101">
        <f t="shared" si="11"/>
        <v>10840</v>
      </c>
    </row>
    <row r="265" spans="1:17" ht="12.75">
      <c r="A265" s="72" t="s">
        <v>653</v>
      </c>
      <c r="B265" s="73" t="s">
        <v>515</v>
      </c>
      <c r="C265" t="s">
        <v>516</v>
      </c>
      <c r="D265" s="132" t="s">
        <v>516</v>
      </c>
      <c r="E265" s="17">
        <v>14591</v>
      </c>
      <c r="F265" s="17">
        <v>2288422600</v>
      </c>
      <c r="G265" s="126">
        <v>2479920092</v>
      </c>
      <c r="H265" s="126">
        <v>169962</v>
      </c>
      <c r="I265" s="75">
        <v>87.7</v>
      </c>
      <c r="J265" s="76">
        <v>3251778712</v>
      </c>
      <c r="K265" s="76">
        <v>771858620</v>
      </c>
      <c r="L265" s="77">
        <v>20.52</v>
      </c>
      <c r="M265" s="77">
        <v>18.45</v>
      </c>
      <c r="N265" s="76">
        <v>10855</v>
      </c>
      <c r="O265" s="99">
        <f t="shared" si="9"/>
        <v>236</v>
      </c>
      <c r="P265" s="99" t="str">
        <f t="shared" si="10"/>
        <v>Krokom</v>
      </c>
      <c r="Q265" s="101">
        <f t="shared" si="11"/>
        <v>10855</v>
      </c>
    </row>
    <row r="266" spans="1:17" ht="12.75">
      <c r="A266" s="72" t="s">
        <v>653</v>
      </c>
      <c r="B266" s="73" t="s">
        <v>511</v>
      </c>
      <c r="C266" t="s">
        <v>512</v>
      </c>
      <c r="D266" s="132" t="s">
        <v>512</v>
      </c>
      <c r="E266" s="17">
        <v>5452</v>
      </c>
      <c r="F266" s="17">
        <v>836627500</v>
      </c>
      <c r="G266" s="126">
        <v>906637326</v>
      </c>
      <c r="H266" s="126">
        <v>166294</v>
      </c>
      <c r="I266" s="75">
        <v>85.8</v>
      </c>
      <c r="J266" s="76">
        <v>1215043351</v>
      </c>
      <c r="K266" s="76">
        <v>308406025</v>
      </c>
      <c r="L266" s="77">
        <v>20.52</v>
      </c>
      <c r="M266" s="77">
        <v>18.45</v>
      </c>
      <c r="N266" s="76">
        <v>11608</v>
      </c>
      <c r="O266" s="99">
        <f aca="true" t="shared" si="12" ref="O266:O298">RANK(N266,$N$9:$N$298,1)</f>
        <v>257</v>
      </c>
      <c r="P266" s="99" t="str">
        <f aca="true" t="shared" si="13" ref="P266:P298">C266</f>
        <v>Ragunda</v>
      </c>
      <c r="Q266" s="101">
        <f aca="true" t="shared" si="14" ref="Q266:Q298">N266</f>
        <v>11608</v>
      </c>
    </row>
    <row r="267" spans="1:17" ht="12.75">
      <c r="A267" s="72" t="s">
        <v>653</v>
      </c>
      <c r="B267" s="73" t="s">
        <v>517</v>
      </c>
      <c r="C267" t="s">
        <v>518</v>
      </c>
      <c r="D267" s="132" t="s">
        <v>518</v>
      </c>
      <c r="E267" s="17">
        <v>12156</v>
      </c>
      <c r="F267" s="17">
        <v>1797845400</v>
      </c>
      <c r="G267" s="126">
        <v>1948290901</v>
      </c>
      <c r="H267" s="126">
        <v>160274</v>
      </c>
      <c r="I267" s="75">
        <v>82.7</v>
      </c>
      <c r="J267" s="76">
        <v>2709109864</v>
      </c>
      <c r="K267" s="76">
        <v>760818963</v>
      </c>
      <c r="L267" s="77">
        <v>20.52</v>
      </c>
      <c r="M267" s="77">
        <v>18.45</v>
      </c>
      <c r="N267" s="76">
        <v>12843</v>
      </c>
      <c r="O267" s="99">
        <f t="shared" si="12"/>
        <v>278</v>
      </c>
      <c r="P267" s="99" t="str">
        <f t="shared" si="13"/>
        <v>Strömsund</v>
      </c>
      <c r="Q267" s="101">
        <f t="shared" si="14"/>
        <v>12843</v>
      </c>
    </row>
    <row r="268" spans="1:17" ht="12.75">
      <c r="A268" s="72" t="s">
        <v>653</v>
      </c>
      <c r="B268" s="73" t="s">
        <v>519</v>
      </c>
      <c r="C268" t="s">
        <v>520</v>
      </c>
      <c r="D268" s="132" t="s">
        <v>520</v>
      </c>
      <c r="E268" s="17">
        <v>10357</v>
      </c>
      <c r="F268" s="17">
        <v>1602069200</v>
      </c>
      <c r="G268" s="126">
        <v>1736131953</v>
      </c>
      <c r="H268" s="126">
        <v>167629</v>
      </c>
      <c r="I268" s="75">
        <v>86.5</v>
      </c>
      <c r="J268" s="76">
        <v>2308181216</v>
      </c>
      <c r="K268" s="76">
        <v>572049263</v>
      </c>
      <c r="L268" s="77">
        <v>20.52</v>
      </c>
      <c r="M268" s="77">
        <v>18.45</v>
      </c>
      <c r="N268" s="76">
        <v>11334</v>
      </c>
      <c r="O268" s="99">
        <f t="shared" si="12"/>
        <v>251</v>
      </c>
      <c r="P268" s="99" t="str">
        <f t="shared" si="13"/>
        <v>Åre</v>
      </c>
      <c r="Q268" s="101">
        <f t="shared" si="14"/>
        <v>11334</v>
      </c>
    </row>
    <row r="269" spans="1:17" ht="12.75">
      <c r="A269" s="72" t="s">
        <v>653</v>
      </c>
      <c r="B269" s="73" t="s">
        <v>525</v>
      </c>
      <c r="C269" t="s">
        <v>526</v>
      </c>
      <c r="D269" s="132" t="s">
        <v>526</v>
      </c>
      <c r="E269" s="17">
        <v>59464</v>
      </c>
      <c r="F269" s="17">
        <v>10151039900</v>
      </c>
      <c r="G269" s="126">
        <v>11000489070</v>
      </c>
      <c r="H269" s="126">
        <v>184994</v>
      </c>
      <c r="I269" s="75">
        <v>95.5</v>
      </c>
      <c r="J269" s="76">
        <v>13252262995</v>
      </c>
      <c r="K269" s="76">
        <v>2251773925</v>
      </c>
      <c r="L269" s="77">
        <v>20.52</v>
      </c>
      <c r="M269" s="77">
        <v>18.45</v>
      </c>
      <c r="N269" s="76">
        <v>7770</v>
      </c>
      <c r="O269" s="99">
        <f t="shared" si="12"/>
        <v>110</v>
      </c>
      <c r="P269" s="99" t="str">
        <f t="shared" si="13"/>
        <v>Östersund</v>
      </c>
      <c r="Q269" s="101">
        <f t="shared" si="14"/>
        <v>7770</v>
      </c>
    </row>
    <row r="270" spans="1:17" ht="25.5">
      <c r="A270" s="72" t="s">
        <v>654</v>
      </c>
      <c r="B270" s="73" t="s">
        <v>529</v>
      </c>
      <c r="C270" s="102" t="s">
        <v>530</v>
      </c>
      <c r="D270" s="74" t="s">
        <v>687</v>
      </c>
      <c r="E270" s="17">
        <v>2420</v>
      </c>
      <c r="F270" s="17">
        <v>342475800</v>
      </c>
      <c r="G270" s="126">
        <v>371134517</v>
      </c>
      <c r="H270" s="126">
        <v>153361</v>
      </c>
      <c r="I270" s="75">
        <v>79.1</v>
      </c>
      <c r="J270" s="76">
        <v>539325919</v>
      </c>
      <c r="K270" s="76">
        <v>168191402</v>
      </c>
      <c r="L270" s="77">
        <v>20.55</v>
      </c>
      <c r="M270" s="77">
        <v>18.48</v>
      </c>
      <c r="N270" s="76">
        <v>14282</v>
      </c>
      <c r="O270" s="99">
        <f t="shared" si="12"/>
        <v>288</v>
      </c>
      <c r="P270" s="99" t="str">
        <f t="shared" si="13"/>
        <v>Bjurholm</v>
      </c>
      <c r="Q270" s="101">
        <f t="shared" si="14"/>
        <v>14282</v>
      </c>
    </row>
    <row r="271" spans="1:17" ht="12.75">
      <c r="A271" s="72" t="s">
        <v>654</v>
      </c>
      <c r="B271" s="73" t="s">
        <v>543</v>
      </c>
      <c r="C271" t="s">
        <v>544</v>
      </c>
      <c r="D271" s="132" t="s">
        <v>544</v>
      </c>
      <c r="E271" s="17">
        <v>2796</v>
      </c>
      <c r="F271" s="17">
        <v>433041400</v>
      </c>
      <c r="G271" s="126">
        <v>469278737</v>
      </c>
      <c r="H271" s="126">
        <v>167839</v>
      </c>
      <c r="I271" s="75">
        <v>86.6</v>
      </c>
      <c r="J271" s="76">
        <v>623122012</v>
      </c>
      <c r="K271" s="76">
        <v>153843275</v>
      </c>
      <c r="L271" s="77">
        <v>20.55</v>
      </c>
      <c r="M271" s="77">
        <v>18.48</v>
      </c>
      <c r="N271" s="76">
        <v>11307</v>
      </c>
      <c r="O271" s="99">
        <f t="shared" si="12"/>
        <v>248</v>
      </c>
      <c r="P271" s="99" t="str">
        <f t="shared" si="13"/>
        <v>Dorotea</v>
      </c>
      <c r="Q271" s="101">
        <f t="shared" si="14"/>
        <v>11307</v>
      </c>
    </row>
    <row r="272" spans="1:17" ht="12.75">
      <c r="A272" s="72" t="s">
        <v>654</v>
      </c>
      <c r="B272" s="73" t="s">
        <v>553</v>
      </c>
      <c r="C272" t="s">
        <v>554</v>
      </c>
      <c r="D272" s="132" t="s">
        <v>554</v>
      </c>
      <c r="E272" s="17">
        <v>12342</v>
      </c>
      <c r="F272" s="17">
        <v>2042917300</v>
      </c>
      <c r="G272" s="126">
        <v>2213870663</v>
      </c>
      <c r="H272" s="126">
        <v>179377</v>
      </c>
      <c r="I272" s="75">
        <v>92.6</v>
      </c>
      <c r="J272" s="76">
        <v>2750562187</v>
      </c>
      <c r="K272" s="76">
        <v>536691524</v>
      </c>
      <c r="L272" s="77">
        <v>20.55</v>
      </c>
      <c r="M272" s="77">
        <v>18.48</v>
      </c>
      <c r="N272" s="76">
        <v>8936</v>
      </c>
      <c r="O272" s="99">
        <f t="shared" si="12"/>
        <v>154</v>
      </c>
      <c r="P272" s="99" t="str">
        <f t="shared" si="13"/>
        <v>Lycksele</v>
      </c>
      <c r="Q272" s="101">
        <f t="shared" si="14"/>
        <v>8936</v>
      </c>
    </row>
    <row r="273" spans="1:17" ht="12.75">
      <c r="A273" s="72" t="s">
        <v>654</v>
      </c>
      <c r="B273" s="73" t="s">
        <v>537</v>
      </c>
      <c r="C273" t="s">
        <v>538</v>
      </c>
      <c r="D273" s="132" t="s">
        <v>538</v>
      </c>
      <c r="E273" s="17">
        <v>3202</v>
      </c>
      <c r="F273" s="17">
        <v>540704300</v>
      </c>
      <c r="G273" s="126">
        <v>585950977</v>
      </c>
      <c r="H273" s="126">
        <v>182995</v>
      </c>
      <c r="I273" s="75">
        <v>94.4</v>
      </c>
      <c r="J273" s="76">
        <v>713603964</v>
      </c>
      <c r="K273" s="76">
        <v>127652987</v>
      </c>
      <c r="L273" s="77">
        <v>20.55</v>
      </c>
      <c r="M273" s="77">
        <v>18.48</v>
      </c>
      <c r="N273" s="76">
        <v>8193</v>
      </c>
      <c r="O273" s="99">
        <f t="shared" si="12"/>
        <v>122</v>
      </c>
      <c r="P273" s="99" t="str">
        <f t="shared" si="13"/>
        <v>Malå</v>
      </c>
      <c r="Q273" s="101">
        <f t="shared" si="14"/>
        <v>8193</v>
      </c>
    </row>
    <row r="274" spans="1:17" ht="12.75">
      <c r="A274" s="72" t="s">
        <v>654</v>
      </c>
      <c r="B274" s="73" t="s">
        <v>527</v>
      </c>
      <c r="C274" t="s">
        <v>528</v>
      </c>
      <c r="D274" s="132" t="s">
        <v>528</v>
      </c>
      <c r="E274" s="17">
        <v>7027</v>
      </c>
      <c r="F274" s="17">
        <v>1130954100</v>
      </c>
      <c r="G274" s="126">
        <v>1225593470</v>
      </c>
      <c r="H274" s="126">
        <v>174412</v>
      </c>
      <c r="I274" s="75">
        <v>90</v>
      </c>
      <c r="J274" s="76">
        <v>1566050923</v>
      </c>
      <c r="K274" s="76">
        <v>340457453</v>
      </c>
      <c r="L274" s="77">
        <v>20.55</v>
      </c>
      <c r="M274" s="77">
        <v>18.48</v>
      </c>
      <c r="N274" s="76">
        <v>9956</v>
      </c>
      <c r="O274" s="99">
        <f t="shared" si="12"/>
        <v>196</v>
      </c>
      <c r="P274" s="99" t="str">
        <f t="shared" si="13"/>
        <v>Nordmaling</v>
      </c>
      <c r="Q274" s="101">
        <f t="shared" si="14"/>
        <v>9956</v>
      </c>
    </row>
    <row r="275" spans="1:17" ht="12.75">
      <c r="A275" s="72" t="s">
        <v>654</v>
      </c>
      <c r="B275" s="73" t="s">
        <v>535</v>
      </c>
      <c r="C275" t="s">
        <v>536</v>
      </c>
      <c r="D275" s="132" t="s">
        <v>536</v>
      </c>
      <c r="E275" s="17">
        <v>4168</v>
      </c>
      <c r="F275" s="17">
        <v>667094900</v>
      </c>
      <c r="G275" s="126">
        <v>722918068</v>
      </c>
      <c r="H275" s="126">
        <v>173445</v>
      </c>
      <c r="I275" s="75">
        <v>89.5</v>
      </c>
      <c r="J275" s="76">
        <v>928888608</v>
      </c>
      <c r="K275" s="76">
        <v>205970540</v>
      </c>
      <c r="L275" s="77">
        <v>20.55</v>
      </c>
      <c r="M275" s="77">
        <v>18.48</v>
      </c>
      <c r="N275" s="76">
        <v>10155</v>
      </c>
      <c r="O275" s="99">
        <f t="shared" si="12"/>
        <v>204</v>
      </c>
      <c r="P275" s="99" t="str">
        <f t="shared" si="13"/>
        <v>Norsjö</v>
      </c>
      <c r="Q275" s="101">
        <f t="shared" si="14"/>
        <v>10155</v>
      </c>
    </row>
    <row r="276" spans="1:17" ht="12.75">
      <c r="A276" s="72" t="s">
        <v>654</v>
      </c>
      <c r="B276" s="73" t="s">
        <v>533</v>
      </c>
      <c r="C276" t="s">
        <v>534</v>
      </c>
      <c r="D276" s="132" t="s">
        <v>534</v>
      </c>
      <c r="E276" s="17">
        <v>6721</v>
      </c>
      <c r="F276" s="17">
        <v>1072826900</v>
      </c>
      <c r="G276" s="126">
        <v>1162602128</v>
      </c>
      <c r="H276" s="126">
        <v>172981</v>
      </c>
      <c r="I276" s="75">
        <v>89.3</v>
      </c>
      <c r="J276" s="76">
        <v>1497855166</v>
      </c>
      <c r="K276" s="76">
        <v>335253038</v>
      </c>
      <c r="L276" s="77">
        <v>20.55</v>
      </c>
      <c r="M276" s="77">
        <v>18.48</v>
      </c>
      <c r="N276" s="76">
        <v>10251</v>
      </c>
      <c r="O276" s="99">
        <f t="shared" si="12"/>
        <v>209</v>
      </c>
      <c r="P276" s="99" t="str">
        <f t="shared" si="13"/>
        <v>Robertsfors</v>
      </c>
      <c r="Q276" s="101">
        <f t="shared" si="14"/>
        <v>10251</v>
      </c>
    </row>
    <row r="277" spans="1:17" ht="12.75">
      <c r="A277" s="72" t="s">
        <v>654</v>
      </c>
      <c r="B277" s="73" t="s">
        <v>555</v>
      </c>
      <c r="C277" t="s">
        <v>556</v>
      </c>
      <c r="D277" s="132" t="s">
        <v>556</v>
      </c>
      <c r="E277" s="17">
        <v>71694</v>
      </c>
      <c r="F277" s="17">
        <v>12244957800</v>
      </c>
      <c r="G277" s="126">
        <v>13269628114</v>
      </c>
      <c r="H277" s="126">
        <v>185087</v>
      </c>
      <c r="I277" s="75">
        <v>95.5</v>
      </c>
      <c r="J277" s="76">
        <v>15977864643</v>
      </c>
      <c r="K277" s="76">
        <v>2708236529</v>
      </c>
      <c r="L277" s="77">
        <v>20.55</v>
      </c>
      <c r="M277" s="77">
        <v>18.48</v>
      </c>
      <c r="N277" s="76">
        <v>7763</v>
      </c>
      <c r="O277" s="99">
        <f t="shared" si="12"/>
        <v>109</v>
      </c>
      <c r="P277" s="99" t="str">
        <f t="shared" si="13"/>
        <v>Skellefteå</v>
      </c>
      <c r="Q277" s="101">
        <f t="shared" si="14"/>
        <v>7763</v>
      </c>
    </row>
    <row r="278" spans="1:17" ht="12.75">
      <c r="A278" s="72" t="s">
        <v>654</v>
      </c>
      <c r="B278" s="73" t="s">
        <v>541</v>
      </c>
      <c r="C278" t="s">
        <v>542</v>
      </c>
      <c r="D278" s="132" t="s">
        <v>542</v>
      </c>
      <c r="E278" s="17">
        <v>2688</v>
      </c>
      <c r="F278" s="17">
        <v>393460800</v>
      </c>
      <c r="G278" s="126">
        <v>426385993</v>
      </c>
      <c r="H278" s="126">
        <v>158626</v>
      </c>
      <c r="I278" s="75">
        <v>81.9</v>
      </c>
      <c r="J278" s="76">
        <v>599052922</v>
      </c>
      <c r="K278" s="76">
        <v>172666929</v>
      </c>
      <c r="L278" s="77">
        <v>20.55</v>
      </c>
      <c r="M278" s="77">
        <v>18.48</v>
      </c>
      <c r="N278" s="76">
        <v>13201</v>
      </c>
      <c r="O278" s="99">
        <f t="shared" si="12"/>
        <v>283</v>
      </c>
      <c r="P278" s="99" t="str">
        <f t="shared" si="13"/>
        <v>Sorsele</v>
      </c>
      <c r="Q278" s="101">
        <f t="shared" si="14"/>
        <v>13201</v>
      </c>
    </row>
    <row r="279" spans="1:17" ht="12.75">
      <c r="A279" s="72" t="s">
        <v>654</v>
      </c>
      <c r="B279" s="73" t="s">
        <v>539</v>
      </c>
      <c r="C279" t="s">
        <v>540</v>
      </c>
      <c r="D279" s="132" t="s">
        <v>540</v>
      </c>
      <c r="E279" s="17">
        <v>6012</v>
      </c>
      <c r="F279" s="17">
        <v>944866900</v>
      </c>
      <c r="G279" s="126">
        <v>1023934307</v>
      </c>
      <c r="H279" s="126">
        <v>170315</v>
      </c>
      <c r="I279" s="75">
        <v>87.9</v>
      </c>
      <c r="J279" s="76">
        <v>1339846043</v>
      </c>
      <c r="K279" s="76">
        <v>315911736</v>
      </c>
      <c r="L279" s="77">
        <v>20.55</v>
      </c>
      <c r="M279" s="77">
        <v>18.48</v>
      </c>
      <c r="N279" s="76">
        <v>10798</v>
      </c>
      <c r="O279" s="99">
        <f t="shared" si="12"/>
        <v>231</v>
      </c>
      <c r="P279" s="99" t="str">
        <f t="shared" si="13"/>
        <v>Storuman</v>
      </c>
      <c r="Q279" s="101">
        <f t="shared" si="14"/>
        <v>10798</v>
      </c>
    </row>
    <row r="280" spans="1:17" ht="12.75">
      <c r="A280" s="72" t="s">
        <v>654</v>
      </c>
      <c r="B280" s="73" t="s">
        <v>551</v>
      </c>
      <c r="C280" t="s">
        <v>552</v>
      </c>
      <c r="D280" s="132" t="s">
        <v>552</v>
      </c>
      <c r="E280" s="17">
        <v>117176</v>
      </c>
      <c r="F280" s="17">
        <v>20511563500</v>
      </c>
      <c r="G280" s="126">
        <v>22227991645</v>
      </c>
      <c r="H280" s="126">
        <v>189697</v>
      </c>
      <c r="I280" s="75">
        <v>97.9</v>
      </c>
      <c r="J280" s="76">
        <v>26114071853</v>
      </c>
      <c r="K280" s="76">
        <v>3886080208</v>
      </c>
      <c r="L280" s="77">
        <v>20.55</v>
      </c>
      <c r="M280" s="77">
        <v>18.48</v>
      </c>
      <c r="N280" s="76">
        <v>6815</v>
      </c>
      <c r="O280" s="99">
        <f t="shared" si="12"/>
        <v>82</v>
      </c>
      <c r="P280" s="99" t="str">
        <f t="shared" si="13"/>
        <v>Umeå</v>
      </c>
      <c r="Q280" s="101">
        <f t="shared" si="14"/>
        <v>6815</v>
      </c>
    </row>
    <row r="281" spans="1:17" ht="12.75">
      <c r="A281" s="72" t="s">
        <v>654</v>
      </c>
      <c r="B281" s="73" t="s">
        <v>547</v>
      </c>
      <c r="C281" t="s">
        <v>548</v>
      </c>
      <c r="D281" s="132" t="s">
        <v>548</v>
      </c>
      <c r="E281" s="17">
        <v>6958</v>
      </c>
      <c r="F281" s="17">
        <v>1004751200</v>
      </c>
      <c r="G281" s="126">
        <v>1088829785</v>
      </c>
      <c r="H281" s="126">
        <v>156486</v>
      </c>
      <c r="I281" s="75">
        <v>80.7</v>
      </c>
      <c r="J281" s="76">
        <v>1550673448</v>
      </c>
      <c r="K281" s="76">
        <v>461843663</v>
      </c>
      <c r="L281" s="77">
        <v>20.55</v>
      </c>
      <c r="M281" s="77">
        <v>18.48</v>
      </c>
      <c r="N281" s="76">
        <v>13640</v>
      </c>
      <c r="O281" s="99">
        <f t="shared" si="12"/>
        <v>287</v>
      </c>
      <c r="P281" s="99" t="str">
        <f t="shared" si="13"/>
        <v>Vilhelmina</v>
      </c>
      <c r="Q281" s="101">
        <f t="shared" si="14"/>
        <v>13640</v>
      </c>
    </row>
    <row r="282" spans="1:17" ht="12.75">
      <c r="A282" s="72" t="s">
        <v>654</v>
      </c>
      <c r="B282" s="73" t="s">
        <v>531</v>
      </c>
      <c r="C282" t="s">
        <v>532</v>
      </c>
      <c r="D282" s="132" t="s">
        <v>532</v>
      </c>
      <c r="E282" s="17">
        <v>5380</v>
      </c>
      <c r="F282" s="17">
        <v>845820400</v>
      </c>
      <c r="G282" s="126">
        <v>916599497</v>
      </c>
      <c r="H282" s="126">
        <v>170372</v>
      </c>
      <c r="I282" s="75">
        <v>87.9</v>
      </c>
      <c r="J282" s="76">
        <v>1198997291</v>
      </c>
      <c r="K282" s="76">
        <v>282397794</v>
      </c>
      <c r="L282" s="77">
        <v>20.55</v>
      </c>
      <c r="M282" s="77">
        <v>18.48</v>
      </c>
      <c r="N282" s="76">
        <v>10787</v>
      </c>
      <c r="O282" s="99">
        <f t="shared" si="12"/>
        <v>230</v>
      </c>
      <c r="P282" s="99" t="str">
        <f t="shared" si="13"/>
        <v>Vindeln</v>
      </c>
      <c r="Q282" s="101">
        <f t="shared" si="14"/>
        <v>10787</v>
      </c>
    </row>
    <row r="283" spans="1:17" ht="12.75">
      <c r="A283" s="72" t="s">
        <v>654</v>
      </c>
      <c r="B283" s="73" t="s">
        <v>545</v>
      </c>
      <c r="C283" t="s">
        <v>546</v>
      </c>
      <c r="D283" s="132" t="s">
        <v>546</v>
      </c>
      <c r="E283" s="17">
        <v>8498</v>
      </c>
      <c r="F283" s="17">
        <v>1381733800</v>
      </c>
      <c r="G283" s="126">
        <v>1497358666</v>
      </c>
      <c r="H283" s="126">
        <v>176201</v>
      </c>
      <c r="I283" s="75">
        <v>90.9</v>
      </c>
      <c r="J283" s="76">
        <v>1893880851</v>
      </c>
      <c r="K283" s="76">
        <v>396522185</v>
      </c>
      <c r="L283" s="77">
        <v>20.55</v>
      </c>
      <c r="M283" s="77">
        <v>18.48</v>
      </c>
      <c r="N283" s="76">
        <v>9589</v>
      </c>
      <c r="O283" s="99">
        <f t="shared" si="12"/>
        <v>180</v>
      </c>
      <c r="P283" s="99" t="str">
        <f t="shared" si="13"/>
        <v>Vännäs</v>
      </c>
      <c r="Q283" s="101">
        <f t="shared" si="14"/>
        <v>9589</v>
      </c>
    </row>
    <row r="284" spans="1:17" ht="12.75">
      <c r="A284" s="72" t="s">
        <v>654</v>
      </c>
      <c r="B284" s="73" t="s">
        <v>549</v>
      </c>
      <c r="C284" t="s">
        <v>550</v>
      </c>
      <c r="D284" s="132" t="s">
        <v>550</v>
      </c>
      <c r="E284" s="17">
        <v>2962</v>
      </c>
      <c r="F284" s="17">
        <v>438829500</v>
      </c>
      <c r="G284" s="126">
        <v>475551191</v>
      </c>
      <c r="H284" s="126">
        <v>160551</v>
      </c>
      <c r="I284" s="75">
        <v>82.8</v>
      </c>
      <c r="J284" s="76">
        <v>660117096</v>
      </c>
      <c r="K284" s="76">
        <v>184565905</v>
      </c>
      <c r="L284" s="77">
        <v>20.55</v>
      </c>
      <c r="M284" s="77">
        <v>18.48</v>
      </c>
      <c r="N284" s="76">
        <v>12805</v>
      </c>
      <c r="O284" s="99">
        <f t="shared" si="12"/>
        <v>277</v>
      </c>
      <c r="P284" s="99" t="str">
        <f t="shared" si="13"/>
        <v>Åsele</v>
      </c>
      <c r="Q284" s="101">
        <f t="shared" si="14"/>
        <v>12805</v>
      </c>
    </row>
    <row r="285" spans="1:17" ht="25.5">
      <c r="A285" s="72" t="s">
        <v>655</v>
      </c>
      <c r="B285" s="73" t="s">
        <v>559</v>
      </c>
      <c r="C285" s="102" t="s">
        <v>560</v>
      </c>
      <c r="D285" s="74" t="s">
        <v>688</v>
      </c>
      <c r="E285" s="17">
        <v>3056</v>
      </c>
      <c r="F285" s="17">
        <v>518068100</v>
      </c>
      <c r="G285" s="126">
        <v>561420557</v>
      </c>
      <c r="H285" s="126">
        <v>183711</v>
      </c>
      <c r="I285" s="75">
        <v>94.8</v>
      </c>
      <c r="J285" s="76">
        <v>681066119</v>
      </c>
      <c r="K285" s="76">
        <v>119645562</v>
      </c>
      <c r="L285" s="77">
        <v>20.45</v>
      </c>
      <c r="M285" s="77">
        <v>18.38</v>
      </c>
      <c r="N285" s="76">
        <v>8006</v>
      </c>
      <c r="O285" s="99">
        <f t="shared" si="12"/>
        <v>115</v>
      </c>
      <c r="P285" s="99" t="str">
        <f t="shared" si="13"/>
        <v>Arjeplog</v>
      </c>
      <c r="Q285" s="101">
        <f t="shared" si="14"/>
        <v>8006</v>
      </c>
    </row>
    <row r="286" spans="1:17" ht="12.75">
      <c r="A286" s="72" t="s">
        <v>655</v>
      </c>
      <c r="B286" s="73" t="s">
        <v>557</v>
      </c>
      <c r="C286" t="s">
        <v>558</v>
      </c>
      <c r="D286" s="132" t="s">
        <v>558</v>
      </c>
      <c r="E286" s="17">
        <v>6466</v>
      </c>
      <c r="F286" s="17">
        <v>1080466200</v>
      </c>
      <c r="G286" s="126">
        <v>1170880692</v>
      </c>
      <c r="H286" s="126">
        <v>181083</v>
      </c>
      <c r="I286" s="75">
        <v>93.4</v>
      </c>
      <c r="J286" s="76">
        <v>1441025369</v>
      </c>
      <c r="K286" s="76">
        <v>270144677</v>
      </c>
      <c r="L286" s="77">
        <v>20.45</v>
      </c>
      <c r="M286" s="77">
        <v>18.38</v>
      </c>
      <c r="N286" s="76">
        <v>8544</v>
      </c>
      <c r="O286" s="99">
        <f t="shared" si="12"/>
        <v>136</v>
      </c>
      <c r="P286" s="99" t="str">
        <f t="shared" si="13"/>
        <v>Arvidsjaur</v>
      </c>
      <c r="Q286" s="101">
        <f t="shared" si="14"/>
        <v>8544</v>
      </c>
    </row>
    <row r="287" spans="1:17" ht="12.75">
      <c r="A287" s="72" t="s">
        <v>655</v>
      </c>
      <c r="B287" s="73" t="s">
        <v>579</v>
      </c>
      <c r="C287" t="s">
        <v>580</v>
      </c>
      <c r="D287" s="132" t="s">
        <v>580</v>
      </c>
      <c r="E287" s="17">
        <v>27530</v>
      </c>
      <c r="F287" s="17">
        <v>4711383700</v>
      </c>
      <c r="G287" s="126">
        <v>5105636999</v>
      </c>
      <c r="H287" s="126">
        <v>185457</v>
      </c>
      <c r="I287" s="75">
        <v>95.7</v>
      </c>
      <c r="J287" s="76">
        <v>6135389484</v>
      </c>
      <c r="K287" s="76">
        <v>1029752485</v>
      </c>
      <c r="L287" s="77">
        <v>20.45</v>
      </c>
      <c r="M287" s="77">
        <v>18.38</v>
      </c>
      <c r="N287" s="76">
        <v>7649</v>
      </c>
      <c r="O287" s="99">
        <f t="shared" si="12"/>
        <v>103</v>
      </c>
      <c r="P287" s="99" t="str">
        <f t="shared" si="13"/>
        <v>Boden</v>
      </c>
      <c r="Q287" s="101">
        <f t="shared" si="14"/>
        <v>7649</v>
      </c>
    </row>
    <row r="288" spans="1:17" ht="12.75">
      <c r="A288" s="72" t="s">
        <v>655</v>
      </c>
      <c r="B288" s="73" t="s">
        <v>571</v>
      </c>
      <c r="C288" t="s">
        <v>572</v>
      </c>
      <c r="D288" s="132" t="s">
        <v>572</v>
      </c>
      <c r="E288" s="17">
        <v>18267</v>
      </c>
      <c r="F288" s="17">
        <v>3722132400</v>
      </c>
      <c r="G288" s="126">
        <v>4033604161</v>
      </c>
      <c r="H288" s="126">
        <v>220814</v>
      </c>
      <c r="I288" s="75">
        <v>113.9</v>
      </c>
      <c r="J288" s="76">
        <v>4071019241</v>
      </c>
      <c r="K288" s="76">
        <v>37415080</v>
      </c>
      <c r="L288" s="77">
        <v>20.45</v>
      </c>
      <c r="M288" s="77">
        <v>18.38</v>
      </c>
      <c r="N288" s="76">
        <v>419</v>
      </c>
      <c r="O288" s="99">
        <f t="shared" si="12"/>
        <v>15</v>
      </c>
      <c r="P288" s="99" t="str">
        <f t="shared" si="13"/>
        <v>Gällivare</v>
      </c>
      <c r="Q288" s="101">
        <f t="shared" si="14"/>
        <v>419</v>
      </c>
    </row>
    <row r="289" spans="1:17" ht="12.75">
      <c r="A289" s="72" t="s">
        <v>655</v>
      </c>
      <c r="B289" s="73" t="s">
        <v>581</v>
      </c>
      <c r="C289" t="s">
        <v>582</v>
      </c>
      <c r="D289" s="132" t="s">
        <v>582</v>
      </c>
      <c r="E289" s="17">
        <v>9928</v>
      </c>
      <c r="F289" s="17">
        <v>1465393300</v>
      </c>
      <c r="G289" s="126">
        <v>1588018877</v>
      </c>
      <c r="H289" s="126">
        <v>159954</v>
      </c>
      <c r="I289" s="75">
        <v>82.5</v>
      </c>
      <c r="J289" s="76">
        <v>2212573440</v>
      </c>
      <c r="K289" s="76">
        <v>624554563</v>
      </c>
      <c r="L289" s="77">
        <v>20.45</v>
      </c>
      <c r="M289" s="77">
        <v>18.38</v>
      </c>
      <c r="N289" s="76">
        <v>12865</v>
      </c>
      <c r="O289" s="99">
        <f t="shared" si="12"/>
        <v>279</v>
      </c>
      <c r="P289" s="99" t="str">
        <f t="shared" si="13"/>
        <v>Haparanda</v>
      </c>
      <c r="Q289" s="101">
        <f t="shared" si="14"/>
        <v>12865</v>
      </c>
    </row>
    <row r="290" spans="1:17" ht="12.75">
      <c r="A290" s="72" t="s">
        <v>655</v>
      </c>
      <c r="B290" s="73" t="s">
        <v>561</v>
      </c>
      <c r="C290" t="s">
        <v>562</v>
      </c>
      <c r="D290" s="132" t="s">
        <v>562</v>
      </c>
      <c r="E290" s="17">
        <v>5084</v>
      </c>
      <c r="F290" s="17">
        <v>854138000</v>
      </c>
      <c r="G290" s="126">
        <v>925613122</v>
      </c>
      <c r="H290" s="126">
        <v>182064</v>
      </c>
      <c r="I290" s="75">
        <v>93.9</v>
      </c>
      <c r="J290" s="76">
        <v>1133030154</v>
      </c>
      <c r="K290" s="76">
        <v>207417032</v>
      </c>
      <c r="L290" s="77">
        <v>20.45</v>
      </c>
      <c r="M290" s="77">
        <v>18.38</v>
      </c>
      <c r="N290" s="76">
        <v>8343</v>
      </c>
      <c r="O290" s="99">
        <f t="shared" si="12"/>
        <v>127</v>
      </c>
      <c r="P290" s="99" t="str">
        <f t="shared" si="13"/>
        <v>Jokkmokk</v>
      </c>
      <c r="Q290" s="101">
        <f t="shared" si="14"/>
        <v>8343</v>
      </c>
    </row>
    <row r="291" spans="1:17" ht="12.75">
      <c r="A291" s="72" t="s">
        <v>655</v>
      </c>
      <c r="B291" s="73" t="s">
        <v>565</v>
      </c>
      <c r="C291" t="s">
        <v>566</v>
      </c>
      <c r="D291" s="132" t="s">
        <v>566</v>
      </c>
      <c r="E291" s="17">
        <v>16518</v>
      </c>
      <c r="F291" s="17">
        <v>2787238600</v>
      </c>
      <c r="G291" s="126">
        <v>3020477513</v>
      </c>
      <c r="H291" s="126">
        <v>182860</v>
      </c>
      <c r="I291" s="75">
        <v>94.4</v>
      </c>
      <c r="J291" s="76">
        <v>3681233690</v>
      </c>
      <c r="K291" s="76">
        <v>660756177</v>
      </c>
      <c r="L291" s="77">
        <v>20.45</v>
      </c>
      <c r="M291" s="77">
        <v>18.38</v>
      </c>
      <c r="N291" s="76">
        <v>8180</v>
      </c>
      <c r="O291" s="99">
        <f t="shared" si="12"/>
        <v>121</v>
      </c>
      <c r="P291" s="99" t="str">
        <f t="shared" si="13"/>
        <v>Kalix</v>
      </c>
      <c r="Q291" s="101">
        <f t="shared" si="14"/>
        <v>8180</v>
      </c>
    </row>
    <row r="292" spans="1:17" ht="12.75">
      <c r="A292" s="72" t="s">
        <v>655</v>
      </c>
      <c r="B292" s="73" t="s">
        <v>583</v>
      </c>
      <c r="C292" t="s">
        <v>584</v>
      </c>
      <c r="D292" s="132" t="s">
        <v>584</v>
      </c>
      <c r="E292" s="17">
        <v>22987</v>
      </c>
      <c r="F292" s="17">
        <v>4752775800</v>
      </c>
      <c r="G292" s="126">
        <v>5150492832</v>
      </c>
      <c r="H292" s="126">
        <v>224061</v>
      </c>
      <c r="I292" s="75">
        <v>115.6</v>
      </c>
      <c r="J292" s="76">
        <v>5122927645</v>
      </c>
      <c r="K292" s="76">
        <v>-27565187</v>
      </c>
      <c r="L292" s="77">
        <v>20.45</v>
      </c>
      <c r="M292" s="77">
        <v>18.38</v>
      </c>
      <c r="N292" s="76">
        <v>-220</v>
      </c>
      <c r="O292" s="99">
        <f t="shared" si="12"/>
        <v>12</v>
      </c>
      <c r="P292" s="99" t="str">
        <f t="shared" si="13"/>
        <v>Kiruna</v>
      </c>
      <c r="Q292" s="101">
        <f t="shared" si="14"/>
        <v>-220</v>
      </c>
    </row>
    <row r="293" spans="1:17" ht="12.75">
      <c r="A293" s="72" t="s">
        <v>655</v>
      </c>
      <c r="B293" s="73" t="s">
        <v>575</v>
      </c>
      <c r="C293" t="s">
        <v>576</v>
      </c>
      <c r="D293" s="132" t="s">
        <v>576</v>
      </c>
      <c r="E293" s="17">
        <v>74826</v>
      </c>
      <c r="F293" s="17">
        <v>13504881500</v>
      </c>
      <c r="G293" s="126">
        <v>14634983489</v>
      </c>
      <c r="H293" s="126">
        <v>195587</v>
      </c>
      <c r="I293" s="75">
        <v>100.9</v>
      </c>
      <c r="J293" s="76">
        <v>16675868271</v>
      </c>
      <c r="K293" s="76">
        <v>2040884782</v>
      </c>
      <c r="L293" s="77">
        <v>20.45</v>
      </c>
      <c r="M293" s="77">
        <v>18.38</v>
      </c>
      <c r="N293" s="76">
        <v>5578</v>
      </c>
      <c r="O293" s="99">
        <f t="shared" si="12"/>
        <v>55</v>
      </c>
      <c r="P293" s="99" t="str">
        <f t="shared" si="13"/>
        <v>Luleå</v>
      </c>
      <c r="Q293" s="101">
        <f t="shared" si="14"/>
        <v>5578</v>
      </c>
    </row>
    <row r="294" spans="1:17" ht="12.75">
      <c r="A294" s="72" t="s">
        <v>655</v>
      </c>
      <c r="B294" s="73" t="s">
        <v>569</v>
      </c>
      <c r="C294" t="s">
        <v>570</v>
      </c>
      <c r="D294" s="132" t="s">
        <v>570</v>
      </c>
      <c r="E294" s="17">
        <v>6292</v>
      </c>
      <c r="F294" s="17">
        <v>969961000</v>
      </c>
      <c r="G294" s="126">
        <v>1051128306</v>
      </c>
      <c r="H294" s="126">
        <v>167058</v>
      </c>
      <c r="I294" s="75">
        <v>86.2</v>
      </c>
      <c r="J294" s="76">
        <v>1402247389</v>
      </c>
      <c r="K294" s="76">
        <v>351119083</v>
      </c>
      <c r="L294" s="77">
        <v>20.45</v>
      </c>
      <c r="M294" s="77">
        <v>18.38</v>
      </c>
      <c r="N294" s="76">
        <v>11412</v>
      </c>
      <c r="O294" s="99">
        <f t="shared" si="12"/>
        <v>254</v>
      </c>
      <c r="P294" s="99" t="str">
        <f t="shared" si="13"/>
        <v>Pajala</v>
      </c>
      <c r="Q294" s="101">
        <f t="shared" si="14"/>
        <v>11412</v>
      </c>
    </row>
    <row r="295" spans="1:17" ht="12.75">
      <c r="A295" s="72" t="s">
        <v>655</v>
      </c>
      <c r="B295" s="73" t="s">
        <v>577</v>
      </c>
      <c r="C295" t="s">
        <v>578</v>
      </c>
      <c r="D295" s="132" t="s">
        <v>578</v>
      </c>
      <c r="E295" s="17">
        <v>41097</v>
      </c>
      <c r="F295" s="17">
        <v>7195769700</v>
      </c>
      <c r="G295" s="126">
        <v>7797918904</v>
      </c>
      <c r="H295" s="126">
        <v>189744</v>
      </c>
      <c r="I295" s="75">
        <v>97.9</v>
      </c>
      <c r="J295" s="76">
        <v>9158957559</v>
      </c>
      <c r="K295" s="76">
        <v>1361038655</v>
      </c>
      <c r="L295" s="77">
        <v>20.45</v>
      </c>
      <c r="M295" s="77">
        <v>18.38</v>
      </c>
      <c r="N295" s="76">
        <v>6773</v>
      </c>
      <c r="O295" s="99">
        <f t="shared" si="12"/>
        <v>80</v>
      </c>
      <c r="P295" s="99" t="str">
        <f t="shared" si="13"/>
        <v>Piteå</v>
      </c>
      <c r="Q295" s="101">
        <f t="shared" si="14"/>
        <v>6773</v>
      </c>
    </row>
    <row r="296" spans="1:17" ht="12.75">
      <c r="A296" s="72" t="s">
        <v>655</v>
      </c>
      <c r="B296" s="73" t="s">
        <v>573</v>
      </c>
      <c r="C296" t="s">
        <v>574</v>
      </c>
      <c r="D296" s="132" t="s">
        <v>574</v>
      </c>
      <c r="E296" s="17">
        <v>8224</v>
      </c>
      <c r="F296" s="17">
        <v>1314052600</v>
      </c>
      <c r="G296" s="126">
        <v>1424013836</v>
      </c>
      <c r="H296" s="126">
        <v>173153</v>
      </c>
      <c r="I296" s="75">
        <v>89.3</v>
      </c>
      <c r="J296" s="76">
        <v>1832816677</v>
      </c>
      <c r="K296" s="76">
        <v>408802841</v>
      </c>
      <c r="L296" s="77">
        <v>20.45</v>
      </c>
      <c r="M296" s="77">
        <v>18.38</v>
      </c>
      <c r="N296" s="76">
        <v>10165</v>
      </c>
      <c r="O296" s="99">
        <f t="shared" si="12"/>
        <v>206</v>
      </c>
      <c r="P296" s="99" t="str">
        <f t="shared" si="13"/>
        <v>Älvsbyn</v>
      </c>
      <c r="Q296" s="101">
        <f t="shared" si="14"/>
        <v>10165</v>
      </c>
    </row>
    <row r="297" spans="1:17" ht="12.75">
      <c r="A297" s="72" t="s">
        <v>655</v>
      </c>
      <c r="B297" s="73" t="s">
        <v>563</v>
      </c>
      <c r="C297" t="s">
        <v>564</v>
      </c>
      <c r="D297" s="132" t="s">
        <v>564</v>
      </c>
      <c r="E297" s="17">
        <v>3498</v>
      </c>
      <c r="F297" s="17">
        <v>563539000</v>
      </c>
      <c r="G297" s="126">
        <v>610696507</v>
      </c>
      <c r="H297" s="126">
        <v>174584</v>
      </c>
      <c r="I297" s="75">
        <v>90.1</v>
      </c>
      <c r="J297" s="76">
        <v>779571101</v>
      </c>
      <c r="K297" s="76">
        <v>168874594</v>
      </c>
      <c r="L297" s="77">
        <v>20.45</v>
      </c>
      <c r="M297" s="77">
        <v>18.38</v>
      </c>
      <c r="N297" s="76">
        <v>9873</v>
      </c>
      <c r="O297" s="99">
        <f t="shared" si="12"/>
        <v>193</v>
      </c>
      <c r="P297" s="99" t="str">
        <f t="shared" si="13"/>
        <v>Överkalix</v>
      </c>
      <c r="Q297" s="101">
        <f t="shared" si="14"/>
        <v>9873</v>
      </c>
    </row>
    <row r="298" spans="1:17" ht="12.75">
      <c r="A298" s="79" t="s">
        <v>655</v>
      </c>
      <c r="B298" s="80" t="s">
        <v>567</v>
      </c>
      <c r="C298" s="58" t="s">
        <v>568</v>
      </c>
      <c r="D298" s="135" t="s">
        <v>568</v>
      </c>
      <c r="E298" s="17">
        <v>4775</v>
      </c>
      <c r="F298" s="17">
        <v>712340500</v>
      </c>
      <c r="G298" s="127">
        <v>771949865</v>
      </c>
      <c r="H298" s="127">
        <v>161665</v>
      </c>
      <c r="I298" s="89">
        <v>83.4</v>
      </c>
      <c r="J298" s="78">
        <v>1064165811</v>
      </c>
      <c r="K298" s="76">
        <v>292215946</v>
      </c>
      <c r="L298" s="77">
        <v>20.45</v>
      </c>
      <c r="M298" s="77">
        <v>18.38</v>
      </c>
      <c r="N298" s="78">
        <v>12515</v>
      </c>
      <c r="O298" s="99">
        <f t="shared" si="12"/>
        <v>273</v>
      </c>
      <c r="P298" s="99" t="str">
        <f t="shared" si="13"/>
        <v>Övertorneå</v>
      </c>
      <c r="Q298" s="101">
        <f t="shared" si="14"/>
        <v>12515</v>
      </c>
    </row>
    <row r="299" spans="4:14" ht="15" customHeight="1" thickBot="1">
      <c r="D299" s="81"/>
      <c r="E299" s="82"/>
      <c r="F299" s="82"/>
      <c r="G299" s="128"/>
      <c r="H299" s="128"/>
      <c r="I299" s="129"/>
      <c r="J299" s="130"/>
      <c r="K299" s="130"/>
      <c r="L299" s="131"/>
      <c r="M299" s="131"/>
      <c r="N299" s="130"/>
    </row>
    <row r="300" ht="12.75">
      <c r="D300" s="83"/>
    </row>
  </sheetData>
  <sheetProtection/>
  <mergeCells count="4">
    <mergeCell ref="G2:I2"/>
    <mergeCell ref="L2:M2"/>
    <mergeCell ref="L3:M3"/>
    <mergeCell ref="L4:M4"/>
  </mergeCells>
  <conditionalFormatting sqref="K9:K298 N9:N298">
    <cfRule type="cellIs" priority="10" dxfId="3" operator="lessThan" stopIfTrue="1">
      <formula>0</formula>
    </cfRule>
  </conditionalFormatting>
  <conditionalFormatting sqref="L9:L298">
    <cfRule type="expression" priority="11" dxfId="0" stopIfTrue="1">
      <formula>IF($K9&gt;=0,TRUE,FALSE)</formula>
    </cfRule>
  </conditionalFormatting>
  <conditionalFormatting sqref="M9:M298">
    <cfRule type="expression" priority="12" dxfId="0" stopIfTrue="1">
      <formula>IF($K9&lt;0,TRUE,FALSE)</formula>
    </cfRule>
  </conditionalFormatting>
  <conditionalFormatting sqref="L9:L299">
    <cfRule type="expression" priority="9" dxfId="0" stopIfTrue="1">
      <formula>IF($J9&gt;=0,TRUE,FALSE)</formula>
    </cfRule>
  </conditionalFormatting>
  <conditionalFormatting sqref="M9:M299">
    <cfRule type="expression" priority="8" dxfId="0" stopIfTrue="1">
      <formula>IF($J9&lt;0,TRUE,FALSE)</formula>
    </cfRule>
  </conditionalFormatting>
  <conditionalFormatting sqref="K9:K299 N9:N299">
    <cfRule type="cellIs" priority="7" dxfId="3" operator="lessThan" stopIfTrue="1">
      <formula>0</formula>
    </cfRule>
  </conditionalFormatting>
  <conditionalFormatting sqref="L9:L298">
    <cfRule type="expression" priority="6" dxfId="0" stopIfTrue="1">
      <formula>IF($H9&gt;=0,TRUE,FALSE)</formula>
    </cfRule>
  </conditionalFormatting>
  <conditionalFormatting sqref="M9:M298">
    <cfRule type="expression" priority="5" dxfId="0">
      <formula>IF($J9&lt;0,TRUE,FALSE)</formula>
    </cfRule>
  </conditionalFormatting>
  <conditionalFormatting sqref="K9:K298 N9:N298">
    <cfRule type="cellIs" priority="4" dxfId="3" operator="lessThan" stopIfTrue="1">
      <formula>0</formula>
    </cfRule>
  </conditionalFormatting>
  <conditionalFormatting sqref="L9:L11">
    <cfRule type="expression" priority="3" dxfId="0" stopIfTrue="1">
      <formula>IF($H9&gt;=0,TRUE,FALSE)</formula>
    </cfRule>
  </conditionalFormatting>
  <conditionalFormatting sqref="M9:M11">
    <cfRule type="expression" priority="2" dxfId="0">
      <formula>IF($J9&lt;0,TRUE,FALSE)</formula>
    </cfRule>
  </conditionalFormatting>
  <conditionalFormatting sqref="M9:M298">
    <cfRule type="expression" priority="1" dxfId="0" stopIfTrue="1">
      <formula>IF($H9&lt;0,TRUE,FALSE)</formula>
    </cfRule>
  </conditionalFormatting>
  <printOptions/>
  <pageMargins left="0.71" right="0.38" top="1.18" bottom="0.52" header="0.51" footer="0.39"/>
  <pageSetup horizontalDpi="600" verticalDpi="600" orientation="landscape" paperSize="9" r:id="rId3"/>
  <headerFooter alignWithMargins="0">
    <oddHeader>&amp;LStatistiska centralbyrån
Offentlig ekonomi&amp;CDecember 2004&amp;RUtfall
&amp;P(&amp;N)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B30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2" max="2" width="14.7109375" style="0" bestFit="1" customWidth="1"/>
    <col min="3" max="16384" width="9.140625" style="58" customWidth="1"/>
  </cols>
  <sheetData>
    <row r="1" spans="1:2" ht="15.75">
      <c r="A1" s="3" t="s">
        <v>666</v>
      </c>
      <c r="B1" s="4"/>
    </row>
    <row r="2" spans="1:2" s="111" customFormat="1" ht="11.25">
      <c r="A2" s="19" t="s">
        <v>2</v>
      </c>
      <c r="B2" s="20" t="s">
        <v>3</v>
      </c>
    </row>
    <row r="3" spans="1:2" s="111" customFormat="1" ht="11.25">
      <c r="A3" s="21" t="s">
        <v>6</v>
      </c>
      <c r="B3" s="22"/>
    </row>
    <row r="4" spans="1:2" s="111" customFormat="1" ht="11.25">
      <c r="A4" s="21" t="s">
        <v>7</v>
      </c>
      <c r="B4" s="22"/>
    </row>
    <row r="5" spans="1:2" s="111" customFormat="1" ht="11.25">
      <c r="A5" s="21"/>
      <c r="B5" s="22"/>
    </row>
    <row r="6" spans="1:2" s="111" customFormat="1" ht="11.25">
      <c r="A6" s="23"/>
      <c r="B6" s="23"/>
    </row>
    <row r="7" spans="1:2" s="111" customFormat="1" ht="11.25">
      <c r="A7" s="24" t="s">
        <v>601</v>
      </c>
      <c r="B7" s="24" t="s">
        <v>3</v>
      </c>
    </row>
    <row r="8" s="112" customFormat="1" ht="11.25">
      <c r="B8" s="112" t="s">
        <v>662</v>
      </c>
    </row>
    <row r="9" spans="1:2" s="113" customFormat="1" ht="11.25">
      <c r="A9" s="114" t="s">
        <v>295</v>
      </c>
      <c r="B9" s="113" t="s">
        <v>296</v>
      </c>
    </row>
    <row r="10" spans="1:2" s="113" customFormat="1" ht="11.25">
      <c r="A10" s="114" t="s">
        <v>349</v>
      </c>
      <c r="B10" s="113" t="s">
        <v>350</v>
      </c>
    </row>
    <row r="11" spans="1:2" s="113" customFormat="1" ht="11.25">
      <c r="A11" s="114" t="s">
        <v>149</v>
      </c>
      <c r="B11" s="113" t="s">
        <v>150</v>
      </c>
    </row>
    <row r="12" spans="1:2" s="113" customFormat="1" ht="11.25">
      <c r="A12" s="114" t="s">
        <v>117</v>
      </c>
      <c r="B12" s="113" t="s">
        <v>118</v>
      </c>
    </row>
    <row r="13" spans="1:2" s="113" customFormat="1" ht="11.25">
      <c r="A13" s="114" t="s">
        <v>446</v>
      </c>
      <c r="B13" s="113" t="s">
        <v>447</v>
      </c>
    </row>
    <row r="14" spans="1:2" s="113" customFormat="1" ht="11.25">
      <c r="A14" s="114" t="s">
        <v>559</v>
      </c>
      <c r="B14" s="113" t="s">
        <v>560</v>
      </c>
    </row>
    <row r="15" spans="1:2" s="113" customFormat="1" ht="11.25">
      <c r="A15" s="114" t="s">
        <v>557</v>
      </c>
      <c r="B15" s="113" t="s">
        <v>558</v>
      </c>
    </row>
    <row r="16" spans="1:2" s="113" customFormat="1" ht="11.25">
      <c r="A16" s="114" t="s">
        <v>399</v>
      </c>
      <c r="B16" s="113" t="s">
        <v>400</v>
      </c>
    </row>
    <row r="17" spans="1:2" s="113" customFormat="1" ht="11.25">
      <c r="A17" s="114" t="s">
        <v>419</v>
      </c>
      <c r="B17" s="113" t="s">
        <v>420</v>
      </c>
    </row>
    <row r="18" spans="1:2" s="113" customFormat="1" ht="11.25">
      <c r="A18" s="114" t="s">
        <v>473</v>
      </c>
      <c r="B18" s="113" t="s">
        <v>474</v>
      </c>
    </row>
    <row r="19" spans="1:2" s="113" customFormat="1" ht="11.25">
      <c r="A19" s="114" t="s">
        <v>313</v>
      </c>
      <c r="B19" s="113" t="s">
        <v>314</v>
      </c>
    </row>
    <row r="20" spans="1:2" s="113" customFormat="1" ht="11.25">
      <c r="A20" s="114" t="s">
        <v>521</v>
      </c>
      <c r="B20" s="113" t="s">
        <v>522</v>
      </c>
    </row>
    <row r="21" spans="1:2" s="113" customFormat="1" ht="11.25">
      <c r="A21" s="114" t="s">
        <v>529</v>
      </c>
      <c r="B21" s="113" t="s">
        <v>530</v>
      </c>
    </row>
    <row r="22" spans="1:2" s="113" customFormat="1" ht="11.25">
      <c r="A22" s="114" t="s">
        <v>207</v>
      </c>
      <c r="B22" s="113" t="s">
        <v>208</v>
      </c>
    </row>
    <row r="23" spans="1:2" s="113" customFormat="1" ht="11.25">
      <c r="A23" s="114" t="s">
        <v>579</v>
      </c>
      <c r="B23" s="113" t="s">
        <v>580</v>
      </c>
    </row>
    <row r="24" spans="1:2" s="113" customFormat="1" ht="11.25">
      <c r="A24" s="114" t="s">
        <v>301</v>
      </c>
      <c r="B24" s="113" t="s">
        <v>302</v>
      </c>
    </row>
    <row r="25" spans="1:2" s="113" customFormat="1" ht="11.25">
      <c r="A25" s="114" t="s">
        <v>493</v>
      </c>
      <c r="B25" s="113" t="s">
        <v>494</v>
      </c>
    </row>
    <row r="26" spans="1:2" s="113" customFormat="1" ht="11.25">
      <c r="A26" s="114" t="s">
        <v>181</v>
      </c>
      <c r="B26" s="113" t="s">
        <v>182</v>
      </c>
    </row>
    <row r="27" spans="1:2" s="113" customFormat="1" ht="11.25">
      <c r="A27" s="114" t="s">
        <v>467</v>
      </c>
      <c r="B27" s="113" t="s">
        <v>468</v>
      </c>
    </row>
    <row r="28" spans="1:2" s="113" customFormat="1" ht="11.25">
      <c r="A28" s="114" t="s">
        <v>351</v>
      </c>
      <c r="B28" s="113" t="s">
        <v>352</v>
      </c>
    </row>
    <row r="29" spans="1:2" s="113" customFormat="1" ht="11.25">
      <c r="A29" s="114" t="s">
        <v>21</v>
      </c>
      <c r="B29" s="113" t="s">
        <v>22</v>
      </c>
    </row>
    <row r="30" spans="1:2" s="113" customFormat="1" ht="11.25">
      <c r="A30" s="114" t="s">
        <v>97</v>
      </c>
      <c r="B30" s="113" t="s">
        <v>98</v>
      </c>
    </row>
    <row r="31" spans="1:2" s="113" customFormat="1" ht="11.25">
      <c r="A31" s="114" t="s">
        <v>225</v>
      </c>
      <c r="B31" s="113" t="s">
        <v>226</v>
      </c>
    </row>
    <row r="32" spans="1:2" s="113" customFormat="1" ht="11.25">
      <c r="A32" s="114" t="s">
        <v>513</v>
      </c>
      <c r="B32" s="113" t="s">
        <v>514</v>
      </c>
    </row>
    <row r="33" spans="1:2" s="113" customFormat="1" ht="11.25">
      <c r="A33" s="114" t="s">
        <v>199</v>
      </c>
      <c r="B33" s="113" t="s">
        <v>200</v>
      </c>
    </row>
    <row r="34" spans="1:2" s="113" customFormat="1" ht="11.25">
      <c r="A34" s="114" t="s">
        <v>235</v>
      </c>
      <c r="B34" s="113" t="s">
        <v>236</v>
      </c>
    </row>
    <row r="35" spans="1:2" s="113" customFormat="1" ht="11.25">
      <c r="A35" s="114" t="s">
        <v>291</v>
      </c>
      <c r="B35" s="113" t="s">
        <v>292</v>
      </c>
    </row>
    <row r="36" spans="1:2" s="113" customFormat="1" ht="11.25">
      <c r="A36" s="114" t="s">
        <v>35</v>
      </c>
      <c r="B36" s="113" t="s">
        <v>36</v>
      </c>
    </row>
    <row r="37" spans="1:2" s="113" customFormat="1" ht="11.25">
      <c r="A37" s="114" t="s">
        <v>409</v>
      </c>
      <c r="B37" s="113" t="s">
        <v>410</v>
      </c>
    </row>
    <row r="38" spans="1:2" s="113" customFormat="1" ht="11.25">
      <c r="A38" s="114" t="s">
        <v>543</v>
      </c>
      <c r="B38" s="113" t="s">
        <v>544</v>
      </c>
    </row>
    <row r="39" spans="1:2" s="113" customFormat="1" ht="11.25">
      <c r="A39" s="114" t="s">
        <v>373</v>
      </c>
      <c r="B39" s="113" t="s">
        <v>374</v>
      </c>
    </row>
    <row r="40" spans="1:2" s="113" customFormat="1" ht="11.25">
      <c r="A40" s="114" t="s">
        <v>17</v>
      </c>
      <c r="B40" s="113" t="s">
        <v>18</v>
      </c>
    </row>
    <row r="41" spans="1:2" s="113" customFormat="1" ht="11.25">
      <c r="A41" s="114" t="s">
        <v>139</v>
      </c>
      <c r="B41" s="113" t="s">
        <v>140</v>
      </c>
    </row>
    <row r="42" spans="1:2" s="113" customFormat="1" ht="11.25">
      <c r="A42" s="114" t="s">
        <v>169</v>
      </c>
      <c r="B42" s="113" t="s">
        <v>170</v>
      </c>
    </row>
    <row r="43" spans="1:2" s="113" customFormat="1" ht="11.25">
      <c r="A43" s="114" t="s">
        <v>69</v>
      </c>
      <c r="B43" s="113" t="s">
        <v>70</v>
      </c>
    </row>
    <row r="44" spans="1:2" s="113" customFormat="1" ht="11.25">
      <c r="A44" s="114" t="s">
        <v>85</v>
      </c>
      <c r="B44" s="113" t="s">
        <v>86</v>
      </c>
    </row>
    <row r="45" spans="1:2" s="113" customFormat="1" ht="11.25">
      <c r="A45" s="114" t="s">
        <v>247</v>
      </c>
      <c r="B45" s="113" t="s">
        <v>248</v>
      </c>
    </row>
    <row r="46" spans="1:2" s="113" customFormat="1" ht="11.25">
      <c r="A46" s="114" t="s">
        <v>305</v>
      </c>
      <c r="B46" s="113" t="s">
        <v>306</v>
      </c>
    </row>
    <row r="47" spans="1:2" s="113" customFormat="1" ht="11.25">
      <c r="A47" s="114" t="s">
        <v>442</v>
      </c>
      <c r="B47" s="113" t="s">
        <v>443</v>
      </c>
    </row>
    <row r="48" spans="1:2" s="113" customFormat="1" ht="11.25">
      <c r="A48" s="114" t="s">
        <v>267</v>
      </c>
      <c r="B48" s="113" t="s">
        <v>268</v>
      </c>
    </row>
    <row r="49" spans="1:2" s="113" customFormat="1" ht="11.25">
      <c r="A49" s="114" t="s">
        <v>369</v>
      </c>
      <c r="B49" s="113" t="s">
        <v>370</v>
      </c>
    </row>
    <row r="50" spans="1:2" s="113" customFormat="1" ht="11.25">
      <c r="A50" s="114" t="s">
        <v>465</v>
      </c>
      <c r="B50" s="113" t="s">
        <v>466</v>
      </c>
    </row>
    <row r="51" spans="1:2" s="113" customFormat="1" ht="11.25">
      <c r="A51" s="114" t="s">
        <v>395</v>
      </c>
      <c r="B51" s="113" t="s">
        <v>396</v>
      </c>
    </row>
    <row r="52" spans="1:2" s="113" customFormat="1" ht="11.25">
      <c r="A52" s="114" t="s">
        <v>101</v>
      </c>
      <c r="B52" s="113" t="s">
        <v>102</v>
      </c>
    </row>
    <row r="53" spans="1:2" s="113" customFormat="1" ht="11.25">
      <c r="A53" s="114" t="s">
        <v>81</v>
      </c>
      <c r="B53" s="113" t="s">
        <v>82</v>
      </c>
    </row>
    <row r="54" spans="1:2" s="113" customFormat="1" ht="11.25">
      <c r="A54" s="114" t="s">
        <v>383</v>
      </c>
      <c r="B54" s="113" t="s">
        <v>384</v>
      </c>
    </row>
    <row r="55" spans="1:2" s="113" customFormat="1" ht="11.25">
      <c r="A55" s="114" t="s">
        <v>293</v>
      </c>
      <c r="B55" s="113" t="s">
        <v>294</v>
      </c>
    </row>
    <row r="56" spans="1:2" s="113" customFormat="1" ht="11.25">
      <c r="A56" s="114" t="s">
        <v>451</v>
      </c>
      <c r="B56" s="113" t="s">
        <v>452</v>
      </c>
    </row>
    <row r="57" spans="1:2" s="113" customFormat="1" ht="11.25">
      <c r="A57" s="114" t="s">
        <v>125</v>
      </c>
      <c r="B57" s="113" t="s">
        <v>126</v>
      </c>
    </row>
    <row r="58" spans="1:2" s="113" customFormat="1" ht="11.25">
      <c r="A58" s="114" t="s">
        <v>75</v>
      </c>
      <c r="B58" s="113" t="s">
        <v>76</v>
      </c>
    </row>
    <row r="59" spans="1:2" s="113" customFormat="1" ht="11.25">
      <c r="A59" s="114" t="s">
        <v>119</v>
      </c>
      <c r="B59" s="113" t="s">
        <v>120</v>
      </c>
    </row>
    <row r="60" spans="1:2" s="113" customFormat="1" ht="11.25">
      <c r="A60" s="115" t="s">
        <v>183</v>
      </c>
      <c r="B60" s="111" t="s">
        <v>184</v>
      </c>
    </row>
    <row r="61" spans="1:2" s="113" customFormat="1" ht="11.25">
      <c r="A61" s="114" t="s">
        <v>385</v>
      </c>
      <c r="B61" s="113" t="s">
        <v>386</v>
      </c>
    </row>
    <row r="62" spans="1:2" s="113" customFormat="1" ht="11.25">
      <c r="A62" s="114" t="s">
        <v>303</v>
      </c>
      <c r="B62" s="113" t="s">
        <v>304</v>
      </c>
    </row>
    <row r="63" spans="1:2" s="113" customFormat="1" ht="11.25">
      <c r="A63" s="114" t="s">
        <v>309</v>
      </c>
      <c r="B63" s="113" t="s">
        <v>310</v>
      </c>
    </row>
    <row r="64" spans="1:2" s="113" customFormat="1" ht="11.25">
      <c r="A64" s="114" t="s">
        <v>571</v>
      </c>
      <c r="B64" s="113" t="s">
        <v>572</v>
      </c>
    </row>
    <row r="65" spans="1:2" s="113" customFormat="1" ht="11.25">
      <c r="A65" s="114" t="s">
        <v>487</v>
      </c>
      <c r="B65" s="113" t="s">
        <v>488</v>
      </c>
    </row>
    <row r="66" spans="1:2" s="113" customFormat="1" ht="11.25">
      <c r="A66" s="114" t="s">
        <v>333</v>
      </c>
      <c r="B66" s="113" t="s">
        <v>334</v>
      </c>
    </row>
    <row r="67" spans="1:2" s="113" customFormat="1" ht="11.25">
      <c r="A67" s="114" t="s">
        <v>327</v>
      </c>
      <c r="B67" s="113" t="s">
        <v>328</v>
      </c>
    </row>
    <row r="68" spans="1:2" s="113" customFormat="1" ht="11.25">
      <c r="A68" s="114" t="s">
        <v>123</v>
      </c>
      <c r="B68" s="113" t="s">
        <v>124</v>
      </c>
    </row>
    <row r="69" spans="1:2" s="113" customFormat="1" ht="11.25">
      <c r="A69" s="114" t="s">
        <v>397</v>
      </c>
      <c r="B69" s="113" t="s">
        <v>398</v>
      </c>
    </row>
    <row r="70" spans="1:2" s="113" customFormat="1" ht="11.25">
      <c r="A70" s="114" t="s">
        <v>407</v>
      </c>
      <c r="B70" s="113" t="s">
        <v>408</v>
      </c>
    </row>
    <row r="71" spans="1:2" s="113" customFormat="1" ht="11.25">
      <c r="A71" s="114" t="s">
        <v>434</v>
      </c>
      <c r="B71" s="113" t="s">
        <v>435</v>
      </c>
    </row>
    <row r="72" spans="1:2" s="113" customFormat="1" ht="11.25">
      <c r="A72" s="114" t="s">
        <v>263</v>
      </c>
      <c r="B72" s="113" t="s">
        <v>264</v>
      </c>
    </row>
    <row r="73" spans="1:2" s="113" customFormat="1" ht="11.25">
      <c r="A73" s="114" t="s">
        <v>379</v>
      </c>
      <c r="B73" s="113" t="s">
        <v>380</v>
      </c>
    </row>
    <row r="74" spans="1:2" s="113" customFormat="1" ht="11.25">
      <c r="A74" s="114" t="s">
        <v>25</v>
      </c>
      <c r="B74" s="113" t="s">
        <v>26</v>
      </c>
    </row>
    <row r="75" spans="1:2" s="113" customFormat="1" ht="11.25">
      <c r="A75" s="114" t="s">
        <v>581</v>
      </c>
      <c r="B75" s="113" t="s">
        <v>582</v>
      </c>
    </row>
    <row r="76" spans="1:2" s="113" customFormat="1" ht="11.25">
      <c r="A76" s="116" t="s">
        <v>665</v>
      </c>
      <c r="B76" s="113" t="s">
        <v>431</v>
      </c>
    </row>
    <row r="77" spans="1:2" s="113" customFormat="1" ht="11.25">
      <c r="A77" s="114" t="s">
        <v>471</v>
      </c>
      <c r="B77" s="113" t="s">
        <v>472</v>
      </c>
    </row>
    <row r="78" spans="1:2" s="113" customFormat="1" ht="11.25">
      <c r="A78" s="114" t="s">
        <v>243</v>
      </c>
      <c r="B78" s="113" t="s">
        <v>244</v>
      </c>
    </row>
    <row r="79" spans="1:2" s="113" customFormat="1" ht="11.25">
      <c r="A79" s="114" t="s">
        <v>323</v>
      </c>
      <c r="B79" s="113" t="s">
        <v>324</v>
      </c>
    </row>
    <row r="80" spans="1:2" s="113" customFormat="1" ht="11.25">
      <c r="A80" s="114" t="s">
        <v>365</v>
      </c>
      <c r="B80" s="113" t="s">
        <v>366</v>
      </c>
    </row>
    <row r="81" spans="1:2" s="113" customFormat="1" ht="11.25">
      <c r="A81" s="114" t="s">
        <v>479</v>
      </c>
      <c r="B81" s="113" t="s">
        <v>480</v>
      </c>
    </row>
    <row r="82" spans="1:2" s="113" customFormat="1" ht="11.25">
      <c r="A82" s="114" t="s">
        <v>19</v>
      </c>
      <c r="B82" s="113" t="s">
        <v>20</v>
      </c>
    </row>
    <row r="83" spans="1:2" s="113" customFormat="1" ht="11.25">
      <c r="A83" s="114" t="s">
        <v>495</v>
      </c>
      <c r="B83" s="113" t="s">
        <v>496</v>
      </c>
    </row>
    <row r="84" spans="1:2" s="113" customFormat="1" ht="11.25">
      <c r="A84" s="114" t="s">
        <v>165</v>
      </c>
      <c r="B84" s="113" t="s">
        <v>166</v>
      </c>
    </row>
    <row r="85" spans="1:2" s="113" customFormat="1" ht="11.25">
      <c r="A85" s="114" t="s">
        <v>261</v>
      </c>
      <c r="B85" s="113" t="s">
        <v>262</v>
      </c>
    </row>
    <row r="86" spans="1:2" s="113" customFormat="1" ht="11.25">
      <c r="A86" s="114" t="s">
        <v>59</v>
      </c>
      <c r="B86" s="113" t="s">
        <v>60</v>
      </c>
    </row>
    <row r="87" spans="1:2" s="113" customFormat="1" ht="11.25">
      <c r="A87" s="114" t="s">
        <v>411</v>
      </c>
      <c r="B87" s="113" t="s">
        <v>412</v>
      </c>
    </row>
    <row r="88" spans="1:2" s="113" customFormat="1" ht="11.25">
      <c r="A88" s="114" t="s">
        <v>523</v>
      </c>
      <c r="B88" s="113" t="s">
        <v>524</v>
      </c>
    </row>
    <row r="89" spans="1:2" s="113" customFormat="1" ht="11.25">
      <c r="A89" s="114" t="s">
        <v>501</v>
      </c>
      <c r="B89" s="113" t="s">
        <v>502</v>
      </c>
    </row>
    <row r="90" spans="1:2" s="113" customFormat="1" ht="11.25">
      <c r="A90" s="114" t="s">
        <v>273</v>
      </c>
      <c r="B90" s="113" t="s">
        <v>274</v>
      </c>
    </row>
    <row r="91" spans="1:2" s="113" customFormat="1" ht="11.25">
      <c r="A91" s="114" t="s">
        <v>259</v>
      </c>
      <c r="B91" s="113" t="s">
        <v>260</v>
      </c>
    </row>
    <row r="92" spans="1:2" s="113" customFormat="1" ht="11.25">
      <c r="A92" s="114" t="s">
        <v>245</v>
      </c>
      <c r="B92" s="113" t="s">
        <v>246</v>
      </c>
    </row>
    <row r="93" spans="1:2" s="113" customFormat="1" ht="11.25">
      <c r="A93" s="114" t="s">
        <v>159</v>
      </c>
      <c r="B93" s="113" t="s">
        <v>160</v>
      </c>
    </row>
    <row r="94" spans="1:2" s="113" customFormat="1" ht="11.25">
      <c r="A94" s="114" t="s">
        <v>219</v>
      </c>
      <c r="B94" s="113" t="s">
        <v>220</v>
      </c>
    </row>
    <row r="95" spans="1:2" s="113" customFormat="1" ht="11.25">
      <c r="A95" s="114" t="s">
        <v>221</v>
      </c>
      <c r="B95" s="113" t="s">
        <v>222</v>
      </c>
    </row>
    <row r="96" spans="1:2" s="113" customFormat="1" ht="11.25">
      <c r="A96" s="114" t="s">
        <v>561</v>
      </c>
      <c r="B96" s="113" t="s">
        <v>562</v>
      </c>
    </row>
    <row r="97" spans="1:2" s="113" customFormat="1" ht="11.25">
      <c r="A97" s="114" t="s">
        <v>15</v>
      </c>
      <c r="B97" s="113" t="s">
        <v>16</v>
      </c>
    </row>
    <row r="98" spans="1:2" s="113" customFormat="1" ht="11.25">
      <c r="A98" s="114" t="s">
        <v>129</v>
      </c>
      <c r="B98" s="113" t="s">
        <v>130</v>
      </c>
    </row>
    <row r="99" spans="1:2" s="113" customFormat="1" ht="11.25">
      <c r="A99" s="114" t="s">
        <v>565</v>
      </c>
      <c r="B99" s="113" t="s">
        <v>566</v>
      </c>
    </row>
    <row r="100" spans="1:2" s="113" customFormat="1" ht="11.25">
      <c r="A100" s="114" t="s">
        <v>171</v>
      </c>
      <c r="B100" s="113" t="s">
        <v>172</v>
      </c>
    </row>
    <row r="101" spans="1:2" s="113" customFormat="1" ht="11.25">
      <c r="A101" s="114" t="s">
        <v>307</v>
      </c>
      <c r="B101" s="113" t="s">
        <v>308</v>
      </c>
    </row>
    <row r="102" spans="1:2" s="113" customFormat="1" ht="11.25">
      <c r="A102" s="114" t="s">
        <v>191</v>
      </c>
      <c r="B102" s="113" t="s">
        <v>192</v>
      </c>
    </row>
    <row r="103" spans="1:2" s="113" customFormat="1" ht="11.25">
      <c r="A103" s="114" t="s">
        <v>421</v>
      </c>
      <c r="B103" s="113" t="s">
        <v>422</v>
      </c>
    </row>
    <row r="104" spans="1:2" s="113" customFormat="1" ht="11.25">
      <c r="A104" s="114" t="s">
        <v>187</v>
      </c>
      <c r="B104" s="113" t="s">
        <v>188</v>
      </c>
    </row>
    <row r="105" spans="1:2" s="113" customFormat="1" ht="11.25">
      <c r="A105" s="114" t="s">
        <v>391</v>
      </c>
      <c r="B105" s="113" t="s">
        <v>392</v>
      </c>
    </row>
    <row r="106" spans="1:2" s="113" customFormat="1" ht="11.25">
      <c r="A106" s="114" t="s">
        <v>83</v>
      </c>
      <c r="B106" s="113" t="s">
        <v>84</v>
      </c>
    </row>
    <row r="107" spans="1:2" s="113" customFormat="1" ht="11.25">
      <c r="A107" s="114" t="s">
        <v>371</v>
      </c>
      <c r="B107" s="113" t="s">
        <v>372</v>
      </c>
    </row>
    <row r="108" spans="1:2" s="113" customFormat="1" ht="11.25">
      <c r="A108" s="114" t="s">
        <v>95</v>
      </c>
      <c r="B108" s="113" t="s">
        <v>96</v>
      </c>
    </row>
    <row r="109" spans="1:2" s="113" customFormat="1" ht="11.25">
      <c r="A109" s="114" t="s">
        <v>583</v>
      </c>
      <c r="B109" s="113" t="s">
        <v>584</v>
      </c>
    </row>
    <row r="110" spans="1:2" s="113" customFormat="1" ht="11.25">
      <c r="A110" s="114" t="s">
        <v>231</v>
      </c>
      <c r="B110" s="113" t="s">
        <v>232</v>
      </c>
    </row>
    <row r="111" spans="1:2" s="113" customFormat="1" ht="11.25">
      <c r="A111" s="115" t="s">
        <v>63</v>
      </c>
      <c r="B111" s="111" t="s">
        <v>64</v>
      </c>
    </row>
    <row r="112" spans="1:2" s="113" customFormat="1" ht="11.25">
      <c r="A112" s="114" t="s">
        <v>505</v>
      </c>
      <c r="B112" s="113" t="s">
        <v>506</v>
      </c>
    </row>
    <row r="113" spans="1:2" s="113" customFormat="1" ht="11.25">
      <c r="A113" s="114" t="s">
        <v>253</v>
      </c>
      <c r="B113" s="113" t="s">
        <v>254</v>
      </c>
    </row>
    <row r="114" spans="1:2" s="113" customFormat="1" ht="11.25">
      <c r="A114" s="114" t="s">
        <v>393</v>
      </c>
      <c r="B114" s="113" t="s">
        <v>394</v>
      </c>
    </row>
    <row r="115" spans="1:2" s="113" customFormat="1" ht="11.25">
      <c r="A115" s="114" t="s">
        <v>515</v>
      </c>
      <c r="B115" s="113" t="s">
        <v>516</v>
      </c>
    </row>
    <row r="116" spans="1:2" s="113" customFormat="1" ht="11.25">
      <c r="A116" s="114" t="s">
        <v>417</v>
      </c>
      <c r="B116" s="113" t="s">
        <v>418</v>
      </c>
    </row>
    <row r="117" spans="1:2" s="113" customFormat="1" ht="11.25">
      <c r="A117" s="114" t="s">
        <v>271</v>
      </c>
      <c r="B117" s="113" t="s">
        <v>272</v>
      </c>
    </row>
    <row r="118" spans="1:2" s="113" customFormat="1" ht="11.25">
      <c r="A118" s="114" t="s">
        <v>432</v>
      </c>
      <c r="B118" s="113" t="s">
        <v>433</v>
      </c>
    </row>
    <row r="119" spans="1:2" s="113" customFormat="1" ht="11.25">
      <c r="A119" s="114" t="s">
        <v>337</v>
      </c>
      <c r="B119" s="113" t="s">
        <v>338</v>
      </c>
    </row>
    <row r="120" spans="1:2" s="113" customFormat="1" ht="11.25">
      <c r="A120" s="114" t="s">
        <v>209</v>
      </c>
      <c r="B120" s="113" t="s">
        <v>210</v>
      </c>
    </row>
    <row r="121" spans="1:2" s="113" customFormat="1" ht="11.25">
      <c r="A121" s="114" t="s">
        <v>444</v>
      </c>
      <c r="B121" s="113" t="s">
        <v>445</v>
      </c>
    </row>
    <row r="122" spans="1:2" s="113" customFormat="1" ht="11.25">
      <c r="A122" s="114" t="s">
        <v>265</v>
      </c>
      <c r="B122" s="113" t="s">
        <v>266</v>
      </c>
    </row>
    <row r="123" spans="1:2" s="113" customFormat="1" ht="11.25">
      <c r="A123" s="114" t="s">
        <v>241</v>
      </c>
      <c r="B123" s="113" t="s">
        <v>242</v>
      </c>
    </row>
    <row r="124" spans="1:2" s="113" customFormat="1" ht="11.25">
      <c r="A124" s="114" t="s">
        <v>405</v>
      </c>
      <c r="B124" s="113" t="s">
        <v>406</v>
      </c>
    </row>
    <row r="125" spans="1:2" s="113" customFormat="1" ht="11.25">
      <c r="A125" s="114" t="s">
        <v>403</v>
      </c>
      <c r="B125" s="113" t="s">
        <v>404</v>
      </c>
    </row>
    <row r="126" spans="1:2" s="113" customFormat="1" ht="11.25">
      <c r="A126" s="114" t="s">
        <v>453</v>
      </c>
      <c r="B126" s="113" t="s">
        <v>454</v>
      </c>
    </row>
    <row r="127" spans="1:2" s="113" customFormat="1" ht="11.25">
      <c r="A127" s="114" t="s">
        <v>297</v>
      </c>
      <c r="B127" s="113" t="s">
        <v>298</v>
      </c>
    </row>
    <row r="128" spans="1:2" s="113" customFormat="1" ht="11.25">
      <c r="A128" s="114" t="s">
        <v>145</v>
      </c>
      <c r="B128" s="113" t="s">
        <v>146</v>
      </c>
    </row>
    <row r="129" spans="1:2" s="113" customFormat="1" ht="11.25">
      <c r="A129" s="114" t="s">
        <v>49</v>
      </c>
      <c r="B129" s="113" t="s">
        <v>50</v>
      </c>
    </row>
    <row r="130" spans="1:2" s="113" customFormat="1" ht="11.25">
      <c r="A130" s="114" t="s">
        <v>359</v>
      </c>
      <c r="B130" s="113" t="s">
        <v>360</v>
      </c>
    </row>
    <row r="131" spans="1:2" s="113" customFormat="1" ht="11.25">
      <c r="A131" s="114" t="s">
        <v>317</v>
      </c>
      <c r="B131" s="113" t="s">
        <v>318</v>
      </c>
    </row>
    <row r="132" spans="1:2" s="113" customFormat="1" ht="11.25">
      <c r="A132" s="114" t="s">
        <v>425</v>
      </c>
      <c r="B132" s="113" t="s">
        <v>426</v>
      </c>
    </row>
    <row r="133" spans="1:2" s="113" customFormat="1" ht="11.25">
      <c r="A133" s="114" t="s">
        <v>105</v>
      </c>
      <c r="B133" s="113" t="s">
        <v>106</v>
      </c>
    </row>
    <row r="134" spans="1:2" s="113" customFormat="1" ht="11.25">
      <c r="A134" s="114" t="s">
        <v>157</v>
      </c>
      <c r="B134" s="113" t="s">
        <v>158</v>
      </c>
    </row>
    <row r="135" spans="1:2" s="113" customFormat="1" ht="11.25">
      <c r="A135" s="114" t="s">
        <v>485</v>
      </c>
      <c r="B135" s="113" t="s">
        <v>486</v>
      </c>
    </row>
    <row r="136" spans="1:2" s="113" customFormat="1" ht="11.25">
      <c r="A136" s="114" t="s">
        <v>413</v>
      </c>
      <c r="B136" s="113" t="s">
        <v>414</v>
      </c>
    </row>
    <row r="137" spans="1:2" s="113" customFormat="1" ht="11.25">
      <c r="A137" s="114" t="s">
        <v>211</v>
      </c>
      <c r="B137" s="113" t="s">
        <v>212</v>
      </c>
    </row>
    <row r="138" spans="1:2" s="113" customFormat="1" ht="11.25">
      <c r="A138" s="114" t="s">
        <v>475</v>
      </c>
      <c r="B138" s="113" t="s">
        <v>476</v>
      </c>
    </row>
    <row r="139" spans="1:2" s="113" customFormat="1" ht="11.25">
      <c r="A139" s="114" t="s">
        <v>575</v>
      </c>
      <c r="B139" s="113" t="s">
        <v>576</v>
      </c>
    </row>
    <row r="140" spans="1:2" s="113" customFormat="1" ht="11.25">
      <c r="A140" s="114" t="s">
        <v>239</v>
      </c>
      <c r="B140" s="113" t="s">
        <v>240</v>
      </c>
    </row>
    <row r="141" spans="1:2" s="113" customFormat="1" ht="11.25">
      <c r="A141" s="114" t="s">
        <v>553</v>
      </c>
      <c r="B141" s="113" t="s">
        <v>554</v>
      </c>
    </row>
    <row r="142" spans="1:2" s="113" customFormat="1" ht="11.25">
      <c r="A142" s="114" t="s">
        <v>339</v>
      </c>
      <c r="B142" s="113" t="s">
        <v>340</v>
      </c>
    </row>
    <row r="143" spans="1:2" s="113" customFormat="1" ht="11.25">
      <c r="A143" s="114" t="s">
        <v>237</v>
      </c>
      <c r="B143" s="113" t="s">
        <v>238</v>
      </c>
    </row>
    <row r="144" spans="1:2" s="113" customFormat="1" ht="11.25">
      <c r="A144" s="114" t="s">
        <v>450</v>
      </c>
      <c r="B144" s="113" t="s">
        <v>667</v>
      </c>
    </row>
    <row r="145" spans="1:2" s="113" customFormat="1" ht="11.25">
      <c r="A145" s="114" t="s">
        <v>537</v>
      </c>
      <c r="B145" s="113" t="s">
        <v>538</v>
      </c>
    </row>
    <row r="146" spans="1:2" s="113" customFormat="1" ht="11.25">
      <c r="A146" s="114" t="s">
        <v>357</v>
      </c>
      <c r="B146" s="113" t="s">
        <v>358</v>
      </c>
    </row>
    <row r="147" spans="1:2" s="113" customFormat="1" ht="11.25">
      <c r="A147" s="114" t="s">
        <v>319</v>
      </c>
      <c r="B147" s="113" t="s">
        <v>320</v>
      </c>
    </row>
    <row r="148" spans="1:2" s="113" customFormat="1" ht="11.25">
      <c r="A148" s="114" t="s">
        <v>153</v>
      </c>
      <c r="B148" s="113" t="s">
        <v>154</v>
      </c>
    </row>
    <row r="149" spans="1:2" s="113" customFormat="1" ht="11.25">
      <c r="A149" s="114" t="s">
        <v>315</v>
      </c>
      <c r="B149" s="113" t="s">
        <v>316</v>
      </c>
    </row>
    <row r="150" spans="1:2" s="113" customFormat="1" ht="11.25">
      <c r="A150" s="114" t="s">
        <v>115</v>
      </c>
      <c r="B150" s="113" t="s">
        <v>116</v>
      </c>
    </row>
    <row r="151" spans="1:2" s="113" customFormat="1" ht="11.25">
      <c r="A151" s="114" t="s">
        <v>463</v>
      </c>
      <c r="B151" s="113" t="s">
        <v>464</v>
      </c>
    </row>
    <row r="152" spans="1:2" s="113" customFormat="1" ht="11.25">
      <c r="A152" s="114" t="s">
        <v>111</v>
      </c>
      <c r="B152" s="113" t="s">
        <v>112</v>
      </c>
    </row>
    <row r="153" spans="1:2" s="113" customFormat="1" ht="11.25">
      <c r="A153" s="114" t="s">
        <v>121</v>
      </c>
      <c r="B153" s="113" t="s">
        <v>122</v>
      </c>
    </row>
    <row r="154" spans="1:2" s="113" customFormat="1" ht="11.25">
      <c r="A154" s="114" t="s">
        <v>287</v>
      </c>
      <c r="B154" s="113" t="s">
        <v>288</v>
      </c>
    </row>
    <row r="155" spans="1:2" s="113" customFormat="1" ht="11.25">
      <c r="A155" s="114" t="s">
        <v>381</v>
      </c>
      <c r="B155" s="113" t="s">
        <v>382</v>
      </c>
    </row>
    <row r="156" spans="1:2" s="113" customFormat="1" ht="11.25">
      <c r="A156" s="114" t="s">
        <v>335</v>
      </c>
      <c r="B156" s="113" t="s">
        <v>336</v>
      </c>
    </row>
    <row r="157" spans="1:2" s="113" customFormat="1" ht="11.25">
      <c r="A157" s="114" t="s">
        <v>167</v>
      </c>
      <c r="B157" s="113" t="s">
        <v>168</v>
      </c>
    </row>
    <row r="158" spans="1:2" s="113" customFormat="1" ht="11.25">
      <c r="A158" s="114" t="s">
        <v>163</v>
      </c>
      <c r="B158" s="113" t="s">
        <v>164</v>
      </c>
    </row>
    <row r="159" spans="1:2" s="113" customFormat="1" ht="11.25">
      <c r="A159" s="114" t="s">
        <v>43</v>
      </c>
      <c r="B159" s="113" t="s">
        <v>44</v>
      </c>
    </row>
    <row r="160" spans="1:2" s="113" customFormat="1" ht="11.25">
      <c r="A160" s="114" t="s">
        <v>423</v>
      </c>
      <c r="B160" s="113" t="s">
        <v>424</v>
      </c>
    </row>
    <row r="161" spans="1:2" s="113" customFormat="1" ht="11.25">
      <c r="A161" s="114" t="s">
        <v>436</v>
      </c>
      <c r="B161" s="113" t="s">
        <v>437</v>
      </c>
    </row>
    <row r="162" spans="1:2" s="113" customFormat="1" ht="11.25">
      <c r="A162" s="114" t="s">
        <v>483</v>
      </c>
      <c r="B162" s="113" t="s">
        <v>484</v>
      </c>
    </row>
    <row r="163" spans="1:2" s="113" customFormat="1" ht="11.25">
      <c r="A163" s="114" t="s">
        <v>527</v>
      </c>
      <c r="B163" s="113" t="s">
        <v>528</v>
      </c>
    </row>
    <row r="164" spans="1:2" s="113" customFormat="1" ht="11.25">
      <c r="A164" s="114" t="s">
        <v>107</v>
      </c>
      <c r="B164" s="113" t="s">
        <v>108</v>
      </c>
    </row>
    <row r="165" spans="1:2" s="113" customFormat="1" ht="11.25">
      <c r="A165" s="114" t="s">
        <v>53</v>
      </c>
      <c r="B165" s="113" t="s">
        <v>54</v>
      </c>
    </row>
    <row r="166" spans="1:2" s="113" customFormat="1" ht="11.25">
      <c r="A166" s="114" t="s">
        <v>535</v>
      </c>
      <c r="B166" s="113" t="s">
        <v>536</v>
      </c>
    </row>
    <row r="167" spans="1:2" s="113" customFormat="1" ht="11.25">
      <c r="A167" s="114" t="s">
        <v>173</v>
      </c>
      <c r="B167" s="113" t="s">
        <v>174</v>
      </c>
    </row>
    <row r="168" spans="1:2" s="113" customFormat="1" ht="11.25">
      <c r="A168" s="114" t="s">
        <v>31</v>
      </c>
      <c r="B168" s="113" t="s">
        <v>32</v>
      </c>
    </row>
    <row r="169" spans="1:2" s="113" customFormat="1" ht="11.25">
      <c r="A169" s="114" t="s">
        <v>77</v>
      </c>
      <c r="B169" s="113" t="s">
        <v>78</v>
      </c>
    </row>
    <row r="170" spans="1:2" s="113" customFormat="1" ht="11.25">
      <c r="A170" s="114" t="s">
        <v>57</v>
      </c>
      <c r="B170" s="113" t="s">
        <v>58</v>
      </c>
    </row>
    <row r="171" spans="1:2" s="113" customFormat="1" ht="11.25">
      <c r="A171" s="114" t="s">
        <v>131</v>
      </c>
      <c r="B171" s="113" t="s">
        <v>132</v>
      </c>
    </row>
    <row r="172" spans="1:2" s="113" customFormat="1" ht="11.25">
      <c r="A172" s="114" t="s">
        <v>477</v>
      </c>
      <c r="B172" s="113" t="s">
        <v>478</v>
      </c>
    </row>
    <row r="173" spans="1:2" s="113" customFormat="1" ht="11.25">
      <c r="A173" s="114" t="s">
        <v>185</v>
      </c>
      <c r="B173" s="113" t="s">
        <v>186</v>
      </c>
    </row>
    <row r="174" spans="1:2" s="113" customFormat="1" ht="11.25">
      <c r="A174" s="114" t="s">
        <v>457</v>
      </c>
      <c r="B174" s="113" t="s">
        <v>458</v>
      </c>
    </row>
    <row r="175" spans="1:2" s="113" customFormat="1" ht="11.25">
      <c r="A175" s="114" t="s">
        <v>283</v>
      </c>
      <c r="B175" s="113" t="s">
        <v>284</v>
      </c>
    </row>
    <row r="176" spans="1:2" s="113" customFormat="1" ht="11.25">
      <c r="A176" s="114" t="s">
        <v>227</v>
      </c>
      <c r="B176" s="113" t="s">
        <v>228</v>
      </c>
    </row>
    <row r="177" spans="1:2" s="113" customFormat="1" ht="11.25">
      <c r="A177" s="114" t="s">
        <v>175</v>
      </c>
      <c r="B177" s="113" t="s">
        <v>176</v>
      </c>
    </row>
    <row r="178" spans="1:2" s="113" customFormat="1" ht="11.25">
      <c r="A178" s="114" t="s">
        <v>481</v>
      </c>
      <c r="B178" s="113" t="s">
        <v>482</v>
      </c>
    </row>
    <row r="179" spans="1:2" s="113" customFormat="1" ht="11.25">
      <c r="A179" s="114" t="s">
        <v>79</v>
      </c>
      <c r="B179" s="113" t="s">
        <v>80</v>
      </c>
    </row>
    <row r="180" spans="1:2" s="113" customFormat="1" ht="11.25">
      <c r="A180" s="114" t="s">
        <v>569</v>
      </c>
      <c r="B180" s="113" t="s">
        <v>570</v>
      </c>
    </row>
    <row r="181" spans="1:2" s="113" customFormat="1" ht="11.25">
      <c r="A181" s="114" t="s">
        <v>275</v>
      </c>
      <c r="B181" s="113" t="s">
        <v>276</v>
      </c>
    </row>
    <row r="182" spans="1:2" s="113" customFormat="1" ht="11.25">
      <c r="A182" s="114" t="s">
        <v>229</v>
      </c>
      <c r="B182" s="113" t="s">
        <v>230</v>
      </c>
    </row>
    <row r="183" spans="1:2" s="113" customFormat="1" ht="11.25">
      <c r="A183" s="114" t="s">
        <v>577</v>
      </c>
      <c r="B183" s="113" t="s">
        <v>578</v>
      </c>
    </row>
    <row r="184" spans="1:2" s="113" customFormat="1" ht="11.25">
      <c r="A184" s="114" t="s">
        <v>511</v>
      </c>
      <c r="B184" s="113" t="s">
        <v>512</v>
      </c>
    </row>
    <row r="185" spans="1:2" s="113" customFormat="1" ht="11.25">
      <c r="A185" s="114" t="s">
        <v>533</v>
      </c>
      <c r="B185" s="113" t="s">
        <v>534</v>
      </c>
    </row>
    <row r="186" spans="1:2" s="113" customFormat="1" ht="11.25">
      <c r="A186" s="114" t="s">
        <v>189</v>
      </c>
      <c r="B186" s="113" t="s">
        <v>190</v>
      </c>
    </row>
    <row r="187" spans="1:2" s="113" customFormat="1" ht="11.25">
      <c r="A187" s="114" t="s">
        <v>455</v>
      </c>
      <c r="B187" s="113" t="s">
        <v>456</v>
      </c>
    </row>
    <row r="188" spans="1:2" s="113" customFormat="1" ht="11.25">
      <c r="A188" s="114" t="s">
        <v>440</v>
      </c>
      <c r="B188" s="113" t="s">
        <v>441</v>
      </c>
    </row>
    <row r="189" spans="1:2" s="113" customFormat="1" ht="11.25">
      <c r="A189" s="114" t="s">
        <v>23</v>
      </c>
      <c r="B189" s="113" t="s">
        <v>24</v>
      </c>
    </row>
    <row r="190" spans="1:2" s="113" customFormat="1" ht="11.25">
      <c r="A190" s="114" t="s">
        <v>489</v>
      </c>
      <c r="B190" s="113" t="s">
        <v>490</v>
      </c>
    </row>
    <row r="191" spans="1:2" s="113" customFormat="1" ht="11.25">
      <c r="A191" s="114" t="s">
        <v>55</v>
      </c>
      <c r="B191" s="113" t="s">
        <v>56</v>
      </c>
    </row>
    <row r="192" spans="1:2" s="113" customFormat="1" ht="11.25">
      <c r="A192" s="114" t="s">
        <v>255</v>
      </c>
      <c r="B192" s="113" t="s">
        <v>256</v>
      </c>
    </row>
    <row r="193" spans="1:2" s="113" customFormat="1" ht="11.25">
      <c r="A193" s="114" t="s">
        <v>217</v>
      </c>
      <c r="B193" s="113" t="s">
        <v>218</v>
      </c>
    </row>
    <row r="194" spans="1:2" s="113" customFormat="1" ht="11.25">
      <c r="A194" s="114" t="s">
        <v>361</v>
      </c>
      <c r="B194" s="113" t="s">
        <v>362</v>
      </c>
    </row>
    <row r="195" spans="1:2" s="113" customFormat="1" ht="11.25">
      <c r="A195" s="114" t="s">
        <v>555</v>
      </c>
      <c r="B195" s="113" t="s">
        <v>556</v>
      </c>
    </row>
    <row r="196" spans="1:2" s="113" customFormat="1" ht="11.25">
      <c r="A196" s="114" t="s">
        <v>427</v>
      </c>
      <c r="B196" s="113" t="s">
        <v>428</v>
      </c>
    </row>
    <row r="197" spans="1:2" s="113" customFormat="1" ht="11.25">
      <c r="A197" s="114" t="s">
        <v>215</v>
      </c>
      <c r="B197" s="113" t="s">
        <v>216</v>
      </c>
    </row>
    <row r="198" spans="1:2" s="113" customFormat="1" ht="11.25">
      <c r="A198" s="114" t="s">
        <v>363</v>
      </c>
      <c r="B198" s="113" t="s">
        <v>364</v>
      </c>
    </row>
    <row r="199" spans="1:2" s="113" customFormat="1" ht="11.25">
      <c r="A199" s="114" t="s">
        <v>461</v>
      </c>
      <c r="B199" s="113" t="s">
        <v>462</v>
      </c>
    </row>
    <row r="200" spans="1:2" s="113" customFormat="1" ht="11.25">
      <c r="A200" s="114" t="s">
        <v>507</v>
      </c>
      <c r="B200" s="113" t="s">
        <v>508</v>
      </c>
    </row>
    <row r="201" spans="1:2" s="113" customFormat="1" ht="11.25">
      <c r="A201" s="114" t="s">
        <v>37</v>
      </c>
      <c r="B201" s="113" t="s">
        <v>38</v>
      </c>
    </row>
    <row r="202" spans="1:2" s="113" customFormat="1" ht="11.25">
      <c r="A202" s="114" t="s">
        <v>47</v>
      </c>
      <c r="B202" s="113" t="s">
        <v>48</v>
      </c>
    </row>
    <row r="203" spans="1:2" s="113" customFormat="1" ht="11.25">
      <c r="A203" s="114" t="s">
        <v>541</v>
      </c>
      <c r="B203" s="113" t="s">
        <v>542</v>
      </c>
    </row>
    <row r="204" spans="1:2" s="113" customFormat="1" ht="11.25">
      <c r="A204" s="114" t="s">
        <v>285</v>
      </c>
      <c r="B204" s="113" t="s">
        <v>286</v>
      </c>
    </row>
    <row r="205" spans="1:2" s="113" customFormat="1" ht="11.25">
      <c r="A205" s="114" t="s">
        <v>197</v>
      </c>
      <c r="B205" s="113" t="s">
        <v>198</v>
      </c>
    </row>
    <row r="206" spans="1:2" s="113" customFormat="1" ht="11.25">
      <c r="A206" s="114" t="s">
        <v>279</v>
      </c>
      <c r="B206" s="113" t="s">
        <v>280</v>
      </c>
    </row>
    <row r="207" spans="1:2" s="113" customFormat="1" ht="11.25">
      <c r="A207" s="114" t="s">
        <v>39</v>
      </c>
      <c r="B207" s="113" t="s">
        <v>40</v>
      </c>
    </row>
    <row r="208" spans="1:2" s="113" customFormat="1" ht="11.25">
      <c r="A208" s="114" t="s">
        <v>377</v>
      </c>
      <c r="B208" s="113" t="s">
        <v>378</v>
      </c>
    </row>
    <row r="209" spans="1:2" s="113" customFormat="1" ht="11.25">
      <c r="A209" s="114" t="s">
        <v>539</v>
      </c>
      <c r="B209" s="113" t="s">
        <v>540</v>
      </c>
    </row>
    <row r="210" spans="1:2" s="113" customFormat="1" ht="11.25">
      <c r="A210" s="114" t="s">
        <v>87</v>
      </c>
      <c r="B210" s="113" t="s">
        <v>88</v>
      </c>
    </row>
    <row r="211" spans="1:2" s="113" customFormat="1" ht="11.25">
      <c r="A211" s="114" t="s">
        <v>343</v>
      </c>
      <c r="B211" s="113" t="s">
        <v>344</v>
      </c>
    </row>
    <row r="212" spans="1:2" s="113" customFormat="1" ht="11.25">
      <c r="A212" s="114" t="s">
        <v>517</v>
      </c>
      <c r="B212" s="113" t="s">
        <v>518</v>
      </c>
    </row>
    <row r="213" spans="1:2" s="113" customFormat="1" ht="11.25">
      <c r="A213" s="114" t="s">
        <v>45</v>
      </c>
      <c r="B213" s="113" t="s">
        <v>46</v>
      </c>
    </row>
    <row r="214" spans="1:2" s="113" customFormat="1" ht="11.25">
      <c r="A214" s="114" t="s">
        <v>503</v>
      </c>
      <c r="B214" s="113" t="s">
        <v>504</v>
      </c>
    </row>
    <row r="215" spans="1:2" s="113" customFormat="1" ht="11.25">
      <c r="A215" s="114" t="s">
        <v>389</v>
      </c>
      <c r="B215" s="113" t="s">
        <v>390</v>
      </c>
    </row>
    <row r="216" spans="1:2" s="113" customFormat="1" ht="11.25">
      <c r="A216" s="114" t="s">
        <v>429</v>
      </c>
      <c r="B216" s="113" t="s">
        <v>430</v>
      </c>
    </row>
    <row r="217" spans="1:2" s="113" customFormat="1" ht="11.25">
      <c r="A217" s="114" t="s">
        <v>195</v>
      </c>
      <c r="B217" s="113" t="s">
        <v>196</v>
      </c>
    </row>
    <row r="218" spans="1:2" s="113" customFormat="1" ht="11.25">
      <c r="A218" s="114" t="s">
        <v>213</v>
      </c>
      <c r="B218" s="113" t="s">
        <v>214</v>
      </c>
    </row>
    <row r="219" spans="1:2" s="113" customFormat="1" ht="11.25">
      <c r="A219" s="114" t="s">
        <v>321</v>
      </c>
      <c r="B219" s="113" t="s">
        <v>322</v>
      </c>
    </row>
    <row r="220" spans="1:2" s="113" customFormat="1" ht="11.25">
      <c r="A220" s="114" t="s">
        <v>401</v>
      </c>
      <c r="B220" s="113" t="s">
        <v>402</v>
      </c>
    </row>
    <row r="221" spans="1:2" s="113" customFormat="1" ht="11.25">
      <c r="A221" s="114" t="s">
        <v>469</v>
      </c>
      <c r="B221" s="113" t="s">
        <v>470</v>
      </c>
    </row>
    <row r="222" spans="1:2" s="113" customFormat="1" ht="11.25">
      <c r="A222" s="114" t="s">
        <v>135</v>
      </c>
      <c r="B222" s="113" t="s">
        <v>136</v>
      </c>
    </row>
    <row r="223" spans="1:2" s="113" customFormat="1" ht="11.25">
      <c r="A223" s="114" t="s">
        <v>491</v>
      </c>
      <c r="B223" s="113" t="s">
        <v>492</v>
      </c>
    </row>
    <row r="224" spans="1:2" s="113" customFormat="1" ht="11.25">
      <c r="A224" s="114" t="s">
        <v>109</v>
      </c>
      <c r="B224" s="113" t="s">
        <v>110</v>
      </c>
    </row>
    <row r="225" spans="1:2" s="113" customFormat="1" ht="11.25">
      <c r="A225" s="114" t="s">
        <v>41</v>
      </c>
      <c r="B225" s="113" t="s">
        <v>42</v>
      </c>
    </row>
    <row r="226" spans="1:2" s="113" customFormat="1" ht="11.25">
      <c r="A226" s="114" t="s">
        <v>193</v>
      </c>
      <c r="B226" s="113" t="s">
        <v>194</v>
      </c>
    </row>
    <row r="227" spans="1:2" s="113" customFormat="1" ht="11.25">
      <c r="A227" s="114" t="s">
        <v>289</v>
      </c>
      <c r="B227" s="113" t="s">
        <v>290</v>
      </c>
    </row>
    <row r="228" spans="1:2" s="113" customFormat="1" ht="11.25">
      <c r="A228" s="114" t="s">
        <v>329</v>
      </c>
      <c r="B228" s="113" t="s">
        <v>330</v>
      </c>
    </row>
    <row r="229" spans="1:2" s="113" customFormat="1" ht="11.25">
      <c r="A229" s="114" t="s">
        <v>367</v>
      </c>
      <c r="B229" s="113" t="s">
        <v>368</v>
      </c>
    </row>
    <row r="230" spans="1:2" s="113" customFormat="1" ht="11.25">
      <c r="A230" s="114" t="s">
        <v>65</v>
      </c>
      <c r="B230" s="113" t="s">
        <v>66</v>
      </c>
    </row>
    <row r="231" spans="1:2" s="113" customFormat="1" ht="11.25">
      <c r="A231" s="114" t="s">
        <v>499</v>
      </c>
      <c r="B231" s="113" t="s">
        <v>500</v>
      </c>
    </row>
    <row r="232" spans="1:2" s="113" customFormat="1" ht="11.25">
      <c r="A232" s="114" t="s">
        <v>147</v>
      </c>
      <c r="B232" s="113" t="s">
        <v>148</v>
      </c>
    </row>
    <row r="233" spans="1:2" s="113" customFormat="1" ht="11.25">
      <c r="A233" s="114" t="s">
        <v>281</v>
      </c>
      <c r="B233" s="113" t="s">
        <v>282</v>
      </c>
    </row>
    <row r="234" spans="1:2" s="113" customFormat="1" ht="11.25">
      <c r="A234" s="114" t="s">
        <v>223</v>
      </c>
      <c r="B234" s="113" t="s">
        <v>224</v>
      </c>
    </row>
    <row r="235" spans="1:2" s="113" customFormat="1" ht="11.25">
      <c r="A235" s="114" t="s">
        <v>375</v>
      </c>
      <c r="B235" s="113" t="s">
        <v>376</v>
      </c>
    </row>
    <row r="236" spans="1:2" s="113" customFormat="1" ht="11.25">
      <c r="A236" s="114" t="s">
        <v>161</v>
      </c>
      <c r="B236" s="113" t="s">
        <v>162</v>
      </c>
    </row>
    <row r="237" spans="1:2" s="113" customFormat="1" ht="11.25">
      <c r="A237" s="114" t="s">
        <v>311</v>
      </c>
      <c r="B237" s="113" t="s">
        <v>312</v>
      </c>
    </row>
    <row r="238" spans="1:2" s="113" customFormat="1" ht="11.25">
      <c r="A238" s="114" t="s">
        <v>141</v>
      </c>
      <c r="B238" s="113" t="s">
        <v>142</v>
      </c>
    </row>
    <row r="239" spans="1:2" s="113" customFormat="1" ht="11.25">
      <c r="A239" s="114" t="s">
        <v>251</v>
      </c>
      <c r="B239" s="113" t="s">
        <v>252</v>
      </c>
    </row>
    <row r="240" spans="1:2" s="113" customFormat="1" ht="11.25">
      <c r="A240" s="114" t="s">
        <v>347</v>
      </c>
      <c r="B240" s="113" t="s">
        <v>348</v>
      </c>
    </row>
    <row r="241" spans="1:2" s="113" customFormat="1" ht="11.25">
      <c r="A241" s="114" t="s">
        <v>89</v>
      </c>
      <c r="B241" s="113" t="s">
        <v>90</v>
      </c>
    </row>
    <row r="242" spans="1:2" s="113" customFormat="1" ht="11.25">
      <c r="A242" s="114" t="s">
        <v>27</v>
      </c>
      <c r="B242" s="113" t="s">
        <v>28</v>
      </c>
    </row>
    <row r="243" spans="1:2" s="113" customFormat="1" ht="11.25">
      <c r="A243" s="114" t="s">
        <v>33</v>
      </c>
      <c r="B243" s="113" t="s">
        <v>34</v>
      </c>
    </row>
    <row r="244" spans="1:2" s="113" customFormat="1" ht="11.25">
      <c r="A244" s="114" t="s">
        <v>331</v>
      </c>
      <c r="B244" s="113" t="s">
        <v>332</v>
      </c>
    </row>
    <row r="245" spans="1:2" s="113" customFormat="1" ht="11.25">
      <c r="A245" s="114" t="s">
        <v>341</v>
      </c>
      <c r="B245" s="113" t="s">
        <v>342</v>
      </c>
    </row>
    <row r="246" spans="1:2" s="113" customFormat="1" ht="11.25">
      <c r="A246" s="114" t="s">
        <v>353</v>
      </c>
      <c r="B246" s="113" t="s">
        <v>354</v>
      </c>
    </row>
    <row r="247" spans="1:2" s="113" customFormat="1" ht="11.25">
      <c r="A247" s="114" t="s">
        <v>551</v>
      </c>
      <c r="B247" s="113" t="s">
        <v>552</v>
      </c>
    </row>
    <row r="248" spans="1:2" s="113" customFormat="1" ht="11.25">
      <c r="A248" s="114" t="s">
        <v>8</v>
      </c>
      <c r="B248" s="113" t="s">
        <v>0</v>
      </c>
    </row>
    <row r="249" spans="1:2" s="113" customFormat="1" ht="11.25">
      <c r="A249" s="114" t="s">
        <v>29</v>
      </c>
      <c r="B249" s="113" t="s">
        <v>30</v>
      </c>
    </row>
    <row r="250" spans="1:2" s="113" customFormat="1" ht="11.25">
      <c r="A250" s="114" t="s">
        <v>67</v>
      </c>
      <c r="B250" s="113" t="s">
        <v>68</v>
      </c>
    </row>
    <row r="251" spans="1:2" s="113" customFormat="1" ht="11.25">
      <c r="A251" s="114" t="s">
        <v>143</v>
      </c>
      <c r="B251" s="113" t="s">
        <v>144</v>
      </c>
    </row>
    <row r="252" spans="1:2" s="113" customFormat="1" ht="11.25">
      <c r="A252" s="114" t="s">
        <v>113</v>
      </c>
      <c r="B252" s="113" t="s">
        <v>114</v>
      </c>
    </row>
    <row r="253" spans="1:2" s="113" customFormat="1" ht="11.25">
      <c r="A253" s="114" t="s">
        <v>127</v>
      </c>
      <c r="B253" s="113" t="s">
        <v>128</v>
      </c>
    </row>
    <row r="254" spans="1:2" s="113" customFormat="1" ht="11.25">
      <c r="A254" s="114" t="s">
        <v>103</v>
      </c>
      <c r="B254" s="113" t="s">
        <v>104</v>
      </c>
    </row>
    <row r="255" spans="1:2" s="113" customFormat="1" ht="11.25">
      <c r="A255" s="114" t="s">
        <v>9</v>
      </c>
      <c r="B255" s="113" t="s">
        <v>10</v>
      </c>
    </row>
    <row r="256" spans="1:2" s="113" customFormat="1" ht="11.25">
      <c r="A256" s="114" t="s">
        <v>448</v>
      </c>
      <c r="B256" s="113" t="s">
        <v>449</v>
      </c>
    </row>
    <row r="257" spans="1:2" s="113" customFormat="1" ht="11.25">
      <c r="A257" s="114" t="s">
        <v>325</v>
      </c>
      <c r="B257" s="113" t="s">
        <v>326</v>
      </c>
    </row>
    <row r="258" spans="1:2" s="113" customFormat="1" ht="11.25">
      <c r="A258" s="114" t="s">
        <v>269</v>
      </c>
      <c r="B258" s="113" t="s">
        <v>270</v>
      </c>
    </row>
    <row r="259" spans="1:2" s="113" customFormat="1" ht="11.25">
      <c r="A259" s="114" t="s">
        <v>51</v>
      </c>
      <c r="B259" s="113" t="s">
        <v>52</v>
      </c>
    </row>
    <row r="260" spans="1:2" s="113" customFormat="1" ht="11.25">
      <c r="A260" s="114" t="s">
        <v>201</v>
      </c>
      <c r="B260" s="113" t="s">
        <v>202</v>
      </c>
    </row>
    <row r="261" spans="1:2" s="113" customFormat="1" ht="11.25">
      <c r="A261" s="114" t="s">
        <v>137</v>
      </c>
      <c r="B261" s="113" t="s">
        <v>138</v>
      </c>
    </row>
    <row r="262" spans="1:2" s="113" customFormat="1" ht="11.25">
      <c r="A262" s="114" t="s">
        <v>547</v>
      </c>
      <c r="B262" s="113" t="s">
        <v>548</v>
      </c>
    </row>
    <row r="263" spans="1:2" s="113" customFormat="1" ht="11.25">
      <c r="A263" s="114" t="s">
        <v>179</v>
      </c>
      <c r="B263" s="113" t="s">
        <v>180</v>
      </c>
    </row>
    <row r="264" spans="1:2" s="113" customFormat="1" ht="11.25">
      <c r="A264" s="114" t="s">
        <v>531</v>
      </c>
      <c r="B264" s="113" t="s">
        <v>532</v>
      </c>
    </row>
    <row r="265" spans="1:2" s="113" customFormat="1" ht="11.25">
      <c r="A265" s="114" t="s">
        <v>73</v>
      </c>
      <c r="B265" s="113" t="s">
        <v>74</v>
      </c>
    </row>
    <row r="266" spans="1:2" s="113" customFormat="1" ht="11.25">
      <c r="A266" s="114" t="s">
        <v>299</v>
      </c>
      <c r="B266" s="113" t="s">
        <v>300</v>
      </c>
    </row>
    <row r="267" spans="1:2" s="113" customFormat="1" ht="11.25">
      <c r="A267" s="114" t="s">
        <v>345</v>
      </c>
      <c r="B267" s="113" t="s">
        <v>346</v>
      </c>
    </row>
    <row r="268" spans="1:2" s="113" customFormat="1" ht="11.25">
      <c r="A268" s="114" t="s">
        <v>545</v>
      </c>
      <c r="B268" s="113" t="s">
        <v>546</v>
      </c>
    </row>
    <row r="269" spans="1:2" s="113" customFormat="1" ht="11.25">
      <c r="A269" s="114" t="s">
        <v>13</v>
      </c>
      <c r="B269" s="113" t="s">
        <v>14</v>
      </c>
    </row>
    <row r="270" spans="1:2" s="113" customFormat="1" ht="11.25">
      <c r="A270" s="114" t="s">
        <v>133</v>
      </c>
      <c r="B270" s="113" t="s">
        <v>134</v>
      </c>
    </row>
    <row r="271" spans="1:2" s="113" customFormat="1" ht="11.25">
      <c r="A271" s="114" t="s">
        <v>177</v>
      </c>
      <c r="B271" s="113" t="s">
        <v>178</v>
      </c>
    </row>
    <row r="272" spans="1:2" s="113" customFormat="1" ht="11.25">
      <c r="A272" s="114" t="s">
        <v>438</v>
      </c>
      <c r="B272" s="113" t="s">
        <v>439</v>
      </c>
    </row>
    <row r="273" spans="1:2" s="113" customFormat="1" ht="11.25">
      <c r="A273" s="114" t="s">
        <v>155</v>
      </c>
      <c r="B273" s="113" t="s">
        <v>156</v>
      </c>
    </row>
    <row r="274" spans="1:2" s="113" customFormat="1" ht="11.25">
      <c r="A274" s="114" t="s">
        <v>93</v>
      </c>
      <c r="B274" s="113" t="s">
        <v>94</v>
      </c>
    </row>
    <row r="275" spans="1:2" s="113" customFormat="1" ht="11.25">
      <c r="A275" s="114" t="s">
        <v>249</v>
      </c>
      <c r="B275" s="113" t="s">
        <v>250</v>
      </c>
    </row>
    <row r="276" spans="1:2" s="113" customFormat="1" ht="11.25">
      <c r="A276" s="114" t="s">
        <v>355</v>
      </c>
      <c r="B276" s="113" t="s">
        <v>356</v>
      </c>
    </row>
    <row r="277" spans="1:2" s="113" customFormat="1" ht="11.25">
      <c r="A277" s="114" t="s">
        <v>497</v>
      </c>
      <c r="B277" s="113" t="s">
        <v>498</v>
      </c>
    </row>
    <row r="278" spans="1:2" s="113" customFormat="1" ht="11.25">
      <c r="A278" s="114" t="s">
        <v>519</v>
      </c>
      <c r="B278" s="113" t="s">
        <v>520</v>
      </c>
    </row>
    <row r="279" spans="1:2" s="113" customFormat="1" ht="11.25">
      <c r="A279" s="114" t="s">
        <v>387</v>
      </c>
      <c r="B279" s="113" t="s">
        <v>388</v>
      </c>
    </row>
    <row r="280" spans="1:2" s="113" customFormat="1" ht="11.25">
      <c r="A280" s="114" t="s">
        <v>549</v>
      </c>
      <c r="B280" s="113" t="s">
        <v>550</v>
      </c>
    </row>
    <row r="281" spans="1:2" s="113" customFormat="1" ht="11.25">
      <c r="A281" s="114" t="s">
        <v>233</v>
      </c>
      <c r="B281" s="113" t="s">
        <v>234</v>
      </c>
    </row>
    <row r="282" spans="1:2" s="113" customFormat="1" ht="11.25">
      <c r="A282" s="114" t="s">
        <v>99</v>
      </c>
      <c r="B282" s="113" t="s">
        <v>100</v>
      </c>
    </row>
    <row r="283" spans="1:2" s="113" customFormat="1" ht="11.25">
      <c r="A283" s="114" t="s">
        <v>151</v>
      </c>
      <c r="B283" s="113" t="s">
        <v>152</v>
      </c>
    </row>
    <row r="284" spans="1:2" s="113" customFormat="1" ht="11.25">
      <c r="A284" s="114" t="s">
        <v>459</v>
      </c>
      <c r="B284" s="113" t="s">
        <v>460</v>
      </c>
    </row>
    <row r="285" spans="1:2" s="113" customFormat="1" ht="11.25">
      <c r="A285" s="114" t="s">
        <v>61</v>
      </c>
      <c r="B285" s="113" t="s">
        <v>62</v>
      </c>
    </row>
    <row r="286" spans="1:2" s="113" customFormat="1" ht="11.25">
      <c r="A286" s="114" t="s">
        <v>573</v>
      </c>
      <c r="B286" s="113" t="s">
        <v>574</v>
      </c>
    </row>
    <row r="287" spans="1:2" s="113" customFormat="1" ht="11.25">
      <c r="A287" s="114" t="s">
        <v>257</v>
      </c>
      <c r="B287" s="113" t="s">
        <v>258</v>
      </c>
    </row>
    <row r="288" spans="1:2" s="113" customFormat="1" ht="11.25">
      <c r="A288" s="114" t="s">
        <v>277</v>
      </c>
      <c r="B288" s="113" t="s">
        <v>278</v>
      </c>
    </row>
    <row r="289" spans="1:2" s="113" customFormat="1" ht="11.25">
      <c r="A289" s="114" t="s">
        <v>91</v>
      </c>
      <c r="B289" s="113" t="s">
        <v>92</v>
      </c>
    </row>
    <row r="290" spans="1:2" s="113" customFormat="1" ht="11.25">
      <c r="A290" s="115" t="s">
        <v>415</v>
      </c>
      <c r="B290" s="111" t="s">
        <v>416</v>
      </c>
    </row>
    <row r="291" spans="1:2" s="113" customFormat="1" ht="11.25">
      <c r="A291" s="114" t="s">
        <v>205</v>
      </c>
      <c r="B291" s="113" t="s">
        <v>206</v>
      </c>
    </row>
    <row r="292" spans="1:2" s="113" customFormat="1" ht="11.25">
      <c r="A292" s="114" t="s">
        <v>509</v>
      </c>
      <c r="B292" s="113" t="s">
        <v>510</v>
      </c>
    </row>
    <row r="293" spans="1:2" s="113" customFormat="1" ht="11.25">
      <c r="A293" s="114" t="s">
        <v>525</v>
      </c>
      <c r="B293" s="113" t="s">
        <v>526</v>
      </c>
    </row>
    <row r="294" spans="1:2" s="113" customFormat="1" ht="11.25">
      <c r="A294" s="114" t="s">
        <v>11</v>
      </c>
      <c r="B294" s="113" t="s">
        <v>12</v>
      </c>
    </row>
    <row r="295" spans="1:2" s="113" customFormat="1" ht="11.25">
      <c r="A295" s="114" t="s">
        <v>71</v>
      </c>
      <c r="B295" s="113" t="s">
        <v>72</v>
      </c>
    </row>
    <row r="296" spans="1:2" s="113" customFormat="1" ht="11.25">
      <c r="A296" s="114" t="s">
        <v>203</v>
      </c>
      <c r="B296" s="113" t="s">
        <v>204</v>
      </c>
    </row>
    <row r="297" spans="1:2" s="113" customFormat="1" ht="11.25">
      <c r="A297" s="114" t="s">
        <v>563</v>
      </c>
      <c r="B297" s="113" t="s">
        <v>564</v>
      </c>
    </row>
    <row r="298" spans="1:2" s="113" customFormat="1" ht="11.25">
      <c r="A298" s="114" t="s">
        <v>567</v>
      </c>
      <c r="B298" s="113" t="s">
        <v>568</v>
      </c>
    </row>
    <row r="299" spans="1:2" s="113" customFormat="1" ht="11.25">
      <c r="A299" s="117">
        <v>2599</v>
      </c>
      <c r="B299" s="113" t="s">
        <v>585</v>
      </c>
    </row>
    <row r="300" spans="1:2" s="113" customFormat="1" ht="11.25">
      <c r="A300" s="6"/>
      <c r="B3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SCBBORG</cp:lastModifiedBy>
  <cp:lastPrinted>2012-12-19T09:06:20Z</cp:lastPrinted>
  <dcterms:created xsi:type="dcterms:W3CDTF">2004-02-02T13:01:05Z</dcterms:created>
  <dcterms:modified xsi:type="dcterms:W3CDTF">2012-12-21T06:53:52Z</dcterms:modified>
  <cp:category/>
  <cp:version/>
  <cp:contentType/>
  <cp:contentStatus/>
</cp:coreProperties>
</file>