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95" windowWidth="25440" windowHeight="6420" firstSheet="1" activeTab="1"/>
  </bookViews>
  <sheets>
    <sheet name="Blad2" sheetId="1" state="hidden" r:id="rId1"/>
    <sheet name="Blad1" sheetId="2" r:id="rId2"/>
  </sheets>
  <definedNames>
    <definedName name="_xlnm.Print_Area" localSheetId="1">'Blad1'!$A$1:$D$44</definedName>
    <definedName name="_xlnm.Print_Titles" localSheetId="0">'Blad2'!$B:$B</definedName>
  </definedNames>
  <calcPr fullCalcOnLoad="1"/>
</workbook>
</file>

<file path=xl/sharedStrings.xml><?xml version="1.0" encoding="utf-8"?>
<sst xmlns="http://schemas.openxmlformats.org/spreadsheetml/2006/main" count="1035" uniqueCount="708">
  <si>
    <t>Upplands Väsby</t>
  </si>
  <si>
    <t>Folkmängd</t>
  </si>
  <si>
    <t>0114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</si>
  <si>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</si>
  <si>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</si>
  <si>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</si>
  <si>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</si>
  <si>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</si>
  <si>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</si>
  <si>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</si>
  <si>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</si>
  <si>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</si>
  <si>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</si>
  <si>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</si>
  <si>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</si>
  <si>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</si>
  <si>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</si>
  <si>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</si>
  <si>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</si>
  <si>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</si>
  <si>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</si>
  <si>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</si>
  <si>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</si>
  <si>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</si>
  <si>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</si>
  <si>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0140</t>
  </si>
  <si>
    <t>Nykvarn</t>
  </si>
  <si>
    <t>0160</t>
  </si>
  <si>
    <t>Täby</t>
  </si>
  <si>
    <t>0162</t>
  </si>
  <si>
    <t>Danderyd</t>
  </si>
  <si>
    <t>0163</t>
  </si>
  <si>
    <t>Sollentuna</t>
  </si>
  <si>
    <t>0180</t>
  </si>
  <si>
    <t>Stockholm</t>
  </si>
  <si>
    <t>0181</t>
  </si>
  <si>
    <t>Södertälje</t>
  </si>
  <si>
    <t>0182</t>
  </si>
  <si>
    <t>Nacka</t>
  </si>
  <si>
    <t>0183</t>
  </si>
  <si>
    <t>Sundbyberg</t>
  </si>
  <si>
    <t>0184</t>
  </si>
  <si>
    <t>Solna</t>
  </si>
  <si>
    <t>0186</t>
  </si>
  <si>
    <t>Lidingö</t>
  </si>
  <si>
    <t>0187</t>
  </si>
  <si>
    <t>Vaxholm</t>
  </si>
  <si>
    <t>0188</t>
  </si>
  <si>
    <t>Norrtälje</t>
  </si>
  <si>
    <t>0191</t>
  </si>
  <si>
    <t>Sigtuna</t>
  </si>
  <si>
    <t>0192</t>
  </si>
  <si>
    <t>Nynäshamn</t>
  </si>
  <si>
    <t>0305</t>
  </si>
  <si>
    <t>Håbo</t>
  </si>
  <si>
    <t>0319</t>
  </si>
  <si>
    <t>Älvkarleby</t>
  </si>
  <si>
    <t>0330</t>
  </si>
  <si>
    <t>Knivsta</t>
  </si>
  <si>
    <t>0360</t>
  </si>
  <si>
    <t>Tierp</t>
  </si>
  <si>
    <t>0380</t>
  </si>
  <si>
    <t>Uppsala</t>
  </si>
  <si>
    <t>0381</t>
  </si>
  <si>
    <t>Enköping</t>
  </si>
  <si>
    <t>0382</t>
  </si>
  <si>
    <t>Östhammar</t>
  </si>
  <si>
    <t>0428</t>
  </si>
  <si>
    <t>Vingåker</t>
  </si>
  <si>
    <t>0461</t>
  </si>
  <si>
    <t>Gnesta</t>
  </si>
  <si>
    <t>0480</t>
  </si>
  <si>
    <t>Nyköping</t>
  </si>
  <si>
    <t>0481</t>
  </si>
  <si>
    <t>Oxelösund</t>
  </si>
  <si>
    <t>0482</t>
  </si>
  <si>
    <t>Flen</t>
  </si>
  <si>
    <t>0483</t>
  </si>
  <si>
    <t>Katrineholm</t>
  </si>
  <si>
    <t>0484</t>
  </si>
  <si>
    <t>Eskilstuna</t>
  </si>
  <si>
    <t>0486</t>
  </si>
  <si>
    <t>Strängnäs</t>
  </si>
  <si>
    <t>0488</t>
  </si>
  <si>
    <t>Trosa</t>
  </si>
  <si>
    <t>0509</t>
  </si>
  <si>
    <t>Ödeshög</t>
  </si>
  <si>
    <t>0512</t>
  </si>
  <si>
    <t>Ydre</t>
  </si>
  <si>
    <t>0513</t>
  </si>
  <si>
    <t>Kinda</t>
  </si>
  <si>
    <t>0560</t>
  </si>
  <si>
    <t>Boxholm</t>
  </si>
  <si>
    <t>0561</t>
  </si>
  <si>
    <t>Åtvidaberg</t>
  </si>
  <si>
    <t>0562</t>
  </si>
  <si>
    <t>Finspång</t>
  </si>
  <si>
    <t>0563</t>
  </si>
  <si>
    <t>Valdemarsvik</t>
  </si>
  <si>
    <t>0580</t>
  </si>
  <si>
    <t>Linköping</t>
  </si>
  <si>
    <t>0581</t>
  </si>
  <si>
    <t>Norrköping</t>
  </si>
  <si>
    <t>0582</t>
  </si>
  <si>
    <t>Söderköping</t>
  </si>
  <si>
    <t>0583</t>
  </si>
  <si>
    <t>Motala</t>
  </si>
  <si>
    <t>0584</t>
  </si>
  <si>
    <t>Vadstena</t>
  </si>
  <si>
    <t>0586</t>
  </si>
  <si>
    <t>Mjölby</t>
  </si>
  <si>
    <t>0604</t>
  </si>
  <si>
    <t>Aneby</t>
  </si>
  <si>
    <t>0617</t>
  </si>
  <si>
    <t>Gnosjö</t>
  </si>
  <si>
    <t>0642</t>
  </si>
  <si>
    <t>Mullsjö</t>
  </si>
  <si>
    <t>0643</t>
  </si>
  <si>
    <t>Habo</t>
  </si>
  <si>
    <t>0662</t>
  </si>
  <si>
    <t>Gislaved</t>
  </si>
  <si>
    <t>0665</t>
  </si>
  <si>
    <t>Vaggeryd</t>
  </si>
  <si>
    <t>0680</t>
  </si>
  <si>
    <t>Jönköping</t>
  </si>
  <si>
    <t>0682</t>
  </si>
  <si>
    <t>Nässjö</t>
  </si>
  <si>
    <t>0683</t>
  </si>
  <si>
    <t>Värnamo</t>
  </si>
  <si>
    <t>0684</t>
  </si>
  <si>
    <t>Sävsjö</t>
  </si>
  <si>
    <t>0685</t>
  </si>
  <si>
    <t>Vetlanda</t>
  </si>
  <si>
    <t>0686</t>
  </si>
  <si>
    <t>Eksjö</t>
  </si>
  <si>
    <t>0687</t>
  </si>
  <si>
    <t>Tranås</t>
  </si>
  <si>
    <t>0760</t>
  </si>
  <si>
    <t>Uppvidinge</t>
  </si>
  <si>
    <t>0761</t>
  </si>
  <si>
    <t>Lessebo</t>
  </si>
  <si>
    <t>0763</t>
  </si>
  <si>
    <t>Tingsryd</t>
  </si>
  <si>
    <t>0764</t>
  </si>
  <si>
    <t>Alvesta</t>
  </si>
  <si>
    <t>0765</t>
  </si>
  <si>
    <t>Älmhult</t>
  </si>
  <si>
    <t>0767</t>
  </si>
  <si>
    <t>Markaryd</t>
  </si>
  <si>
    <t>0780</t>
  </si>
  <si>
    <t>Växjö</t>
  </si>
  <si>
    <t>0781</t>
  </si>
  <si>
    <t>Ljungby</t>
  </si>
  <si>
    <t>0821</t>
  </si>
  <si>
    <t>Högsby</t>
  </si>
  <si>
    <t>0834</t>
  </si>
  <si>
    <t>Torsås</t>
  </si>
  <si>
    <t>0840</t>
  </si>
  <si>
    <t>Mörbylånga</t>
  </si>
  <si>
    <t>0860</t>
  </si>
  <si>
    <t>Hultsfred</t>
  </si>
  <si>
    <t>0861</t>
  </si>
  <si>
    <t>Mönsterås</t>
  </si>
  <si>
    <t>0862</t>
  </si>
  <si>
    <t>Emmaboda</t>
  </si>
  <si>
    <t>0880</t>
  </si>
  <si>
    <t>Kalmar</t>
  </si>
  <si>
    <t>0881</t>
  </si>
  <si>
    <t>Nybro</t>
  </si>
  <si>
    <t>0882</t>
  </si>
  <si>
    <t>Oskarshamn</t>
  </si>
  <si>
    <t>0883</t>
  </si>
  <si>
    <t>Västervik</t>
  </si>
  <si>
    <t>0884</t>
  </si>
  <si>
    <t>Vimmerby</t>
  </si>
  <si>
    <t>0885</t>
  </si>
  <si>
    <t>Borgholm</t>
  </si>
  <si>
    <t>0980</t>
  </si>
  <si>
    <t>Gotland</t>
  </si>
  <si>
    <t>1060</t>
  </si>
  <si>
    <t>Olofström</t>
  </si>
  <si>
    <t>1080</t>
  </si>
  <si>
    <t>Karlskrona</t>
  </si>
  <si>
    <t>1081</t>
  </si>
  <si>
    <t>Ronneby</t>
  </si>
  <si>
    <t>1082</t>
  </si>
  <si>
    <t>Karlshamn</t>
  </si>
  <si>
    <t>1083</t>
  </si>
  <si>
    <t>Sölvesborg</t>
  </si>
  <si>
    <t>1214</t>
  </si>
  <si>
    <t>Svalöv</t>
  </si>
  <si>
    <t>1230</t>
  </si>
  <si>
    <t>Staffanstorp</t>
  </si>
  <si>
    <t>1231</t>
  </si>
  <si>
    <t>Burlöv</t>
  </si>
  <si>
    <t>1233</t>
  </si>
  <si>
    <t>Vellinge</t>
  </si>
  <si>
    <t>1256</t>
  </si>
  <si>
    <t>Östra Göinge</t>
  </si>
  <si>
    <t>1257</t>
  </si>
  <si>
    <t>Örkelljunga</t>
  </si>
  <si>
    <t>1260</t>
  </si>
  <si>
    <t>Bjuv</t>
  </si>
  <si>
    <t>1261</t>
  </si>
  <si>
    <t>Kävlinge</t>
  </si>
  <si>
    <t>1262</t>
  </si>
  <si>
    <t>Lomma</t>
  </si>
  <si>
    <t>1263</t>
  </si>
  <si>
    <t>Svedala</t>
  </si>
  <si>
    <t>1264</t>
  </si>
  <si>
    <t>Skurup</t>
  </si>
  <si>
    <t>1265</t>
  </si>
  <si>
    <t>Sjöbo</t>
  </si>
  <si>
    <t>1266</t>
  </si>
  <si>
    <t>Hörby</t>
  </si>
  <si>
    <t>1267</t>
  </si>
  <si>
    <t>Höör</t>
  </si>
  <si>
    <t>1270</t>
  </si>
  <si>
    <t>Tomelilla</t>
  </si>
  <si>
    <t>1272</t>
  </si>
  <si>
    <t>Bromölla</t>
  </si>
  <si>
    <t>1273</t>
  </si>
  <si>
    <t>Osby</t>
  </si>
  <si>
    <t>1275</t>
  </si>
  <si>
    <t>Perstorp</t>
  </si>
  <si>
    <t>1276</t>
  </si>
  <si>
    <t>Klippan</t>
  </si>
  <si>
    <t>1277</t>
  </si>
  <si>
    <t>Åstorp</t>
  </si>
  <si>
    <t>1278</t>
  </si>
  <si>
    <t>Båstad</t>
  </si>
  <si>
    <t>1280</t>
  </si>
  <si>
    <t>Malmö</t>
  </si>
  <si>
    <t>1281</t>
  </si>
  <si>
    <t>Lund</t>
  </si>
  <si>
    <t>1282</t>
  </si>
  <si>
    <t>Landskrona</t>
  </si>
  <si>
    <t>1283</t>
  </si>
  <si>
    <t>Helsingborg</t>
  </si>
  <si>
    <t>1284</t>
  </si>
  <si>
    <t>Höganäs</t>
  </si>
  <si>
    <t>1285</t>
  </si>
  <si>
    <t>Eslöv</t>
  </si>
  <si>
    <t>1286</t>
  </si>
  <si>
    <t>Ystad</t>
  </si>
  <si>
    <t>1287</t>
  </si>
  <si>
    <t>Trelleborg</t>
  </si>
  <si>
    <t>1290</t>
  </si>
  <si>
    <t>Kristianstad</t>
  </si>
  <si>
    <t>1291</t>
  </si>
  <si>
    <t>Simrishamn</t>
  </si>
  <si>
    <t>1292</t>
  </si>
  <si>
    <t>Ängelholm</t>
  </si>
  <si>
    <t>1293</t>
  </si>
  <si>
    <t>Hässleholm</t>
  </si>
  <si>
    <t>1315</t>
  </si>
  <si>
    <t>Hylte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</si>
  <si>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</si>
  <si>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</si>
  <si>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</si>
  <si>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</si>
  <si>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</si>
  <si>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</si>
  <si>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</si>
  <si>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</si>
  <si>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1384</t>
  </si>
  <si>
    <t>Kungsbacka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</si>
  <si>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</si>
  <si>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</si>
  <si>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</si>
  <si>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</si>
  <si>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</si>
  <si>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</si>
  <si>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</si>
  <si>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</si>
  <si>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</si>
  <si>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</si>
  <si>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1421</t>
  </si>
  <si>
    <t>Orust</t>
  </si>
  <si>
    <t>1427</t>
  </si>
  <si>
    <t>Sotenäs</t>
  </si>
  <si>
    <t>1430</t>
  </si>
  <si>
    <t>Munkedal</t>
  </si>
  <si>
    <t>1435</t>
  </si>
  <si>
    <t>Tanum</t>
  </si>
  <si>
    <t>1438</t>
  </si>
  <si>
    <t>Dals-Ed</t>
  </si>
  <si>
    <t>1439</t>
  </si>
  <si>
    <t>Färgelanda</t>
  </si>
  <si>
    <t>1440</t>
  </si>
  <si>
    <t>Ale</t>
  </si>
  <si>
    <t>1441</t>
  </si>
  <si>
    <t>Lerum</t>
  </si>
  <si>
    <t>1442</t>
  </si>
  <si>
    <t>Vårgårda</t>
  </si>
  <si>
    <t>1443</t>
  </si>
  <si>
    <t>Bollebygd</t>
  </si>
  <si>
    <t>1444</t>
  </si>
  <si>
    <t>Grästorp</t>
  </si>
  <si>
    <t>1445</t>
  </si>
  <si>
    <t>Essunga</t>
  </si>
  <si>
    <t>1446</t>
  </si>
  <si>
    <t>Karlsborg</t>
  </si>
  <si>
    <t>1447</t>
  </si>
  <si>
    <t>Gullspång</t>
  </si>
  <si>
    <t>1452</t>
  </si>
  <si>
    <t>Tranemo</t>
  </si>
  <si>
    <t>1460</t>
  </si>
  <si>
    <t>Bengtsfors</t>
  </si>
  <si>
    <t>1461</t>
  </si>
  <si>
    <t>Mellerud</t>
  </si>
  <si>
    <t>1462</t>
  </si>
  <si>
    <t>Lilla Edet</t>
  </si>
  <si>
    <t>1463</t>
  </si>
  <si>
    <t>Mark</t>
  </si>
  <si>
    <t>1465</t>
  </si>
  <si>
    <t>Svenljunga</t>
  </si>
  <si>
    <t>1466</t>
  </si>
  <si>
    <t>Herrljunga</t>
  </si>
  <si>
    <t>1470</t>
  </si>
  <si>
    <t>Vara</t>
  </si>
  <si>
    <t>1471</t>
  </si>
  <si>
    <t>Götene</t>
  </si>
  <si>
    <t>1472</t>
  </si>
  <si>
    <t>Tibro</t>
  </si>
  <si>
    <t>1473</t>
  </si>
  <si>
    <t>Töreboda</t>
  </si>
  <si>
    <t>1480</t>
  </si>
  <si>
    <t>Göteborg</t>
  </si>
  <si>
    <t>1481</t>
  </si>
  <si>
    <t>Mölndal</t>
  </si>
  <si>
    <t>1482</t>
  </si>
  <si>
    <t>Kungälv</t>
  </si>
  <si>
    <t>1484</t>
  </si>
  <si>
    <t>Lysekil</t>
  </si>
  <si>
    <t>1485</t>
  </si>
  <si>
    <t>Uddevalla</t>
  </si>
  <si>
    <t>1486</t>
  </si>
  <si>
    <t>Strömstad</t>
  </si>
  <si>
    <t>1487</t>
  </si>
  <si>
    <t>Vänersborg</t>
  </si>
  <si>
    <t>1488</t>
  </si>
  <si>
    <t>Trollhättan</t>
  </si>
  <si>
    <t>1489</t>
  </si>
  <si>
    <t>Alingsås</t>
  </si>
  <si>
    <t>1490</t>
  </si>
  <si>
    <t>Borås</t>
  </si>
  <si>
    <t>1491</t>
  </si>
  <si>
    <t>Ulricehamn</t>
  </si>
  <si>
    <t>1492</t>
  </si>
  <si>
    <t>Åmål</t>
  </si>
  <si>
    <t>1493</t>
  </si>
  <si>
    <t>Mariestad</t>
  </si>
  <si>
    <t>1494</t>
  </si>
  <si>
    <t>Lidköping</t>
  </si>
  <si>
    <t>1495</t>
  </si>
  <si>
    <t>Skara</t>
  </si>
  <si>
    <t>1496</t>
  </si>
  <si>
    <t>Skövde</t>
  </si>
  <si>
    <t>1497</t>
  </si>
  <si>
    <t>Hjo</t>
  </si>
  <si>
    <t>1498</t>
  </si>
  <si>
    <t>Tidaholm</t>
  </si>
  <si>
    <t>1499</t>
  </si>
  <si>
    <t>Falköping</t>
  </si>
  <si>
    <t>1715</t>
  </si>
  <si>
    <t>Kil</t>
  </si>
  <si>
    <t>1730</t>
  </si>
  <si>
    <t>Eda</t>
  </si>
  <si>
    <t>1737</t>
  </si>
  <si>
    <t>Torsby</t>
  </si>
  <si>
    <t>1760</t>
  </si>
  <si>
    <t>Storfors</t>
  </si>
  <si>
    <t>1761</t>
  </si>
  <si>
    <t>Hammarö</t>
  </si>
  <si>
    <t>1762</t>
  </si>
  <si>
    <t>Munkfors</t>
  </si>
  <si>
    <t>1763</t>
  </si>
  <si>
    <t>Forshaga</t>
  </si>
  <si>
    <t>1764</t>
  </si>
  <si>
    <t>Grums</t>
  </si>
  <si>
    <t>1765</t>
  </si>
  <si>
    <t>Årjäng</t>
  </si>
  <si>
    <t>1766</t>
  </si>
  <si>
    <t>Sunne</t>
  </si>
  <si>
    <t>1780</t>
  </si>
  <si>
    <t>Karlstad</t>
  </si>
  <si>
    <t>1781</t>
  </si>
  <si>
    <t>Kristinehamn</t>
  </si>
  <si>
    <t>1782</t>
  </si>
  <si>
    <t>Filipstad</t>
  </si>
  <si>
    <t>1783</t>
  </si>
  <si>
    <t>Hagfors</t>
  </si>
  <si>
    <t>1784</t>
  </si>
  <si>
    <t>Arvika</t>
  </si>
  <si>
    <t>1785</t>
  </si>
  <si>
    <t>Säffle</t>
  </si>
  <si>
    <t>1814</t>
  </si>
  <si>
    <t>Lekeberg</t>
  </si>
  <si>
    <t>1860</t>
  </si>
  <si>
    <t>Laxå</t>
  </si>
  <si>
    <t>1861</t>
  </si>
  <si>
    <t>Hallsberg</t>
  </si>
  <si>
    <t>1862</t>
  </si>
  <si>
    <t>Degerfors</t>
  </si>
  <si>
    <t>1863</t>
  </si>
  <si>
    <t>Hällefors</t>
  </si>
  <si>
    <t>1864</t>
  </si>
  <si>
    <t>Ljusnarsberg</t>
  </si>
  <si>
    <t>1880</t>
  </si>
  <si>
    <t>Örebro</t>
  </si>
  <si>
    <t>1881</t>
  </si>
  <si>
    <t>Kumla</t>
  </si>
  <si>
    <t>1882</t>
  </si>
  <si>
    <t>Askersund</t>
  </si>
  <si>
    <t>1883</t>
  </si>
  <si>
    <t>Karlskoga</t>
  </si>
  <si>
    <t>1884</t>
  </si>
  <si>
    <t>Nora</t>
  </si>
  <si>
    <t>1885</t>
  </si>
  <si>
    <t>Lindesberg</t>
  </si>
  <si>
    <t>1904</t>
  </si>
  <si>
    <t>Skinnskatteberg</t>
  </si>
  <si>
    <t>1907</t>
  </si>
  <si>
    <t>Surahammar</t>
  </si>
  <si>
    <t>Heby</t>
  </si>
  <si>
    <t>1960</t>
  </si>
  <si>
    <t>Kungsör</t>
  </si>
  <si>
    <t>1961</t>
  </si>
  <si>
    <t>Hallstahammar</t>
  </si>
  <si>
    <t>1962</t>
  </si>
  <si>
    <t>Norberg</t>
  </si>
  <si>
    <t>1980</t>
  </si>
  <si>
    <t>Västerås</t>
  </si>
  <si>
    <t>1981</t>
  </si>
  <si>
    <t>Sala</t>
  </si>
  <si>
    <t>1982</t>
  </si>
  <si>
    <t>Fagersta</t>
  </si>
  <si>
    <t>1983</t>
  </si>
  <si>
    <t>Köping</t>
  </si>
  <si>
    <t>1984</t>
  </si>
  <si>
    <t>Arboga</t>
  </si>
  <si>
    <t>2021</t>
  </si>
  <si>
    <t>Vansbro</t>
  </si>
  <si>
    <t>2023</t>
  </si>
  <si>
    <t>2026</t>
  </si>
  <si>
    <t>Gagnef</t>
  </si>
  <si>
    <t>2029</t>
  </si>
  <si>
    <t>Leksand</t>
  </si>
  <si>
    <t>2031</t>
  </si>
  <si>
    <t>Rättvik</t>
  </si>
  <si>
    <t>2034</t>
  </si>
  <si>
    <t>Orsa</t>
  </si>
  <si>
    <t>2039</t>
  </si>
  <si>
    <t>Älvdalen</t>
  </si>
  <si>
    <t>2061</t>
  </si>
  <si>
    <t>Smedjebacken</t>
  </si>
  <si>
    <t>2062</t>
  </si>
  <si>
    <t>Mora</t>
  </si>
  <si>
    <t>2080</t>
  </si>
  <si>
    <t>Falun</t>
  </si>
  <si>
    <t>2081</t>
  </si>
  <si>
    <t>Borlänge</t>
  </si>
  <si>
    <t>2082</t>
  </si>
  <si>
    <t>Säter</t>
  </si>
  <si>
    <t>2083</t>
  </si>
  <si>
    <t>Hedemora</t>
  </si>
  <si>
    <t>2084</t>
  </si>
  <si>
    <t>Avesta</t>
  </si>
  <si>
    <t>2085</t>
  </si>
  <si>
    <t>Ludvika</t>
  </si>
  <si>
    <t>2101</t>
  </si>
  <si>
    <t>Ockelbo</t>
  </si>
  <si>
    <t>2104</t>
  </si>
  <si>
    <t>Hofors</t>
  </si>
  <si>
    <t>2121</t>
  </si>
  <si>
    <t>Ovanåker</t>
  </si>
  <si>
    <t>2132</t>
  </si>
  <si>
    <t>Nordanstig</t>
  </si>
  <si>
    <t>2161</t>
  </si>
  <si>
    <t>Ljusdal</t>
  </si>
  <si>
    <t>2180</t>
  </si>
  <si>
    <t>Gävle</t>
  </si>
  <si>
    <t>2181</t>
  </si>
  <si>
    <t>Sandviken</t>
  </si>
  <si>
    <t>2182</t>
  </si>
  <si>
    <t>Söderhamn</t>
  </si>
  <si>
    <t>2183</t>
  </si>
  <si>
    <t>Bollnäs</t>
  </si>
  <si>
    <t>2184</t>
  </si>
  <si>
    <t>Hudiksvall</t>
  </si>
  <si>
    <t>2260</t>
  </si>
  <si>
    <t>Ånge</t>
  </si>
  <si>
    <t>2262</t>
  </si>
  <si>
    <t>Timrå</t>
  </si>
  <si>
    <t>2280</t>
  </si>
  <si>
    <t>Härnösand</t>
  </si>
  <si>
    <t>2281</t>
  </si>
  <si>
    <t>Sundsvall</t>
  </si>
  <si>
    <t>2282</t>
  </si>
  <si>
    <t>Kramfors</t>
  </si>
  <si>
    <t>2283</t>
  </si>
  <si>
    <t>Sollefteå</t>
  </si>
  <si>
    <t>2284</t>
  </si>
  <si>
    <t>Örnsköldsvik</t>
  </si>
  <si>
    <t>2303</t>
  </si>
  <si>
    <t>Ragunda</t>
  </si>
  <si>
    <t>2305</t>
  </si>
  <si>
    <t>Bräcke</t>
  </si>
  <si>
    <t>2309</t>
  </si>
  <si>
    <t>Krokom</t>
  </si>
  <si>
    <t>2313</t>
  </si>
  <si>
    <t>Strömsund</t>
  </si>
  <si>
    <t>2321</t>
  </si>
  <si>
    <t>Åre</t>
  </si>
  <si>
    <t>2326</t>
  </si>
  <si>
    <t>Berg</t>
  </si>
  <si>
    <t>2361</t>
  </si>
  <si>
    <t>Härjedalen</t>
  </si>
  <si>
    <t>2380</t>
  </si>
  <si>
    <t>Östersund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</si>
  <si>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</si>
  <si>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</si>
  <si>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</si>
  <si>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</si>
  <si>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</si>
  <si>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</si>
  <si>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</si>
  <si>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</si>
  <si>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2417</t>
  </si>
  <si>
    <t>Norsjö</t>
  </si>
  <si>
    <t>2418</t>
  </si>
  <si>
    <t>Malå</t>
  </si>
  <si>
    <t>2421</t>
  </si>
  <si>
    <t>Storuman</t>
  </si>
  <si>
    <t>2422</t>
  </si>
  <si>
    <t>Sorsele</t>
  </si>
  <si>
    <t>2425</t>
  </si>
  <si>
    <t>Dorotea</t>
  </si>
  <si>
    <t>2460</t>
  </si>
  <si>
    <t>Vännäs</t>
  </si>
  <si>
    <t>2462</t>
  </si>
  <si>
    <t>Vilhelmina</t>
  </si>
  <si>
    <t>2463</t>
  </si>
  <si>
    <t>Åsele</t>
  </si>
  <si>
    <t>2480</t>
  </si>
  <si>
    <t>Umeå</t>
  </si>
  <si>
    <t>2481</t>
  </si>
  <si>
    <t>Lycksele</t>
  </si>
  <si>
    <t>2482</t>
  </si>
  <si>
    <t>Skellefteå</t>
  </si>
  <si>
    <t>2505</t>
  </si>
  <si>
    <t>Arvidsjaur</t>
  </si>
  <si>
    <t>2506</t>
  </si>
  <si>
    <t>Arjeplog</t>
  </si>
  <si>
    <t>2510</t>
  </si>
  <si>
    <t>Jokkmokk</t>
  </si>
  <si>
    <t>2513</t>
  </si>
  <si>
    <t>Överkalix</t>
  </si>
  <si>
    <t>2514</t>
  </si>
  <si>
    <t>Kalix</t>
  </si>
  <si>
    <t>2518</t>
  </si>
  <si>
    <t>Övertorneå</t>
  </si>
  <si>
    <t>2521</t>
  </si>
  <si>
    <t>Pajala</t>
  </si>
  <si>
    <t>2523</t>
  </si>
  <si>
    <t>Gällivare</t>
  </si>
  <si>
    <t>2560</t>
  </si>
  <si>
    <t>Älvsbyn</t>
  </si>
  <si>
    <t>2580</t>
  </si>
  <si>
    <t>Luleå</t>
  </si>
  <si>
    <t>2581</t>
  </si>
  <si>
    <t>Piteå</t>
  </si>
  <si>
    <t>2582</t>
  </si>
  <si>
    <t>Boden</t>
  </si>
  <si>
    <t>2583</t>
  </si>
  <si>
    <t>Haparanda</t>
  </si>
  <si>
    <t>2584</t>
  </si>
  <si>
    <t>Kiruna</t>
  </si>
  <si>
    <t>A. Externa löner (kol C)</t>
  </si>
  <si>
    <t>B. Entreprenader och köp av verksamhet (kol F)</t>
  </si>
  <si>
    <t>D. Internt fördelade kostnader, kommunnyckel</t>
  </si>
  <si>
    <t>E. Internt fördelade kostnader, SCB-nyckel</t>
  </si>
  <si>
    <t>J. Försäljning av verksamhet till andra kommuner</t>
  </si>
  <si>
    <t>Summa beräknade personalkostnader</t>
  </si>
  <si>
    <t>- tkr</t>
  </si>
  <si>
    <t>Beräknat belopp för bidrag(+)/avgift(-), kr per invånare</t>
  </si>
  <si>
    <t>Namn</t>
  </si>
  <si>
    <t>Standard-</t>
  </si>
  <si>
    <t>Ersättning</t>
  </si>
  <si>
    <t>Lönekost-</t>
  </si>
  <si>
    <t>Summa</t>
  </si>
  <si>
    <t>Varav</t>
  </si>
  <si>
    <t>Över-</t>
  </si>
  <si>
    <t>Personal-</t>
  </si>
  <si>
    <t>Beräknat</t>
  </si>
  <si>
    <t>Utjämnings-</t>
  </si>
  <si>
    <t>kostnad</t>
  </si>
  <si>
    <t xml:space="preserve">Externa </t>
  </si>
  <si>
    <t>Entreprenad</t>
  </si>
  <si>
    <t>Interna köp</t>
  </si>
  <si>
    <t xml:space="preserve">Interna </t>
  </si>
  <si>
    <t>beräknade</t>
  </si>
  <si>
    <t>personal-</t>
  </si>
  <si>
    <t>skjutande</t>
  </si>
  <si>
    <t>kostnads-</t>
  </si>
  <si>
    <t>belopp för</t>
  </si>
  <si>
    <t>för LSS-</t>
  </si>
  <si>
    <t>index</t>
  </si>
  <si>
    <t xml:space="preserve">och köp av </t>
  </si>
  <si>
    <t>från Fk,</t>
  </si>
  <si>
    <t>kostnader</t>
  </si>
  <si>
    <t>bidrag(+)/</t>
  </si>
  <si>
    <t>insatser,</t>
  </si>
  <si>
    <t>tkr</t>
  </si>
  <si>
    <t>PO-påslag</t>
  </si>
  <si>
    <t>från Fk</t>
  </si>
  <si>
    <t>intäkter</t>
  </si>
  <si>
    <t>kostnader,</t>
  </si>
  <si>
    <t>avgift(-),</t>
  </si>
  <si>
    <t>ojusterad,</t>
  </si>
  <si>
    <t>kr per inv</t>
  </si>
  <si>
    <t>Beräknade personalkostnader, tkr:</t>
  </si>
  <si>
    <t>C. Interna köp och övriga interna kostnader (kol L)</t>
  </si>
  <si>
    <t>Beräkning av personalkostnadsindex</t>
  </si>
  <si>
    <t>Ange kommun:</t>
  </si>
  <si>
    <t>F. Interna intäkter (kol S)</t>
  </si>
  <si>
    <t>A. S:a beräknade personalkostnader (enligt ovan), tkr</t>
  </si>
  <si>
    <t>till Fk</t>
  </si>
  <si>
    <t>Beräknade belopp i tkr</t>
  </si>
  <si>
    <t>Interna kostnader exkl. lokaler</t>
  </si>
  <si>
    <t>Beräknad</t>
  </si>
  <si>
    <t>Fördelad gemensam</t>
  </si>
  <si>
    <t>löner</t>
  </si>
  <si>
    <t>verksamhet</t>
  </si>
  <si>
    <t>[50-51,</t>
  </si>
  <si>
    <t>nyckel</t>
  </si>
  <si>
    <t>kol C</t>
  </si>
  <si>
    <t>70%</t>
  </si>
  <si>
    <t>53, 54</t>
  </si>
  <si>
    <t>samhet</t>
  </si>
  <si>
    <t xml:space="preserve"> 55x2]</t>
  </si>
  <si>
    <t>radnr</t>
  </si>
  <si>
    <t>513</t>
  </si>
  <si>
    <t>köp av</t>
  </si>
  <si>
    <t>verksam-</t>
  </si>
  <si>
    <t>het m.m.</t>
  </si>
  <si>
    <t>ersättn</t>
  </si>
  <si>
    <t>försäljn</t>
  </si>
  <si>
    <t>för . . .</t>
  </si>
  <si>
    <t>justerad o</t>
  </si>
  <si>
    <t>uppräknad,</t>
  </si>
  <si>
    <t>G. Ersättning från Försäkringskassan [354]</t>
  </si>
  <si>
    <t>H. Ersättning till Försäkringskassan [4538]</t>
  </si>
  <si>
    <t>D. Överskjutande personalkostnader, tkr (A - C)</t>
  </si>
  <si>
    <t>E. Överskjutande personalkostnader, 70 %, tkr (0,7 x D)</t>
  </si>
  <si>
    <t>Utjämningsbidrag, kronor</t>
  </si>
  <si>
    <t>0331</t>
  </si>
  <si>
    <t>(För kommentarer, se "Beräkningsexempel")</t>
  </si>
  <si>
    <t>Malung-Sälen</t>
  </si>
  <si>
    <t>Standardkostnad för LSS m.m. (s:a insatser x kostnad per insats)</t>
  </si>
  <si>
    <t>Grundläggande standardkostnad</t>
  </si>
  <si>
    <t>2. Kostnadsskillnader p.g.a. skillnader i behov av stöd</t>
  </si>
  <si>
    <r>
      <t>Tillkommer</t>
    </r>
    <r>
      <rPr>
        <sz val="10"/>
        <rFont val="Arial"/>
        <family val="2"/>
      </rPr>
      <t xml:space="preserve"> 85 % av köp av verks m.m. (0,85 x (B + C + D + E))</t>
    </r>
  </si>
  <si>
    <r>
      <t>Avgår</t>
    </r>
    <r>
      <rPr>
        <sz val="10"/>
        <rFont val="Arial"/>
        <family val="2"/>
      </rPr>
      <t xml:space="preserve"> 85 % av ersättning från Fk m.m. (0,85 x (F + G + J))</t>
    </r>
  </si>
  <si>
    <r>
      <t>Tillkommer</t>
    </r>
    <r>
      <rPr>
        <sz val="10"/>
        <rFont val="Arial"/>
        <family val="2"/>
      </rPr>
      <t xml:space="preserve"> för verks avs personl ass (0,85 x 0,2 x ((H / 0,2) - G))</t>
    </r>
  </si>
  <si>
    <t>B. Grundläggande standardkostnad (enligt avdelning 1), tkr</t>
  </si>
  <si>
    <t>C. - varav personalkostnader, 85 %, tkr (0,85 x B)</t>
  </si>
  <si>
    <t>3. Beräkning av utjämningsbidrag/utjämningsavgift</t>
  </si>
  <si>
    <t>Utjämningsbidrag/utjämningsavgift</t>
  </si>
  <si>
    <t>Utjämningsavgift, kronor</t>
  </si>
  <si>
    <t>Grund-</t>
  </si>
  <si>
    <t>till Fk,</t>
  </si>
  <si>
    <t>läggande</t>
  </si>
  <si>
    <t>Försälj-</t>
  </si>
  <si>
    <t>85 % av</t>
  </si>
  <si>
    <t>bidrag,</t>
  </si>
  <si>
    <t>avgift,</t>
  </si>
  <si>
    <t>standard-</t>
  </si>
  <si>
    <t>ning av</t>
  </si>
  <si>
    <t>nader inkl</t>
  </si>
  <si>
    <t>inkl PK-IX,</t>
  </si>
  <si>
    <t>kronor</t>
  </si>
  <si>
    <t>kostnad,</t>
  </si>
  <si>
    <t>och övriga</t>
  </si>
  <si>
    <t>(85%)</t>
  </si>
  <si>
    <t>(PK-IX)</t>
  </si>
  <si>
    <t>interna</t>
  </si>
  <si>
    <t>Kommun-</t>
  </si>
  <si>
    <t xml:space="preserve">SCB- </t>
  </si>
  <si>
    <t>het till</t>
  </si>
  <si>
    <t>andra</t>
  </si>
  <si>
    <t>av verk-</t>
  </si>
  <si>
    <t>kom-</t>
  </si>
  <si>
    <t>muner</t>
  </si>
  <si>
    <t>Lönekostnader inkl 38,46 % PO-påslag (A x 1,3846)</t>
  </si>
  <si>
    <t>huvud</t>
  </si>
  <si>
    <t>[463]</t>
  </si>
  <si>
    <t>Utjämning av LSS-kostnader mellan kommuner, utjämningsåret 2014</t>
  </si>
  <si>
    <t>1. Grundläggande standardkostnad 2012, tkr</t>
  </si>
  <si>
    <r>
      <t xml:space="preserve">Beräkningsunderlag från </t>
    </r>
    <r>
      <rPr>
        <b/>
        <i/>
        <sz val="10"/>
        <rFont val="Arial"/>
        <family val="2"/>
      </rPr>
      <t>RS 2012</t>
    </r>
    <r>
      <rPr>
        <i/>
        <sz val="10"/>
        <rFont val="Arial"/>
        <family val="2"/>
      </rPr>
      <t>, tkr:</t>
    </r>
  </si>
  <si>
    <t>Standardkostnad inklusive PK-IX (2012 års nivå), tkr</t>
  </si>
  <si>
    <t>Standardkostnad korrigerad och omräknad till 2014 års nivå</t>
  </si>
  <si>
    <t>Uppgifter från RS 2012, belopp i tkr</t>
  </si>
  <si>
    <t>Folkmängd den 1 november 2013</t>
  </si>
  <si>
    <t>- kronor per invånare (riksmedelvärde: 4 069)</t>
  </si>
  <si>
    <r>
      <t>Tillkommer</t>
    </r>
    <r>
      <rPr>
        <sz val="10"/>
        <rFont val="Arial"/>
        <family val="2"/>
      </rPr>
      <t xml:space="preserve"> ersättning till Försäkringskassan för personlig assistans</t>
    </r>
  </si>
  <si>
    <r>
      <t xml:space="preserve">F. </t>
    </r>
    <r>
      <rPr>
        <i/>
        <sz val="10"/>
        <rFont val="Arial"/>
        <family val="2"/>
      </rPr>
      <t>Personalkostnadsindex (PK-IX) 2012</t>
    </r>
    <r>
      <rPr>
        <sz val="10"/>
        <rFont val="Arial"/>
        <family val="2"/>
      </rPr>
      <t xml:space="preserve"> ((B + E) / B) </t>
    </r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</si>
</sst>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"/>
    <numFmt numFmtId="165" formatCode="0.00000"/>
    <numFmt numFmtId="166" formatCode="0000"/>
    <numFmt numFmtId="167" formatCode="0.000"/>
    <numFmt numFmtId="168" formatCode="#,##0.0000"/>
    <numFmt numFmtId="169" formatCode="#,##0.000"/>
    <numFmt numFmtId="170" formatCode="#,##0_ ;\-#,##0\ "/>
    <numFmt numFmtId="171" formatCode="#,##0.0"/>
    <numFmt numFmtId="172" formatCode="0.000000000"/>
    <numFmt numFmtId="173" formatCode="0.0000"/>
  </numFmts>
  <fonts count="4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color indexed="17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9"/>
      <name val="Helvetica-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7" fillId="0" borderId="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 quotePrefix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167" fontId="0" fillId="0" borderId="0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 quotePrefix="1">
      <alignment horizontal="right"/>
    </xf>
    <xf numFmtId="3" fontId="0" fillId="0" borderId="0" xfId="0" applyNumberFormat="1" applyFont="1" applyFill="1" applyBorder="1" applyAlignment="1">
      <alignment horizontal="right"/>
    </xf>
    <xf numFmtId="17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0" fontId="0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right"/>
    </xf>
    <xf numFmtId="3" fontId="0" fillId="0" borderId="0" xfId="0" applyNumberFormat="1" applyFont="1" applyAlignment="1" applyProtection="1" quotePrefix="1">
      <alignment horizontal="right"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3" fontId="0" fillId="0" borderId="0" xfId="57" applyNumberFormat="1" applyFont="1" applyAlignment="1">
      <alignment horizontal="right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ont>
        <color auto="1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3</xdr:col>
      <xdr:colOff>381000</xdr:colOff>
      <xdr:row>4</xdr:row>
      <xdr:rowOff>57150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657225"/>
          <a:ext cx="1733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>
    <tabColor rgb="FFFF0000"/>
  </sheetPr>
  <dimension ref="A1:AG30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5.00390625" style="0" bestFit="1" customWidth="1"/>
    <col min="2" max="2" width="14.7109375" style="0" bestFit="1" customWidth="1"/>
    <col min="4" max="4" width="9.421875" style="0" bestFit="1" customWidth="1"/>
    <col min="7" max="7" width="11.00390625" style="0" bestFit="1" customWidth="1"/>
    <col min="8" max="8" width="10.140625" style="0" bestFit="1" customWidth="1"/>
    <col min="9" max="9" width="9.00390625" style="0" bestFit="1" customWidth="1"/>
    <col min="10" max="11" width="7.57421875" style="0" bestFit="1" customWidth="1"/>
    <col min="12" max="13" width="9.421875" style="0" bestFit="1" customWidth="1"/>
    <col min="14" max="14" width="8.421875" style="0" bestFit="1" customWidth="1"/>
    <col min="15" max="15" width="9.7109375" style="0" bestFit="1" customWidth="1"/>
    <col min="16" max="16" width="10.8515625" style="0" customWidth="1"/>
    <col min="17" max="17" width="8.140625" style="0" bestFit="1" customWidth="1"/>
    <col min="18" max="18" width="8.8515625" style="0" bestFit="1" customWidth="1"/>
    <col min="19" max="19" width="9.57421875" style="0" bestFit="1" customWidth="1"/>
    <col min="23" max="23" width="9.7109375" style="0" bestFit="1" customWidth="1"/>
    <col min="25" max="25" width="10.140625" style="0" bestFit="1" customWidth="1"/>
    <col min="26" max="26" width="9.57421875" style="0" bestFit="1" customWidth="1"/>
    <col min="27" max="28" width="10.140625" style="0" bestFit="1" customWidth="1"/>
    <col min="29" max="29" width="9.00390625" style="0" bestFit="1" customWidth="1"/>
    <col min="30" max="31" width="11.140625" style="0" bestFit="1" customWidth="1"/>
    <col min="32" max="32" width="14.7109375" style="0" bestFit="1" customWidth="1"/>
    <col min="33" max="33" width="10.00390625" style="0" bestFit="1" customWidth="1"/>
    <col min="34" max="34" width="9.8515625" style="0" bestFit="1" customWidth="1"/>
    <col min="35" max="35" width="9.7109375" style="0" bestFit="1" customWidth="1"/>
    <col min="36" max="36" width="9.00390625" style="0" bestFit="1" customWidth="1"/>
    <col min="37" max="37" width="12.00390625" style="0" bestFit="1" customWidth="1"/>
    <col min="38" max="38" width="11.8515625" style="0" bestFit="1" customWidth="1"/>
    <col min="39" max="40" width="7.8515625" style="0" bestFit="1" customWidth="1"/>
  </cols>
  <sheetData>
    <row r="1" spans="2:31" ht="12.75">
      <c r="B1" s="32" t="s">
        <v>587</v>
      </c>
      <c r="C1" s="35" t="s">
        <v>588</v>
      </c>
      <c r="D1" s="36" t="s">
        <v>589</v>
      </c>
      <c r="E1" s="36" t="s">
        <v>671</v>
      </c>
      <c r="F1" s="55" t="s">
        <v>703</v>
      </c>
      <c r="G1" s="56"/>
      <c r="H1" s="56"/>
      <c r="I1" s="56"/>
      <c r="J1" s="56"/>
      <c r="K1" s="56"/>
      <c r="L1" s="56"/>
      <c r="M1" s="56"/>
      <c r="N1" s="56"/>
      <c r="O1" s="57" t="s">
        <v>629</v>
      </c>
      <c r="P1" s="56"/>
      <c r="Q1" s="56"/>
      <c r="R1" s="56"/>
      <c r="S1" s="56"/>
      <c r="T1" s="36" t="s">
        <v>671</v>
      </c>
      <c r="U1" s="36" t="s">
        <v>592</v>
      </c>
      <c r="V1" s="36" t="s">
        <v>593</v>
      </c>
      <c r="W1" s="36" t="s">
        <v>593</v>
      </c>
      <c r="X1" s="36" t="s">
        <v>594</v>
      </c>
      <c r="Y1" s="37" t="s">
        <v>1</v>
      </c>
      <c r="Z1" s="36" t="s">
        <v>588</v>
      </c>
      <c r="AA1" s="36" t="s">
        <v>588</v>
      </c>
      <c r="AB1" s="36" t="s">
        <v>588</v>
      </c>
      <c r="AC1" s="36" t="s">
        <v>595</v>
      </c>
      <c r="AD1" s="36" t="s">
        <v>596</v>
      </c>
      <c r="AE1" s="36" t="s">
        <v>596</v>
      </c>
    </row>
    <row r="2" spans="2:31" ht="12.75">
      <c r="B2" s="28"/>
      <c r="C2" s="35" t="s">
        <v>597</v>
      </c>
      <c r="D2" s="36" t="s">
        <v>672</v>
      </c>
      <c r="E2" s="36" t="s">
        <v>673</v>
      </c>
      <c r="F2" s="36" t="s">
        <v>598</v>
      </c>
      <c r="G2" s="36" t="s">
        <v>599</v>
      </c>
      <c r="H2" s="58" t="s">
        <v>630</v>
      </c>
      <c r="I2" s="58"/>
      <c r="J2" s="58"/>
      <c r="K2" s="36" t="s">
        <v>601</v>
      </c>
      <c r="L2" s="36" t="s">
        <v>589</v>
      </c>
      <c r="M2" s="36" t="s">
        <v>589</v>
      </c>
      <c r="N2" s="36" t="s">
        <v>674</v>
      </c>
      <c r="O2" s="36" t="s">
        <v>590</v>
      </c>
      <c r="P2" s="38" t="s">
        <v>675</v>
      </c>
      <c r="Q2" s="38" t="s">
        <v>675</v>
      </c>
      <c r="R2" s="29" t="s">
        <v>631</v>
      </c>
      <c r="S2" s="36" t="s">
        <v>591</v>
      </c>
      <c r="T2" s="36" t="s">
        <v>673</v>
      </c>
      <c r="U2" s="36" t="s">
        <v>603</v>
      </c>
      <c r="V2" s="36" t="s">
        <v>604</v>
      </c>
      <c r="W2" s="36" t="s">
        <v>604</v>
      </c>
      <c r="X2" s="36" t="s">
        <v>605</v>
      </c>
      <c r="Y2" s="38"/>
      <c r="Z2" s="36" t="s">
        <v>597</v>
      </c>
      <c r="AA2" s="36" t="s">
        <v>597</v>
      </c>
      <c r="AB2" s="36" t="s">
        <v>597</v>
      </c>
      <c r="AC2" s="36" t="s">
        <v>606</v>
      </c>
      <c r="AD2" s="36" t="s">
        <v>676</v>
      </c>
      <c r="AE2" s="36" t="s">
        <v>677</v>
      </c>
    </row>
    <row r="3" spans="2:31" ht="12.75">
      <c r="B3" s="28"/>
      <c r="C3" s="35" t="s">
        <v>607</v>
      </c>
      <c r="D3" s="39" t="s">
        <v>614</v>
      </c>
      <c r="E3" s="36" t="s">
        <v>678</v>
      </c>
      <c r="F3" s="36" t="s">
        <v>633</v>
      </c>
      <c r="G3" s="36" t="s">
        <v>609</v>
      </c>
      <c r="H3" s="36" t="s">
        <v>600</v>
      </c>
      <c r="I3" s="59" t="s">
        <v>632</v>
      </c>
      <c r="J3" s="59"/>
      <c r="K3" s="36" t="s">
        <v>617</v>
      </c>
      <c r="L3" s="36" t="s">
        <v>616</v>
      </c>
      <c r="M3" s="36" t="s">
        <v>628</v>
      </c>
      <c r="N3" s="36" t="s">
        <v>679</v>
      </c>
      <c r="O3" s="36" t="s">
        <v>680</v>
      </c>
      <c r="P3" s="29" t="s">
        <v>644</v>
      </c>
      <c r="Q3" s="29" t="s">
        <v>647</v>
      </c>
      <c r="R3" s="29" t="s">
        <v>603</v>
      </c>
      <c r="S3" s="36" t="s">
        <v>602</v>
      </c>
      <c r="T3" s="36" t="s">
        <v>678</v>
      </c>
      <c r="U3" s="36" t="s">
        <v>611</v>
      </c>
      <c r="V3" s="36" t="s">
        <v>603</v>
      </c>
      <c r="W3" s="36" t="s">
        <v>603</v>
      </c>
      <c r="X3" s="36" t="s">
        <v>608</v>
      </c>
      <c r="Y3" s="40"/>
      <c r="Z3" s="36" t="s">
        <v>681</v>
      </c>
      <c r="AA3" s="36" t="s">
        <v>650</v>
      </c>
      <c r="AB3" s="36" t="s">
        <v>650</v>
      </c>
      <c r="AC3" s="36" t="s">
        <v>612</v>
      </c>
      <c r="AD3" s="36" t="s">
        <v>682</v>
      </c>
      <c r="AE3" s="36" t="s">
        <v>682</v>
      </c>
    </row>
    <row r="4" spans="2:31" ht="12.75">
      <c r="B4" s="28"/>
      <c r="C4" s="35" t="s">
        <v>613</v>
      </c>
      <c r="D4" s="39"/>
      <c r="E4" s="36" t="s">
        <v>683</v>
      </c>
      <c r="F4" s="36" t="s">
        <v>635</v>
      </c>
      <c r="G4" s="36" t="s">
        <v>696</v>
      </c>
      <c r="H4" s="36" t="s">
        <v>684</v>
      </c>
      <c r="I4" s="54" t="s">
        <v>634</v>
      </c>
      <c r="J4" s="54"/>
      <c r="K4" s="36"/>
      <c r="L4" s="35"/>
      <c r="M4" s="35"/>
      <c r="N4" s="36" t="s">
        <v>645</v>
      </c>
      <c r="O4" s="36" t="s">
        <v>615</v>
      </c>
      <c r="P4" s="29" t="s">
        <v>645</v>
      </c>
      <c r="Q4" s="29" t="s">
        <v>610</v>
      </c>
      <c r="R4" s="29" t="s">
        <v>597</v>
      </c>
      <c r="S4" s="36" t="s">
        <v>603</v>
      </c>
      <c r="T4" s="36" t="s">
        <v>683</v>
      </c>
      <c r="U4" s="41" t="s">
        <v>685</v>
      </c>
      <c r="V4" s="36" t="s">
        <v>611</v>
      </c>
      <c r="W4" s="36" t="s">
        <v>618</v>
      </c>
      <c r="X4" s="36" t="s">
        <v>686</v>
      </c>
      <c r="Y4" s="29"/>
      <c r="Z4" s="36" t="s">
        <v>620</v>
      </c>
      <c r="AA4" s="36" t="s">
        <v>651</v>
      </c>
      <c r="AB4" s="36" t="s">
        <v>651</v>
      </c>
      <c r="AC4" s="36" t="s">
        <v>619</v>
      </c>
      <c r="AD4" s="36"/>
      <c r="AE4" s="36"/>
    </row>
    <row r="5" spans="2:31" ht="12.75">
      <c r="B5" s="28"/>
      <c r="C5" s="35" t="s">
        <v>614</v>
      </c>
      <c r="D5" s="42"/>
      <c r="E5" s="36" t="s">
        <v>614</v>
      </c>
      <c r="F5" s="36" t="s">
        <v>639</v>
      </c>
      <c r="G5" s="36" t="s">
        <v>634</v>
      </c>
      <c r="H5" s="36" t="s">
        <v>687</v>
      </c>
      <c r="I5" s="36" t="s">
        <v>688</v>
      </c>
      <c r="J5" s="36" t="s">
        <v>689</v>
      </c>
      <c r="K5" s="36"/>
      <c r="L5" s="36"/>
      <c r="M5" s="36"/>
      <c r="N5" s="36" t="s">
        <v>690</v>
      </c>
      <c r="O5" s="36" t="s">
        <v>637</v>
      </c>
      <c r="P5" s="29" t="s">
        <v>646</v>
      </c>
      <c r="Q5" s="29" t="s">
        <v>648</v>
      </c>
      <c r="R5" s="29" t="s">
        <v>649</v>
      </c>
      <c r="S5" s="36" t="s">
        <v>611</v>
      </c>
      <c r="T5" s="36" t="s">
        <v>614</v>
      </c>
      <c r="U5" s="36"/>
      <c r="V5" s="29"/>
      <c r="W5" s="41" t="s">
        <v>638</v>
      </c>
      <c r="X5" s="36"/>
      <c r="Y5" s="29"/>
      <c r="Z5" s="36" t="s">
        <v>614</v>
      </c>
      <c r="AA5" s="36" t="s">
        <v>614</v>
      </c>
      <c r="AB5" s="36" t="s">
        <v>621</v>
      </c>
      <c r="AC5" s="36" t="s">
        <v>621</v>
      </c>
      <c r="AD5" s="36"/>
      <c r="AE5" s="36"/>
    </row>
    <row r="6" spans="2:31" ht="12.75">
      <c r="B6" s="14"/>
      <c r="C6" s="35"/>
      <c r="D6" s="29"/>
      <c r="E6" s="36"/>
      <c r="F6" s="36" t="s">
        <v>641</v>
      </c>
      <c r="G6" s="36"/>
      <c r="H6" s="36" t="s">
        <v>611</v>
      </c>
      <c r="I6" s="36" t="s">
        <v>636</v>
      </c>
      <c r="J6" s="36" t="s">
        <v>636</v>
      </c>
      <c r="K6" s="36"/>
      <c r="L6" s="36"/>
      <c r="M6" s="36"/>
      <c r="N6" s="36" t="s">
        <v>691</v>
      </c>
      <c r="O6" s="35"/>
      <c r="P6" s="29"/>
      <c r="Q6" s="29" t="s">
        <v>692</v>
      </c>
      <c r="R6" s="29"/>
      <c r="S6" s="35"/>
      <c r="T6" s="35"/>
      <c r="U6" s="35"/>
      <c r="V6" s="35"/>
      <c r="W6" s="35"/>
      <c r="X6" s="35"/>
      <c r="Y6" s="29"/>
      <c r="Z6" s="36"/>
      <c r="AA6" s="35"/>
      <c r="AB6" s="29"/>
      <c r="AC6" s="29"/>
      <c r="AD6" s="36"/>
      <c r="AE6" s="36"/>
    </row>
    <row r="7" spans="2:31" ht="12.75">
      <c r="B7" s="14"/>
      <c r="C7" s="35"/>
      <c r="D7" s="29"/>
      <c r="E7" s="36"/>
      <c r="F7" s="36" t="s">
        <v>642</v>
      </c>
      <c r="G7" s="36" t="s">
        <v>697</v>
      </c>
      <c r="H7" s="36"/>
      <c r="I7" s="36"/>
      <c r="J7" s="36"/>
      <c r="K7" s="36"/>
      <c r="L7" s="36"/>
      <c r="M7" s="36"/>
      <c r="N7" s="36" t="s">
        <v>693</v>
      </c>
      <c r="O7" s="36"/>
      <c r="P7" s="29"/>
      <c r="Q7" s="29" t="s">
        <v>640</v>
      </c>
      <c r="R7" s="29"/>
      <c r="S7" s="36"/>
      <c r="T7" s="36"/>
      <c r="U7" s="42"/>
      <c r="V7" s="37"/>
      <c r="W7" s="42"/>
      <c r="X7" s="29"/>
      <c r="Y7" s="29"/>
      <c r="Z7" s="36"/>
      <c r="AA7" s="35"/>
      <c r="AB7" s="29"/>
      <c r="AC7" s="29"/>
      <c r="AD7" s="41"/>
      <c r="AE7" s="36"/>
    </row>
    <row r="8" spans="2:31" ht="12.75">
      <c r="B8" s="14"/>
      <c r="C8" s="35"/>
      <c r="D8" s="29"/>
      <c r="E8" s="36"/>
      <c r="F8" s="36" t="s">
        <v>643</v>
      </c>
      <c r="G8" s="35"/>
      <c r="H8" s="36"/>
      <c r="I8" s="36"/>
      <c r="J8" s="36"/>
      <c r="K8" s="36"/>
      <c r="L8" s="36"/>
      <c r="M8" s="36"/>
      <c r="N8" s="36" t="s">
        <v>694</v>
      </c>
      <c r="O8" s="36"/>
      <c r="P8" s="29"/>
      <c r="Q8" s="29"/>
      <c r="R8" s="29"/>
      <c r="S8" s="29"/>
      <c r="T8" s="29"/>
      <c r="U8" s="29"/>
      <c r="V8" s="29"/>
      <c r="W8" s="29"/>
      <c r="X8" s="42"/>
      <c r="Y8" s="29"/>
      <c r="Z8" s="36"/>
      <c r="AA8" s="36"/>
      <c r="AB8" s="29"/>
      <c r="AC8" s="29"/>
      <c r="AD8" s="29"/>
      <c r="AE8" s="29"/>
    </row>
    <row r="9" spans="2:31" ht="12.75">
      <c r="B9" s="14"/>
      <c r="C9" s="35"/>
      <c r="D9" s="29"/>
      <c r="E9" s="29"/>
      <c r="F9" s="35"/>
      <c r="G9" s="36"/>
      <c r="H9" s="36"/>
      <c r="I9" s="36"/>
      <c r="J9" s="36"/>
      <c r="K9" s="36"/>
      <c r="L9" s="36"/>
      <c r="M9" s="36"/>
      <c r="N9" s="36"/>
      <c r="O9" s="36"/>
      <c r="P9" s="43"/>
      <c r="Q9" s="43"/>
      <c r="R9" s="43"/>
      <c r="S9" s="36"/>
      <c r="T9" s="36"/>
      <c r="U9" s="29"/>
      <c r="V9" s="29"/>
      <c r="W9" s="29"/>
      <c r="X9" s="29"/>
      <c r="Y9" s="29"/>
      <c r="Z9" s="36"/>
      <c r="AA9" s="36"/>
      <c r="AB9" s="29"/>
      <c r="AC9" s="29"/>
      <c r="AD9" s="29"/>
      <c r="AE9" s="29"/>
    </row>
    <row r="10" spans="1:31" ht="12.75">
      <c r="A10" s="5"/>
      <c r="B10" s="33">
        <v>1</v>
      </c>
      <c r="C10" s="44">
        <v>2</v>
      </c>
      <c r="D10" s="44">
        <v>3</v>
      </c>
      <c r="E10" s="44">
        <v>4</v>
      </c>
      <c r="F10" s="44">
        <v>5</v>
      </c>
      <c r="G10" s="44">
        <v>6</v>
      </c>
      <c r="H10" s="44">
        <v>7</v>
      </c>
      <c r="I10" s="44">
        <v>8</v>
      </c>
      <c r="J10" s="44">
        <v>9</v>
      </c>
      <c r="K10" s="44">
        <v>10</v>
      </c>
      <c r="L10" s="44">
        <v>11</v>
      </c>
      <c r="M10" s="44">
        <v>12</v>
      </c>
      <c r="N10" s="44">
        <v>13</v>
      </c>
      <c r="O10" s="44">
        <v>14</v>
      </c>
      <c r="P10" s="44">
        <v>15</v>
      </c>
      <c r="Q10" s="44">
        <v>16</v>
      </c>
      <c r="R10" s="44">
        <v>17</v>
      </c>
      <c r="S10" s="44">
        <v>18</v>
      </c>
      <c r="T10" s="44">
        <v>19</v>
      </c>
      <c r="U10" s="44">
        <v>20</v>
      </c>
      <c r="V10" s="44">
        <v>21</v>
      </c>
      <c r="W10" s="44">
        <v>22</v>
      </c>
      <c r="X10" s="44">
        <v>23</v>
      </c>
      <c r="Y10" s="44">
        <v>24</v>
      </c>
      <c r="Z10" s="44">
        <v>25</v>
      </c>
      <c r="AA10" s="44">
        <v>26</v>
      </c>
      <c r="AB10" s="44">
        <v>27</v>
      </c>
      <c r="AC10" s="44">
        <v>28</v>
      </c>
      <c r="AD10" s="44">
        <v>29</v>
      </c>
      <c r="AE10" s="44">
        <v>30</v>
      </c>
    </row>
    <row r="11" spans="1:33" ht="12.75">
      <c r="A11" t="s">
        <v>289</v>
      </c>
      <c r="B11" s="15" t="s">
        <v>290</v>
      </c>
      <c r="C11" s="36">
        <v>95211.064</v>
      </c>
      <c r="D11" s="41">
        <v>8552</v>
      </c>
      <c r="E11" s="45">
        <v>103763.064</v>
      </c>
      <c r="F11" s="47">
        <v>77926</v>
      </c>
      <c r="G11" s="47">
        <v>35851</v>
      </c>
      <c r="H11" s="47">
        <v>3580</v>
      </c>
      <c r="I11" s="47">
        <v>0</v>
      </c>
      <c r="J11" s="47">
        <v>7600</v>
      </c>
      <c r="K11" s="48">
        <v>283</v>
      </c>
      <c r="L11" s="48">
        <v>27310</v>
      </c>
      <c r="M11" s="48">
        <v>8552</v>
      </c>
      <c r="N11" s="48">
        <v>195</v>
      </c>
      <c r="O11" s="48">
        <v>107896.3396</v>
      </c>
      <c r="P11" s="48">
        <v>39976.35</v>
      </c>
      <c r="Q11" s="48">
        <v>-23619.8</v>
      </c>
      <c r="R11" s="48">
        <v>2626.5</v>
      </c>
      <c r="S11" s="48">
        <v>126879.38960000001</v>
      </c>
      <c r="T11" s="48">
        <v>103763.064</v>
      </c>
      <c r="U11" s="48">
        <v>88198.6044</v>
      </c>
      <c r="V11" s="48">
        <v>38680.78520000001</v>
      </c>
      <c r="W11" s="48">
        <v>27076.54964000001</v>
      </c>
      <c r="X11" s="49">
        <v>1.261</v>
      </c>
      <c r="Y11" s="50">
        <v>27989</v>
      </c>
      <c r="Z11" s="46">
        <v>130845.22370399999</v>
      </c>
      <c r="AA11" s="46">
        <v>129994.13674051882</v>
      </c>
      <c r="AB11" s="46">
        <v>4644.4723548722295</v>
      </c>
      <c r="AC11" s="46">
        <v>575.0301372687973</v>
      </c>
      <c r="AD11" s="46">
        <v>16094519</v>
      </c>
      <c r="AE11" s="46">
        <v>0</v>
      </c>
      <c r="AF11" s="30" t="s">
        <v>0</v>
      </c>
      <c r="AG11" t="b">
        <v>1</v>
      </c>
    </row>
    <row r="12" spans="1:33" ht="12.75">
      <c r="A12" t="s">
        <v>343</v>
      </c>
      <c r="B12" s="15" t="s">
        <v>344</v>
      </c>
      <c r="C12" s="36">
        <v>158274.6</v>
      </c>
      <c r="D12" s="41">
        <v>35167</v>
      </c>
      <c r="E12" s="45">
        <v>193441.6</v>
      </c>
      <c r="F12" s="47">
        <v>167916</v>
      </c>
      <c r="G12" s="47">
        <v>10856</v>
      </c>
      <c r="H12" s="47">
        <v>4364</v>
      </c>
      <c r="I12" s="47">
        <v>0</v>
      </c>
      <c r="J12" s="47">
        <v>6004</v>
      </c>
      <c r="K12" s="48">
        <v>860</v>
      </c>
      <c r="L12" s="48">
        <v>105712</v>
      </c>
      <c r="M12" s="48">
        <v>35167</v>
      </c>
      <c r="N12" s="48">
        <v>337</v>
      </c>
      <c r="O12" s="48">
        <v>232496.49360000002</v>
      </c>
      <c r="P12" s="48">
        <v>18040.399999999998</v>
      </c>
      <c r="Q12" s="48">
        <v>-90872.65</v>
      </c>
      <c r="R12" s="48">
        <v>11920.910000000002</v>
      </c>
      <c r="S12" s="48">
        <v>171585.15360000002</v>
      </c>
      <c r="T12" s="48">
        <v>193441.6</v>
      </c>
      <c r="U12" s="48">
        <v>164425.36000000002</v>
      </c>
      <c r="V12" s="48">
        <v>7159.7936000000045</v>
      </c>
      <c r="W12" s="48">
        <v>5011.855520000003</v>
      </c>
      <c r="X12" s="49">
        <v>1.026</v>
      </c>
      <c r="Y12" s="50">
        <v>38565</v>
      </c>
      <c r="Z12" s="46">
        <v>198471.0816</v>
      </c>
      <c r="AA12" s="46">
        <v>197180.12007006374</v>
      </c>
      <c r="AB12" s="46">
        <v>5112.929341891968</v>
      </c>
      <c r="AC12" s="46">
        <v>1043.4871242885356</v>
      </c>
      <c r="AD12" s="46">
        <v>40242081</v>
      </c>
      <c r="AE12" s="46">
        <v>0</v>
      </c>
      <c r="AF12" s="15" t="s">
        <v>4</v>
      </c>
      <c r="AG12" t="b">
        <v>1</v>
      </c>
    </row>
    <row r="13" spans="1:33" ht="12.75">
      <c r="A13" t="s">
        <v>143</v>
      </c>
      <c r="B13" s="15" t="s">
        <v>144</v>
      </c>
      <c r="C13" s="36">
        <v>56090.01000000001</v>
      </c>
      <c r="D13" s="41">
        <v>12160</v>
      </c>
      <c r="E13" s="45">
        <v>68250.01000000001</v>
      </c>
      <c r="F13" s="47">
        <v>62556</v>
      </c>
      <c r="G13" s="47">
        <v>5869</v>
      </c>
      <c r="H13" s="47">
        <v>844</v>
      </c>
      <c r="I13" s="47">
        <v>0</v>
      </c>
      <c r="J13" s="47">
        <v>3080</v>
      </c>
      <c r="K13" s="48">
        <v>475</v>
      </c>
      <c r="L13" s="48">
        <v>30299</v>
      </c>
      <c r="M13" s="48">
        <v>12160</v>
      </c>
      <c r="N13" s="48">
        <v>131</v>
      </c>
      <c r="O13" s="48">
        <v>86615.03760000001</v>
      </c>
      <c r="P13" s="48">
        <v>8324.05</v>
      </c>
      <c r="Q13" s="48">
        <v>-26269.25</v>
      </c>
      <c r="R13" s="48">
        <v>5185.17</v>
      </c>
      <c r="S13" s="48">
        <v>73855.00760000001</v>
      </c>
      <c r="T13" s="48">
        <v>68250.01000000001</v>
      </c>
      <c r="U13" s="48">
        <v>58012.5085</v>
      </c>
      <c r="V13" s="48">
        <v>15842.499100000008</v>
      </c>
      <c r="W13" s="48">
        <v>11089.749370000005</v>
      </c>
      <c r="X13" s="49">
        <v>1.162</v>
      </c>
      <c r="Y13" s="50">
        <v>19241</v>
      </c>
      <c r="Z13" s="46">
        <v>79306.51162</v>
      </c>
      <c r="AA13" s="46">
        <v>78790.65986593337</v>
      </c>
      <c r="AB13" s="46">
        <v>4094.935807179116</v>
      </c>
      <c r="AC13" s="46">
        <v>25.493589575683927</v>
      </c>
      <c r="AD13" s="46">
        <v>490522</v>
      </c>
      <c r="AE13" s="46">
        <v>0</v>
      </c>
      <c r="AF13" s="15" t="s">
        <v>6</v>
      </c>
      <c r="AG13" t="b">
        <v>1</v>
      </c>
    </row>
    <row r="14" spans="1:33" ht="12.75">
      <c r="A14" t="s">
        <v>111</v>
      </c>
      <c r="B14" s="15" t="s">
        <v>112</v>
      </c>
      <c r="C14" s="36">
        <v>26140.08</v>
      </c>
      <c r="D14" s="41">
        <v>2787</v>
      </c>
      <c r="E14" s="45">
        <v>28927.08</v>
      </c>
      <c r="F14" s="47">
        <v>12681</v>
      </c>
      <c r="G14" s="47">
        <v>1510</v>
      </c>
      <c r="H14" s="47">
        <v>62</v>
      </c>
      <c r="I14" s="47">
        <v>0</v>
      </c>
      <c r="J14" s="47">
        <v>1620</v>
      </c>
      <c r="K14" s="48">
        <v>0</v>
      </c>
      <c r="L14" s="48">
        <v>3960</v>
      </c>
      <c r="M14" s="48">
        <v>2787</v>
      </c>
      <c r="N14" s="48">
        <v>228</v>
      </c>
      <c r="O14" s="48">
        <v>17558.1126</v>
      </c>
      <c r="P14" s="48">
        <v>2713.2</v>
      </c>
      <c r="Q14" s="48">
        <v>-3559.7999999999997</v>
      </c>
      <c r="R14" s="48">
        <v>1695.7500000000002</v>
      </c>
      <c r="S14" s="48">
        <v>18407.262600000002</v>
      </c>
      <c r="T14" s="48">
        <v>28927.08</v>
      </c>
      <c r="U14" s="48">
        <v>24588.018</v>
      </c>
      <c r="V14" s="48">
        <v>-6180.755399999998</v>
      </c>
      <c r="W14" s="48">
        <v>-4326.528779999999</v>
      </c>
      <c r="X14" s="49">
        <v>0.85</v>
      </c>
      <c r="Y14" s="50">
        <v>6361</v>
      </c>
      <c r="Z14" s="46">
        <v>24588.018</v>
      </c>
      <c r="AA14" s="46">
        <v>24428.08444655994</v>
      </c>
      <c r="AB14" s="46">
        <v>3840.2899617292783</v>
      </c>
      <c r="AC14" s="46">
        <v>-229.15225587415398</v>
      </c>
      <c r="AD14" s="46">
        <v>0</v>
      </c>
      <c r="AE14" s="46">
        <v>1457637</v>
      </c>
      <c r="AF14" s="15" t="s">
        <v>8</v>
      </c>
      <c r="AG14" t="b">
        <v>1</v>
      </c>
    </row>
    <row r="15" spans="1:33" ht="12.75">
      <c r="A15" t="s">
        <v>440</v>
      </c>
      <c r="B15" s="15" t="s">
        <v>441</v>
      </c>
      <c r="C15" s="36">
        <v>47802.794</v>
      </c>
      <c r="D15" s="41">
        <v>6706</v>
      </c>
      <c r="E15" s="45">
        <v>54508.794</v>
      </c>
      <c r="F15" s="47">
        <v>24156</v>
      </c>
      <c r="G15" s="47">
        <v>5378</v>
      </c>
      <c r="H15" s="47">
        <v>6349</v>
      </c>
      <c r="I15" s="47">
        <v>0</v>
      </c>
      <c r="J15" s="47">
        <v>1968</v>
      </c>
      <c r="K15" s="48">
        <v>6764</v>
      </c>
      <c r="L15" s="48">
        <v>5080</v>
      </c>
      <c r="M15" s="48">
        <v>6706</v>
      </c>
      <c r="N15" s="48">
        <v>24</v>
      </c>
      <c r="O15" s="48">
        <v>33446.397600000004</v>
      </c>
      <c r="P15" s="48">
        <v>11640.75</v>
      </c>
      <c r="Q15" s="48">
        <v>-10087.8</v>
      </c>
      <c r="R15" s="48">
        <v>4836.5</v>
      </c>
      <c r="S15" s="48">
        <v>39835.8476</v>
      </c>
      <c r="T15" s="48">
        <v>54508.794</v>
      </c>
      <c r="U15" s="48">
        <v>46332.4749</v>
      </c>
      <c r="V15" s="48">
        <v>-6496.6273</v>
      </c>
      <c r="W15" s="48">
        <v>-4547.63911</v>
      </c>
      <c r="X15" s="49">
        <v>0.917</v>
      </c>
      <c r="Y15" s="50">
        <v>13460</v>
      </c>
      <c r="Z15" s="46">
        <v>49984.564098</v>
      </c>
      <c r="AA15" s="46">
        <v>49659.43789411705</v>
      </c>
      <c r="AB15" s="46">
        <v>3689.4084616728865</v>
      </c>
      <c r="AC15" s="46">
        <v>-380.0337559305458</v>
      </c>
      <c r="AD15" s="46">
        <v>0</v>
      </c>
      <c r="AE15" s="46">
        <v>5115254</v>
      </c>
      <c r="AF15" s="15" t="s">
        <v>10</v>
      </c>
      <c r="AG15" t="b">
        <v>1</v>
      </c>
    </row>
    <row r="16" spans="1:33" ht="12.75">
      <c r="A16" t="s">
        <v>553</v>
      </c>
      <c r="B16" s="15" t="s">
        <v>554</v>
      </c>
      <c r="C16" s="36">
        <v>2088.267</v>
      </c>
      <c r="D16" s="41">
        <v>2509</v>
      </c>
      <c r="E16" s="45">
        <v>4597.267</v>
      </c>
      <c r="F16" s="47">
        <v>8416</v>
      </c>
      <c r="G16" s="47">
        <v>278</v>
      </c>
      <c r="H16" s="47">
        <v>491</v>
      </c>
      <c r="I16" s="47">
        <v>0</v>
      </c>
      <c r="J16" s="47">
        <v>95</v>
      </c>
      <c r="K16" s="48">
        <v>0</v>
      </c>
      <c r="L16" s="48">
        <v>10152</v>
      </c>
      <c r="M16" s="48">
        <v>2509</v>
      </c>
      <c r="N16" s="48">
        <v>0</v>
      </c>
      <c r="O16" s="48">
        <v>11652.7936</v>
      </c>
      <c r="P16" s="48">
        <v>734.4</v>
      </c>
      <c r="Q16" s="48">
        <v>-8629.199999999999</v>
      </c>
      <c r="R16" s="48">
        <v>406.81</v>
      </c>
      <c r="S16" s="48">
        <v>4164.803600000001</v>
      </c>
      <c r="T16" s="48">
        <v>4597.267</v>
      </c>
      <c r="U16" s="48">
        <v>3907.6769499999996</v>
      </c>
      <c r="V16" s="48">
        <v>257.1266500000015</v>
      </c>
      <c r="W16" s="48">
        <v>179.98865500000105</v>
      </c>
      <c r="X16" s="49">
        <v>1.039</v>
      </c>
      <c r="Y16" s="50">
        <v>2983</v>
      </c>
      <c r="Z16" s="46">
        <v>4776.560412999999</v>
      </c>
      <c r="AA16" s="46">
        <v>4745.491122255531</v>
      </c>
      <c r="AB16" s="46">
        <v>1590.845163344127</v>
      </c>
      <c r="AC16" s="46">
        <v>-2478.597054259305</v>
      </c>
      <c r="AD16" s="46">
        <v>0</v>
      </c>
      <c r="AE16" s="46">
        <v>7393655</v>
      </c>
      <c r="AF16" s="15" t="s">
        <v>12</v>
      </c>
      <c r="AG16" t="b">
        <v>1</v>
      </c>
    </row>
    <row r="17" spans="1:33" ht="12.75">
      <c r="A17" t="s">
        <v>551</v>
      </c>
      <c r="B17" s="15" t="s">
        <v>552</v>
      </c>
      <c r="C17" s="36">
        <v>28275.981</v>
      </c>
      <c r="D17" s="41">
        <v>5470</v>
      </c>
      <c r="E17" s="45">
        <v>33745.981</v>
      </c>
      <c r="F17" s="47">
        <v>30546</v>
      </c>
      <c r="G17" s="47">
        <v>0</v>
      </c>
      <c r="H17" s="47">
        <v>483</v>
      </c>
      <c r="I17" s="47">
        <v>0</v>
      </c>
      <c r="J17" s="47">
        <v>2273</v>
      </c>
      <c r="K17" s="48">
        <v>138</v>
      </c>
      <c r="L17" s="48">
        <v>23199</v>
      </c>
      <c r="M17" s="48">
        <v>5470</v>
      </c>
      <c r="N17" s="48">
        <v>0</v>
      </c>
      <c r="O17" s="48">
        <v>42293.9916</v>
      </c>
      <c r="P17" s="48">
        <v>2342.6</v>
      </c>
      <c r="Q17" s="48">
        <v>-19836.45</v>
      </c>
      <c r="R17" s="48">
        <v>705.6700000000001</v>
      </c>
      <c r="S17" s="48">
        <v>25505.8116</v>
      </c>
      <c r="T17" s="48">
        <v>33745.981</v>
      </c>
      <c r="U17" s="48">
        <v>28684.08385</v>
      </c>
      <c r="V17" s="48">
        <v>-3178.272249999998</v>
      </c>
      <c r="W17" s="48">
        <v>-2224.7905749999986</v>
      </c>
      <c r="X17" s="49">
        <v>0.934</v>
      </c>
      <c r="Y17" s="50">
        <v>6463</v>
      </c>
      <c r="Z17" s="46">
        <v>31518.746254</v>
      </c>
      <c r="AA17" s="46">
        <v>31313.731555849958</v>
      </c>
      <c r="AB17" s="46">
        <v>4845.076830550821</v>
      </c>
      <c r="AC17" s="46">
        <v>775.6346129473886</v>
      </c>
      <c r="AD17" s="46">
        <v>5012927</v>
      </c>
      <c r="AE17" s="46">
        <v>0</v>
      </c>
      <c r="AF17" s="15" t="s">
        <v>14</v>
      </c>
      <c r="AG17" t="b">
        <v>1</v>
      </c>
    </row>
    <row r="18" spans="1:33" ht="12.75">
      <c r="A18" t="s">
        <v>393</v>
      </c>
      <c r="B18" s="15" t="s">
        <v>394</v>
      </c>
      <c r="C18" s="36">
        <v>86140.284</v>
      </c>
      <c r="D18" s="41">
        <v>10352</v>
      </c>
      <c r="E18" s="45">
        <v>96492.284</v>
      </c>
      <c r="F18" s="47">
        <v>61566</v>
      </c>
      <c r="G18" s="47">
        <v>9383</v>
      </c>
      <c r="H18" s="47">
        <v>9453</v>
      </c>
      <c r="I18" s="47">
        <v>0</v>
      </c>
      <c r="J18" s="47">
        <v>2515</v>
      </c>
      <c r="K18" s="48">
        <v>2702</v>
      </c>
      <c r="L18" s="48">
        <v>26365</v>
      </c>
      <c r="M18" s="48">
        <v>10352</v>
      </c>
      <c r="N18" s="48">
        <v>1730</v>
      </c>
      <c r="O18" s="48">
        <v>85244.28360000001</v>
      </c>
      <c r="P18" s="48">
        <v>18148.35</v>
      </c>
      <c r="Q18" s="48">
        <v>-26177.45</v>
      </c>
      <c r="R18" s="48">
        <v>4317.150000000001</v>
      </c>
      <c r="S18" s="48">
        <v>81532.3336</v>
      </c>
      <c r="T18" s="48">
        <v>96492.284</v>
      </c>
      <c r="U18" s="48">
        <v>82018.4414</v>
      </c>
      <c r="V18" s="48">
        <v>-486.10779999999795</v>
      </c>
      <c r="W18" s="48">
        <v>-340.27545999999853</v>
      </c>
      <c r="X18" s="49">
        <v>0.996</v>
      </c>
      <c r="Y18" s="50">
        <v>25822</v>
      </c>
      <c r="Z18" s="46">
        <v>96106.314864</v>
      </c>
      <c r="AA18" s="46">
        <v>95481.18824971865</v>
      </c>
      <c r="AB18" s="46">
        <v>3697.668199586347</v>
      </c>
      <c r="AC18" s="46">
        <v>-371.7740180170854</v>
      </c>
      <c r="AD18" s="46">
        <v>0</v>
      </c>
      <c r="AE18" s="46">
        <v>9599949</v>
      </c>
      <c r="AF18" s="15" t="s">
        <v>16</v>
      </c>
      <c r="AG18" t="b">
        <v>1</v>
      </c>
    </row>
    <row r="19" spans="1:33" ht="12.75">
      <c r="A19" t="s">
        <v>413</v>
      </c>
      <c r="B19" s="15" t="s">
        <v>414</v>
      </c>
      <c r="C19" s="36">
        <v>49561.559</v>
      </c>
      <c r="D19" s="41">
        <v>5200</v>
      </c>
      <c r="E19" s="45">
        <v>54761.559</v>
      </c>
      <c r="F19" s="47">
        <v>23002</v>
      </c>
      <c r="G19" s="47">
        <v>11087</v>
      </c>
      <c r="H19" s="47">
        <v>1567</v>
      </c>
      <c r="I19" s="47">
        <v>0</v>
      </c>
      <c r="J19" s="47">
        <v>2059</v>
      </c>
      <c r="K19" s="48">
        <v>1</v>
      </c>
      <c r="L19" s="48">
        <v>5452</v>
      </c>
      <c r="M19" s="48">
        <v>5200</v>
      </c>
      <c r="N19" s="48">
        <v>0</v>
      </c>
      <c r="O19" s="48">
        <v>31848.5692</v>
      </c>
      <c r="P19" s="48">
        <v>12506.05</v>
      </c>
      <c r="Q19" s="48">
        <v>-4635.05</v>
      </c>
      <c r="R19" s="48">
        <v>3493.1600000000003</v>
      </c>
      <c r="S19" s="48">
        <v>43212.7292</v>
      </c>
      <c r="T19" s="48">
        <v>54761.559</v>
      </c>
      <c r="U19" s="48">
        <v>46547.32515</v>
      </c>
      <c r="V19" s="48">
        <v>-3334.5959499999954</v>
      </c>
      <c r="W19" s="48">
        <v>-2334.2171649999964</v>
      </c>
      <c r="X19" s="49">
        <v>0.957</v>
      </c>
      <c r="Y19" s="50">
        <v>11010</v>
      </c>
      <c r="Z19" s="46">
        <v>52406.811963</v>
      </c>
      <c r="AA19" s="46">
        <v>52065.93017001824</v>
      </c>
      <c r="AB19" s="46">
        <v>4728.967317894481</v>
      </c>
      <c r="AC19" s="46">
        <v>659.5251002910491</v>
      </c>
      <c r="AD19" s="46">
        <v>7261371</v>
      </c>
      <c r="AE19" s="46">
        <v>0</v>
      </c>
      <c r="AF19" s="15" t="s">
        <v>18</v>
      </c>
      <c r="AG19" t="b">
        <v>1</v>
      </c>
    </row>
    <row r="20" spans="1:33" ht="12.75">
      <c r="A20" t="s">
        <v>467</v>
      </c>
      <c r="B20" s="15" t="s">
        <v>468</v>
      </c>
      <c r="C20" s="36">
        <v>63353.143</v>
      </c>
      <c r="D20" s="41">
        <v>10748</v>
      </c>
      <c r="E20" s="45">
        <v>74101.143</v>
      </c>
      <c r="F20" s="47">
        <v>63982</v>
      </c>
      <c r="G20" s="47">
        <v>13509</v>
      </c>
      <c r="H20" s="47">
        <v>2292</v>
      </c>
      <c r="I20" s="47">
        <v>0</v>
      </c>
      <c r="J20" s="47">
        <v>3310</v>
      </c>
      <c r="K20" s="48">
        <v>1085</v>
      </c>
      <c r="L20" s="48">
        <v>35079</v>
      </c>
      <c r="M20" s="48">
        <v>10748</v>
      </c>
      <c r="N20" s="48">
        <v>0</v>
      </c>
      <c r="O20" s="48">
        <v>88589.47720000001</v>
      </c>
      <c r="P20" s="48">
        <v>16244.35</v>
      </c>
      <c r="Q20" s="48">
        <v>-30739.399999999998</v>
      </c>
      <c r="R20" s="48">
        <v>3172.3700000000003</v>
      </c>
      <c r="S20" s="48">
        <v>77266.7972</v>
      </c>
      <c r="T20" s="48">
        <v>74101.143</v>
      </c>
      <c r="U20" s="48">
        <v>62985.971549999995</v>
      </c>
      <c r="V20" s="48">
        <v>14280.825650000006</v>
      </c>
      <c r="W20" s="48">
        <v>9996.577955000004</v>
      </c>
      <c r="X20" s="49">
        <v>1.135</v>
      </c>
      <c r="Y20" s="50">
        <v>21575</v>
      </c>
      <c r="Z20" s="46">
        <v>84104.797305</v>
      </c>
      <c r="AA20" s="46">
        <v>83557.73494745883</v>
      </c>
      <c r="AB20" s="46">
        <v>3872.8961736945</v>
      </c>
      <c r="AC20" s="46">
        <v>-196.54604390893246</v>
      </c>
      <c r="AD20" s="46">
        <v>0</v>
      </c>
      <c r="AE20" s="46">
        <v>4240481</v>
      </c>
      <c r="AF20" s="15" t="s">
        <v>20</v>
      </c>
      <c r="AG20" t="b">
        <v>1</v>
      </c>
    </row>
    <row r="21" spans="1:33" ht="12.75">
      <c r="A21" t="s">
        <v>307</v>
      </c>
      <c r="B21" s="15" t="s">
        <v>308</v>
      </c>
      <c r="C21" s="36">
        <v>37666.33</v>
      </c>
      <c r="D21" s="41">
        <v>5113</v>
      </c>
      <c r="E21" s="45">
        <v>42779.33</v>
      </c>
      <c r="F21" s="47">
        <v>17487</v>
      </c>
      <c r="G21" s="47">
        <v>5150</v>
      </c>
      <c r="H21" s="47">
        <v>511</v>
      </c>
      <c r="I21" s="47">
        <v>0</v>
      </c>
      <c r="J21" s="47">
        <v>2000</v>
      </c>
      <c r="K21" s="48">
        <v>6</v>
      </c>
      <c r="L21" s="48">
        <v>7242</v>
      </c>
      <c r="M21" s="48">
        <v>5113</v>
      </c>
      <c r="N21" s="48">
        <v>8</v>
      </c>
      <c r="O21" s="48">
        <v>24212.500200000002</v>
      </c>
      <c r="P21" s="48">
        <v>6511.849999999999</v>
      </c>
      <c r="Q21" s="48">
        <v>-6167.599999999999</v>
      </c>
      <c r="R21" s="48">
        <v>3114.9100000000003</v>
      </c>
      <c r="S21" s="48">
        <v>27671.660200000002</v>
      </c>
      <c r="T21" s="48">
        <v>42779.33</v>
      </c>
      <c r="U21" s="48">
        <v>36362.4305</v>
      </c>
      <c r="V21" s="48">
        <v>-8690.7703</v>
      </c>
      <c r="W21" s="48">
        <v>-6083.53921</v>
      </c>
      <c r="X21" s="49">
        <v>0.858</v>
      </c>
      <c r="Y21" s="50">
        <v>9549</v>
      </c>
      <c r="Z21" s="46">
        <v>36704.66514</v>
      </c>
      <c r="AA21" s="46">
        <v>36465.91846575941</v>
      </c>
      <c r="AB21" s="46">
        <v>3818.820658263631</v>
      </c>
      <c r="AC21" s="46">
        <v>-250.62155933980148</v>
      </c>
      <c r="AD21" s="46">
        <v>0</v>
      </c>
      <c r="AE21" s="46">
        <v>2393185</v>
      </c>
      <c r="AF21" s="15" t="s">
        <v>22</v>
      </c>
      <c r="AG21" t="b">
        <v>1</v>
      </c>
    </row>
    <row r="22" spans="1:33" ht="12.75">
      <c r="A22" t="s">
        <v>515</v>
      </c>
      <c r="B22" s="15" t="s">
        <v>516</v>
      </c>
      <c r="C22" s="36">
        <v>35342.106</v>
      </c>
      <c r="D22" s="41">
        <v>5798</v>
      </c>
      <c r="E22" s="45">
        <v>41140.106</v>
      </c>
      <c r="F22" s="47">
        <v>26099</v>
      </c>
      <c r="G22" s="47">
        <v>6021</v>
      </c>
      <c r="H22" s="47">
        <v>38</v>
      </c>
      <c r="I22" s="47">
        <v>2210</v>
      </c>
      <c r="J22" s="47">
        <v>0</v>
      </c>
      <c r="K22" s="48">
        <v>33</v>
      </c>
      <c r="L22" s="48">
        <v>8061</v>
      </c>
      <c r="M22" s="48">
        <v>5798</v>
      </c>
      <c r="N22" s="48">
        <v>360</v>
      </c>
      <c r="O22" s="48">
        <v>36136.6754</v>
      </c>
      <c r="P22" s="48">
        <v>7028.65</v>
      </c>
      <c r="Q22" s="48">
        <v>-7185.9</v>
      </c>
      <c r="R22" s="48">
        <v>3557.9300000000003</v>
      </c>
      <c r="S22" s="48">
        <v>39537.3554</v>
      </c>
      <c r="T22" s="48">
        <v>41140.106</v>
      </c>
      <c r="U22" s="48">
        <v>34969.0901</v>
      </c>
      <c r="V22" s="48">
        <v>4568.265299999999</v>
      </c>
      <c r="W22" s="48">
        <v>3197.785709999999</v>
      </c>
      <c r="X22" s="49">
        <v>1.078</v>
      </c>
      <c r="Y22" s="50">
        <v>7153</v>
      </c>
      <c r="Z22" s="46">
        <v>44349.034268</v>
      </c>
      <c r="AA22" s="46">
        <v>44060.56454904517</v>
      </c>
      <c r="AB22" s="46">
        <v>6159.732217118017</v>
      </c>
      <c r="AC22" s="46">
        <v>2090.2899995145845</v>
      </c>
      <c r="AD22" s="46">
        <v>14951844</v>
      </c>
      <c r="AE22" s="46">
        <v>0</v>
      </c>
      <c r="AF22" s="15" t="s">
        <v>24</v>
      </c>
      <c r="AG22" t="b">
        <v>1</v>
      </c>
    </row>
    <row r="23" spans="1:33" ht="12.75">
      <c r="A23" t="s">
        <v>523</v>
      </c>
      <c r="B23" s="15" t="s">
        <v>524</v>
      </c>
      <c r="C23" s="36">
        <v>2603.47</v>
      </c>
      <c r="D23" s="41">
        <v>0</v>
      </c>
      <c r="E23" s="45">
        <v>2603.47</v>
      </c>
      <c r="F23" s="47">
        <v>650</v>
      </c>
      <c r="G23" s="47">
        <v>245</v>
      </c>
      <c r="H23" s="47">
        <v>0</v>
      </c>
      <c r="I23" s="47">
        <v>0</v>
      </c>
      <c r="J23" s="47">
        <v>125</v>
      </c>
      <c r="K23" s="48">
        <v>0</v>
      </c>
      <c r="L23" s="48">
        <v>0</v>
      </c>
      <c r="M23" s="48">
        <v>0</v>
      </c>
      <c r="N23" s="48">
        <v>0</v>
      </c>
      <c r="O23" s="48">
        <v>899.99</v>
      </c>
      <c r="P23" s="48">
        <v>314.5</v>
      </c>
      <c r="Q23" s="48">
        <v>0</v>
      </c>
      <c r="R23" s="48">
        <v>0</v>
      </c>
      <c r="S23" s="48">
        <v>1214.49</v>
      </c>
      <c r="T23" s="48">
        <v>2603.47</v>
      </c>
      <c r="U23" s="48">
        <v>2212.9494999999997</v>
      </c>
      <c r="V23" s="48">
        <v>-998.4594999999997</v>
      </c>
      <c r="W23" s="48">
        <v>-698.9216499999998</v>
      </c>
      <c r="X23" s="49">
        <v>0.732</v>
      </c>
      <c r="Y23" s="50">
        <v>2431</v>
      </c>
      <c r="Z23" s="46">
        <v>1905.74004</v>
      </c>
      <c r="AA23" s="46">
        <v>1893.3440926515718</v>
      </c>
      <c r="AB23" s="46">
        <v>778.8334400047601</v>
      </c>
      <c r="AC23" s="46">
        <v>-3290.608777598672</v>
      </c>
      <c r="AD23" s="46">
        <v>0</v>
      </c>
      <c r="AE23" s="46">
        <v>7999470</v>
      </c>
      <c r="AF23" s="15" t="s">
        <v>26</v>
      </c>
      <c r="AG23" t="b">
        <v>1</v>
      </c>
    </row>
    <row r="24" spans="1:33" ht="12.75">
      <c r="A24" t="s">
        <v>201</v>
      </c>
      <c r="B24" s="15" t="s">
        <v>202</v>
      </c>
      <c r="C24" s="36">
        <v>35163.875</v>
      </c>
      <c r="D24" s="41">
        <v>10197</v>
      </c>
      <c r="E24" s="45">
        <v>45360.875</v>
      </c>
      <c r="F24" s="47">
        <v>37682</v>
      </c>
      <c r="G24" s="47">
        <v>5537</v>
      </c>
      <c r="H24" s="47">
        <v>181</v>
      </c>
      <c r="I24" s="47">
        <v>982</v>
      </c>
      <c r="J24" s="47">
        <v>0</v>
      </c>
      <c r="K24" s="48">
        <v>36</v>
      </c>
      <c r="L24" s="48">
        <v>33818</v>
      </c>
      <c r="M24" s="48">
        <v>10197</v>
      </c>
      <c r="N24" s="48">
        <v>5</v>
      </c>
      <c r="O24" s="48">
        <v>52174.497200000005</v>
      </c>
      <c r="P24" s="48">
        <v>5695</v>
      </c>
      <c r="Q24" s="48">
        <v>-28780.149999999998</v>
      </c>
      <c r="R24" s="48">
        <v>2918.3900000000003</v>
      </c>
      <c r="S24" s="48">
        <v>32007.737200000007</v>
      </c>
      <c r="T24" s="48">
        <v>45360.875</v>
      </c>
      <c r="U24" s="48">
        <v>38556.74375</v>
      </c>
      <c r="V24" s="48">
        <v>-6549.006549999995</v>
      </c>
      <c r="W24" s="48">
        <v>-4584.304584999996</v>
      </c>
      <c r="X24" s="49">
        <v>0.899</v>
      </c>
      <c r="Y24" s="50">
        <v>14805</v>
      </c>
      <c r="Z24" s="46">
        <v>40779.426625</v>
      </c>
      <c r="AA24" s="46">
        <v>40514.1755337008</v>
      </c>
      <c r="AB24" s="46">
        <v>2736.5197928875923</v>
      </c>
      <c r="AC24" s="46">
        <v>-1332.92242471584</v>
      </c>
      <c r="AD24" s="46">
        <v>0</v>
      </c>
      <c r="AE24" s="46">
        <v>19733916</v>
      </c>
      <c r="AF24" s="15" t="s">
        <v>28</v>
      </c>
      <c r="AG24" t="b">
        <v>1</v>
      </c>
    </row>
    <row r="25" spans="1:33" ht="12.75">
      <c r="A25" t="s">
        <v>573</v>
      </c>
      <c r="B25" s="15" t="s">
        <v>574</v>
      </c>
      <c r="C25" s="36">
        <v>160029.352</v>
      </c>
      <c r="D25" s="41">
        <v>23594</v>
      </c>
      <c r="E25" s="45">
        <v>183623.352</v>
      </c>
      <c r="F25" s="47">
        <v>120884</v>
      </c>
      <c r="G25" s="47">
        <v>7814</v>
      </c>
      <c r="H25" s="47">
        <v>7305</v>
      </c>
      <c r="I25" s="47">
        <v>0</v>
      </c>
      <c r="J25" s="47">
        <v>2577</v>
      </c>
      <c r="K25" s="48">
        <v>3075</v>
      </c>
      <c r="L25" s="48">
        <v>35701</v>
      </c>
      <c r="M25" s="48">
        <v>23594</v>
      </c>
      <c r="N25" s="48">
        <v>1088</v>
      </c>
      <c r="O25" s="48">
        <v>167375.9864</v>
      </c>
      <c r="P25" s="48">
        <v>15041.6</v>
      </c>
      <c r="Q25" s="48">
        <v>-33884.4</v>
      </c>
      <c r="R25" s="48">
        <v>13985.730000000001</v>
      </c>
      <c r="S25" s="48">
        <v>162518.91640000002</v>
      </c>
      <c r="T25" s="48">
        <v>183623.352</v>
      </c>
      <c r="U25" s="48">
        <v>156079.8492</v>
      </c>
      <c r="V25" s="48">
        <v>6439.0672000000195</v>
      </c>
      <c r="W25" s="48">
        <v>4507.347040000013</v>
      </c>
      <c r="X25" s="49">
        <v>1.025</v>
      </c>
      <c r="Y25" s="50">
        <v>27817</v>
      </c>
      <c r="Z25" s="46">
        <v>188213.9358</v>
      </c>
      <c r="AA25" s="46">
        <v>186989.6922046263</v>
      </c>
      <c r="AB25" s="46">
        <v>6722.137261553234</v>
      </c>
      <c r="AC25" s="46">
        <v>2652.6950439498014</v>
      </c>
      <c r="AD25" s="46">
        <v>73790018</v>
      </c>
      <c r="AE25" s="46">
        <v>0</v>
      </c>
      <c r="AF25" s="15" t="s">
        <v>30</v>
      </c>
      <c r="AG25" t="b">
        <v>1</v>
      </c>
    </row>
    <row r="26" spans="1:33" ht="12.75">
      <c r="A26" t="s">
        <v>295</v>
      </c>
      <c r="B26" s="15" t="s">
        <v>296</v>
      </c>
      <c r="C26" s="36">
        <v>18096.941</v>
      </c>
      <c r="D26" s="41">
        <v>518</v>
      </c>
      <c r="E26" s="45">
        <v>18614.941</v>
      </c>
      <c r="F26" s="47">
        <v>11616</v>
      </c>
      <c r="G26" s="47">
        <v>7637</v>
      </c>
      <c r="H26" s="47">
        <v>186</v>
      </c>
      <c r="I26" s="47">
        <v>0</v>
      </c>
      <c r="J26" s="47">
        <v>1336</v>
      </c>
      <c r="K26" s="48">
        <v>2</v>
      </c>
      <c r="L26" s="48">
        <v>5030</v>
      </c>
      <c r="M26" s="48">
        <v>518</v>
      </c>
      <c r="N26" s="48">
        <v>0</v>
      </c>
      <c r="O26" s="48">
        <v>16083.5136</v>
      </c>
      <c r="P26" s="48">
        <v>7785.15</v>
      </c>
      <c r="Q26" s="48">
        <v>-4277.2</v>
      </c>
      <c r="R26" s="48">
        <v>-414.8</v>
      </c>
      <c r="S26" s="48">
        <v>19176.6636</v>
      </c>
      <c r="T26" s="48">
        <v>18614.941</v>
      </c>
      <c r="U26" s="48">
        <v>15822.699849999999</v>
      </c>
      <c r="V26" s="48">
        <v>3353.963750000001</v>
      </c>
      <c r="W26" s="48">
        <v>2347.7746250000005</v>
      </c>
      <c r="X26" s="49">
        <v>1.126</v>
      </c>
      <c r="Y26" s="50">
        <v>8564</v>
      </c>
      <c r="Z26" s="46">
        <v>20960.423565999998</v>
      </c>
      <c r="AA26" s="46">
        <v>20824.08581716155</v>
      </c>
      <c r="AB26" s="46">
        <v>2431.584051513493</v>
      </c>
      <c r="AC26" s="46">
        <v>-1637.8581660899395</v>
      </c>
      <c r="AD26" s="46">
        <v>0</v>
      </c>
      <c r="AE26" s="46">
        <v>14026617</v>
      </c>
      <c r="AF26" s="15" t="s">
        <v>32</v>
      </c>
      <c r="AG26" t="b">
        <v>1</v>
      </c>
    </row>
    <row r="27" spans="1:33" ht="12.75">
      <c r="A27" t="s">
        <v>487</v>
      </c>
      <c r="B27" s="15" t="s">
        <v>488</v>
      </c>
      <c r="C27" s="36">
        <v>138975.469</v>
      </c>
      <c r="D27" s="41">
        <v>16477</v>
      </c>
      <c r="E27" s="45">
        <v>155452.469</v>
      </c>
      <c r="F27" s="47">
        <v>71202</v>
      </c>
      <c r="G27" s="47">
        <v>7880</v>
      </c>
      <c r="H27" s="47">
        <v>1315</v>
      </c>
      <c r="I27" s="47">
        <v>0</v>
      </c>
      <c r="J27" s="47">
        <v>3126</v>
      </c>
      <c r="K27" s="48">
        <v>248</v>
      </c>
      <c r="L27" s="48">
        <v>21410</v>
      </c>
      <c r="M27" s="48">
        <v>16477</v>
      </c>
      <c r="N27" s="48">
        <v>200</v>
      </c>
      <c r="O27" s="48">
        <v>98586.2892</v>
      </c>
      <c r="P27" s="48">
        <v>10472.85</v>
      </c>
      <c r="Q27" s="48">
        <v>-18579.3</v>
      </c>
      <c r="R27" s="48">
        <v>10365.75</v>
      </c>
      <c r="S27" s="48">
        <v>100845.5892</v>
      </c>
      <c r="T27" s="48">
        <v>155452.469</v>
      </c>
      <c r="U27" s="48">
        <v>132134.59865</v>
      </c>
      <c r="V27" s="48">
        <v>-31289.009449999998</v>
      </c>
      <c r="W27" s="48">
        <v>-21902.306614999998</v>
      </c>
      <c r="X27" s="49">
        <v>0.859</v>
      </c>
      <c r="Y27" s="50">
        <v>26137</v>
      </c>
      <c r="Z27" s="46">
        <v>133533.670871</v>
      </c>
      <c r="AA27" s="46">
        <v>132665.09681650344</v>
      </c>
      <c r="AB27" s="46">
        <v>5075.758381470843</v>
      </c>
      <c r="AC27" s="46">
        <v>1006.316163867411</v>
      </c>
      <c r="AD27" s="46">
        <v>26302086</v>
      </c>
      <c r="AE27" s="46">
        <v>0</v>
      </c>
      <c r="AF27" s="15" t="s">
        <v>34</v>
      </c>
      <c r="AG27" t="b">
        <v>1</v>
      </c>
    </row>
    <row r="28" spans="1:33" ht="12.75">
      <c r="A28" t="s">
        <v>175</v>
      </c>
      <c r="B28" s="15" t="s">
        <v>176</v>
      </c>
      <c r="C28" s="36">
        <v>57943.92</v>
      </c>
      <c r="D28" s="41">
        <v>4854</v>
      </c>
      <c r="E28" s="45">
        <v>62797.92</v>
      </c>
      <c r="F28" s="47">
        <v>37272</v>
      </c>
      <c r="G28" s="47">
        <v>5556</v>
      </c>
      <c r="H28" s="47">
        <v>25</v>
      </c>
      <c r="I28" s="47">
        <v>0</v>
      </c>
      <c r="J28" s="47">
        <v>2364</v>
      </c>
      <c r="K28" s="48">
        <v>3</v>
      </c>
      <c r="L28" s="48">
        <v>8005</v>
      </c>
      <c r="M28" s="48">
        <v>4854</v>
      </c>
      <c r="N28" s="48">
        <v>0</v>
      </c>
      <c r="O28" s="48">
        <v>51606.811200000004</v>
      </c>
      <c r="P28" s="48">
        <v>6753.25</v>
      </c>
      <c r="Q28" s="48">
        <v>-6806.8</v>
      </c>
      <c r="R28" s="48">
        <v>2765.05</v>
      </c>
      <c r="S28" s="48">
        <v>54318.311200000004</v>
      </c>
      <c r="T28" s="48">
        <v>62797.92</v>
      </c>
      <c r="U28" s="48">
        <v>53378.231999999996</v>
      </c>
      <c r="V28" s="48">
        <v>940.0792000000074</v>
      </c>
      <c r="W28" s="48">
        <v>658.0554400000051</v>
      </c>
      <c r="X28" s="49">
        <v>1.01</v>
      </c>
      <c r="Y28" s="50">
        <v>10609</v>
      </c>
      <c r="Z28" s="46">
        <v>63425.8992</v>
      </c>
      <c r="AA28" s="46">
        <v>63013.34339988682</v>
      </c>
      <c r="AB28" s="46">
        <v>5939.611970957378</v>
      </c>
      <c r="AC28" s="46">
        <v>1870.1697533539455</v>
      </c>
      <c r="AD28" s="46">
        <v>19840631</v>
      </c>
      <c r="AE28" s="46">
        <v>0</v>
      </c>
      <c r="AF28" s="15" t="s">
        <v>36</v>
      </c>
      <c r="AG28" t="b">
        <v>1</v>
      </c>
    </row>
    <row r="29" spans="1:33" ht="12.75">
      <c r="A29" t="s">
        <v>461</v>
      </c>
      <c r="B29" s="15" t="s">
        <v>462</v>
      </c>
      <c r="C29" s="36">
        <v>197514.085</v>
      </c>
      <c r="D29" s="41">
        <v>38566</v>
      </c>
      <c r="E29" s="45">
        <v>236080.085</v>
      </c>
      <c r="F29" s="47">
        <v>192346</v>
      </c>
      <c r="G29" s="47">
        <v>38563</v>
      </c>
      <c r="H29" s="47">
        <v>13084</v>
      </c>
      <c r="I29" s="47">
        <v>0</v>
      </c>
      <c r="J29" s="47">
        <v>3388</v>
      </c>
      <c r="K29" s="48">
        <v>3671</v>
      </c>
      <c r="L29" s="48">
        <v>90079</v>
      </c>
      <c r="M29" s="48">
        <v>38566</v>
      </c>
      <c r="N29" s="48">
        <v>5006</v>
      </c>
      <c r="O29" s="48">
        <v>266322.27160000004</v>
      </c>
      <c r="P29" s="48">
        <v>46779.75</v>
      </c>
      <c r="Q29" s="48">
        <v>-83942.59999999999</v>
      </c>
      <c r="R29" s="48">
        <v>17467.670000000002</v>
      </c>
      <c r="S29" s="48">
        <v>246627.09160000004</v>
      </c>
      <c r="T29" s="48">
        <v>236080.085</v>
      </c>
      <c r="U29" s="48">
        <v>200668.07225</v>
      </c>
      <c r="V29" s="48">
        <v>45959.019350000046</v>
      </c>
      <c r="W29" s="48">
        <v>32171.31354500003</v>
      </c>
      <c r="X29" s="49">
        <v>1.136</v>
      </c>
      <c r="Y29" s="50">
        <v>49906</v>
      </c>
      <c r="Z29" s="46">
        <v>268186.97656</v>
      </c>
      <c r="AA29" s="46">
        <v>266442.54575034353</v>
      </c>
      <c r="AB29" s="46">
        <v>5338.888024492917</v>
      </c>
      <c r="AC29" s="46">
        <v>1269.4458068894846</v>
      </c>
      <c r="AD29" s="46">
        <v>63352962</v>
      </c>
      <c r="AE29" s="46">
        <v>0</v>
      </c>
      <c r="AF29" s="15" t="s">
        <v>38</v>
      </c>
      <c r="AG29" t="b">
        <v>1</v>
      </c>
    </row>
    <row r="30" spans="1:33" ht="12.75">
      <c r="A30" t="s">
        <v>345</v>
      </c>
      <c r="B30" s="15" t="s">
        <v>346</v>
      </c>
      <c r="C30" s="36">
        <v>441896.065</v>
      </c>
      <c r="D30" s="41">
        <v>56081</v>
      </c>
      <c r="E30" s="45">
        <v>497977.065</v>
      </c>
      <c r="F30" s="47">
        <v>266362</v>
      </c>
      <c r="G30" s="47">
        <v>105408</v>
      </c>
      <c r="H30" s="47">
        <v>252801</v>
      </c>
      <c r="I30" s="47">
        <v>0</v>
      </c>
      <c r="J30" s="47">
        <v>17093</v>
      </c>
      <c r="K30" s="48">
        <v>243478</v>
      </c>
      <c r="L30" s="48">
        <v>109740</v>
      </c>
      <c r="M30" s="48">
        <v>56081</v>
      </c>
      <c r="N30" s="48">
        <v>6838</v>
      </c>
      <c r="O30" s="48">
        <v>368804.8252</v>
      </c>
      <c r="P30" s="48">
        <v>319006.7</v>
      </c>
      <c r="Q30" s="48">
        <v>-306047.6</v>
      </c>
      <c r="R30" s="48">
        <v>29013.050000000003</v>
      </c>
      <c r="S30" s="48">
        <v>410776.9752</v>
      </c>
      <c r="T30" s="48">
        <v>497977.065</v>
      </c>
      <c r="U30" s="48">
        <v>423280.50525</v>
      </c>
      <c r="V30" s="48">
        <v>-12503.530050000001</v>
      </c>
      <c r="W30" s="48">
        <v>-8752.471035</v>
      </c>
      <c r="X30" s="49">
        <v>0.982</v>
      </c>
      <c r="Y30" s="50">
        <v>105783</v>
      </c>
      <c r="Z30" s="46">
        <v>489013.47783</v>
      </c>
      <c r="AA30" s="46">
        <v>485832.67394456954</v>
      </c>
      <c r="AB30" s="46">
        <v>4592.729209273414</v>
      </c>
      <c r="AC30" s="46">
        <v>523.286991669982</v>
      </c>
      <c r="AD30" s="46">
        <v>55354868</v>
      </c>
      <c r="AE30" s="46">
        <v>0</v>
      </c>
      <c r="AF30" s="15" t="s">
        <v>40</v>
      </c>
      <c r="AG30" t="b">
        <v>1</v>
      </c>
    </row>
    <row r="31" spans="1:33" ht="12.75">
      <c r="A31" t="s">
        <v>15</v>
      </c>
      <c r="B31" s="15" t="s">
        <v>16</v>
      </c>
      <c r="C31" s="36">
        <v>306670.519</v>
      </c>
      <c r="D31" s="41">
        <v>48474</v>
      </c>
      <c r="E31" s="45">
        <v>355144.519</v>
      </c>
      <c r="F31" s="47">
        <v>218434</v>
      </c>
      <c r="G31" s="47">
        <v>81268</v>
      </c>
      <c r="H31" s="47">
        <v>15965</v>
      </c>
      <c r="I31" s="47">
        <v>6664</v>
      </c>
      <c r="J31" s="47">
        <v>0</v>
      </c>
      <c r="K31" s="48">
        <v>204</v>
      </c>
      <c r="L31" s="48">
        <v>66780</v>
      </c>
      <c r="M31" s="48">
        <v>48474</v>
      </c>
      <c r="N31" s="48">
        <v>2728</v>
      </c>
      <c r="O31" s="48">
        <v>302443.71640000003</v>
      </c>
      <c r="P31" s="48">
        <v>88312.45</v>
      </c>
      <c r="Q31" s="48">
        <v>-59255.2</v>
      </c>
      <c r="R31" s="48">
        <v>29850.300000000003</v>
      </c>
      <c r="S31" s="48">
        <v>361351.2664</v>
      </c>
      <c r="T31" s="48">
        <v>355144.519</v>
      </c>
      <c r="U31" s="48">
        <v>301872.84115</v>
      </c>
      <c r="V31" s="48">
        <v>59478.42525000003</v>
      </c>
      <c r="W31" s="48">
        <v>41634.897675000015</v>
      </c>
      <c r="X31" s="49">
        <v>1.117</v>
      </c>
      <c r="Y31" s="50">
        <v>87357</v>
      </c>
      <c r="Z31" s="46">
        <v>396696.42772299994</v>
      </c>
      <c r="AA31" s="46">
        <v>394116.10305743647</v>
      </c>
      <c r="AB31" s="46">
        <v>4511.557208437062</v>
      </c>
      <c r="AC31" s="46">
        <v>442.11499083363015</v>
      </c>
      <c r="AD31" s="46">
        <v>38621839</v>
      </c>
      <c r="AE31" s="46">
        <v>0</v>
      </c>
      <c r="AF31" s="15" t="s">
        <v>42</v>
      </c>
      <c r="AG31" t="b">
        <v>1</v>
      </c>
    </row>
    <row r="32" spans="1:33" ht="12.75">
      <c r="A32" t="s">
        <v>91</v>
      </c>
      <c r="B32" s="15" t="s">
        <v>92</v>
      </c>
      <c r="C32" s="36">
        <v>13786.237</v>
      </c>
      <c r="D32" s="41">
        <v>2416</v>
      </c>
      <c r="E32" s="45">
        <v>16202.237</v>
      </c>
      <c r="F32" s="47">
        <v>10687</v>
      </c>
      <c r="G32" s="47">
        <v>943</v>
      </c>
      <c r="H32" s="47">
        <v>331</v>
      </c>
      <c r="I32" s="47">
        <v>0</v>
      </c>
      <c r="J32" s="47">
        <v>987</v>
      </c>
      <c r="K32" s="48">
        <v>247</v>
      </c>
      <c r="L32" s="48">
        <v>5363</v>
      </c>
      <c r="M32" s="48">
        <v>2416</v>
      </c>
      <c r="N32" s="48">
        <v>754</v>
      </c>
      <c r="O32" s="48">
        <v>14797.2202</v>
      </c>
      <c r="P32" s="48">
        <v>1921.85</v>
      </c>
      <c r="Q32" s="48">
        <v>-5409.4</v>
      </c>
      <c r="R32" s="48">
        <v>1141.89</v>
      </c>
      <c r="S32" s="48">
        <v>12451.5602</v>
      </c>
      <c r="T32" s="48">
        <v>16202.237</v>
      </c>
      <c r="U32" s="48">
        <v>13771.90145</v>
      </c>
      <c r="V32" s="48">
        <v>-1320.3412499999995</v>
      </c>
      <c r="W32" s="48">
        <v>-924.2388749999996</v>
      </c>
      <c r="X32" s="49">
        <v>0.943</v>
      </c>
      <c r="Y32" s="50">
        <v>5268</v>
      </c>
      <c r="Z32" s="46">
        <v>15278.709490999998</v>
      </c>
      <c r="AA32" s="46">
        <v>15179.328633995825</v>
      </c>
      <c r="AB32" s="46">
        <v>2881.4215326491694</v>
      </c>
      <c r="AC32" s="46">
        <v>-1188.0206849542628</v>
      </c>
      <c r="AD32" s="46">
        <v>0</v>
      </c>
      <c r="AE32" s="46">
        <v>6258493</v>
      </c>
      <c r="AF32" s="15" t="s">
        <v>44</v>
      </c>
      <c r="AG32" t="b">
        <v>1</v>
      </c>
    </row>
    <row r="33" spans="1:33" ht="12.75">
      <c r="A33" t="s">
        <v>219</v>
      </c>
      <c r="B33" s="15" t="s">
        <v>220</v>
      </c>
      <c r="C33" s="36">
        <v>36003.605</v>
      </c>
      <c r="D33" s="41">
        <v>5235</v>
      </c>
      <c r="E33" s="45">
        <v>41238.605</v>
      </c>
      <c r="F33" s="47">
        <v>23021</v>
      </c>
      <c r="G33" s="47">
        <v>2074</v>
      </c>
      <c r="H33" s="47">
        <v>33</v>
      </c>
      <c r="I33" s="47">
        <v>0</v>
      </c>
      <c r="J33" s="47">
        <v>2402</v>
      </c>
      <c r="K33" s="48">
        <v>25</v>
      </c>
      <c r="L33" s="48">
        <v>12889</v>
      </c>
      <c r="M33" s="48">
        <v>5235</v>
      </c>
      <c r="N33" s="48">
        <v>0</v>
      </c>
      <c r="O33" s="48">
        <v>31874.8766</v>
      </c>
      <c r="P33" s="48">
        <v>3832.65</v>
      </c>
      <c r="Q33" s="48">
        <v>-10976.9</v>
      </c>
      <c r="R33" s="48">
        <v>2258.6200000000003</v>
      </c>
      <c r="S33" s="48">
        <v>26989.2466</v>
      </c>
      <c r="T33" s="48">
        <v>41238.605</v>
      </c>
      <c r="U33" s="48">
        <v>35052.81425</v>
      </c>
      <c r="V33" s="48">
        <v>-8063.5676500000045</v>
      </c>
      <c r="W33" s="48">
        <v>-5644.497355000003</v>
      </c>
      <c r="X33" s="49">
        <v>0.863</v>
      </c>
      <c r="Y33" s="50">
        <v>12307</v>
      </c>
      <c r="Z33" s="46">
        <v>35588.916115</v>
      </c>
      <c r="AA33" s="46">
        <v>35357.42686615724</v>
      </c>
      <c r="AB33" s="46">
        <v>2872.9525364554515</v>
      </c>
      <c r="AC33" s="46">
        <v>-1196.4896811479807</v>
      </c>
      <c r="AD33" s="46">
        <v>0</v>
      </c>
      <c r="AE33" s="46">
        <v>14725199</v>
      </c>
      <c r="AF33" s="15" t="s">
        <v>46</v>
      </c>
      <c r="AG33" t="b">
        <v>1</v>
      </c>
    </row>
    <row r="34" spans="1:33" ht="12.75">
      <c r="A34" t="s">
        <v>507</v>
      </c>
      <c r="B34" s="15" t="s">
        <v>508</v>
      </c>
      <c r="C34" s="36">
        <v>45054.064</v>
      </c>
      <c r="D34" s="41">
        <v>4338</v>
      </c>
      <c r="E34" s="45">
        <v>49392.064</v>
      </c>
      <c r="F34" s="47">
        <v>27449</v>
      </c>
      <c r="G34" s="47">
        <v>4539</v>
      </c>
      <c r="H34" s="47">
        <v>642</v>
      </c>
      <c r="I34" s="47">
        <v>0</v>
      </c>
      <c r="J34" s="47">
        <v>2170</v>
      </c>
      <c r="K34" s="48">
        <v>1028</v>
      </c>
      <c r="L34" s="48">
        <v>8839</v>
      </c>
      <c r="M34" s="48">
        <v>4338</v>
      </c>
      <c r="N34" s="48">
        <v>19</v>
      </c>
      <c r="O34" s="48">
        <v>38005.8854</v>
      </c>
      <c r="P34" s="48">
        <v>6248.349999999999</v>
      </c>
      <c r="Q34" s="48">
        <v>-8403.1</v>
      </c>
      <c r="R34" s="48">
        <v>2184.67</v>
      </c>
      <c r="S34" s="48">
        <v>38035.8054</v>
      </c>
      <c r="T34" s="48">
        <v>49392.064</v>
      </c>
      <c r="U34" s="48">
        <v>41983.2544</v>
      </c>
      <c r="V34" s="48">
        <v>-3947.4490000000005</v>
      </c>
      <c r="W34" s="48">
        <v>-2763.2143</v>
      </c>
      <c r="X34" s="49">
        <v>0.944</v>
      </c>
      <c r="Y34" s="50">
        <v>6591</v>
      </c>
      <c r="Z34" s="46">
        <v>46626.108415999995</v>
      </c>
      <c r="AA34" s="46">
        <v>46322.827395055065</v>
      </c>
      <c r="AB34" s="46">
        <v>7028.194112434389</v>
      </c>
      <c r="AC34" s="46">
        <v>2958.751894830957</v>
      </c>
      <c r="AD34" s="46">
        <v>19501134</v>
      </c>
      <c r="AE34" s="46">
        <v>0</v>
      </c>
      <c r="AF34" s="15" t="s">
        <v>48</v>
      </c>
      <c r="AG34" t="b">
        <v>1</v>
      </c>
    </row>
    <row r="35" spans="1:33" ht="12.75">
      <c r="A35" t="s">
        <v>193</v>
      </c>
      <c r="B35" s="15" t="s">
        <v>194</v>
      </c>
      <c r="C35" s="36">
        <v>39019.697</v>
      </c>
      <c r="D35" s="41">
        <v>7954</v>
      </c>
      <c r="E35" s="45">
        <v>46973.697</v>
      </c>
      <c r="F35" s="47">
        <v>18852</v>
      </c>
      <c r="G35" s="47">
        <v>4942</v>
      </c>
      <c r="H35" s="47">
        <v>184</v>
      </c>
      <c r="I35" s="47">
        <v>744</v>
      </c>
      <c r="J35" s="47">
        <v>1802</v>
      </c>
      <c r="K35" s="48">
        <v>320</v>
      </c>
      <c r="L35" s="48">
        <v>4916</v>
      </c>
      <c r="M35" s="48">
        <v>7954</v>
      </c>
      <c r="N35" s="48">
        <v>0</v>
      </c>
      <c r="O35" s="48">
        <v>26102.4792</v>
      </c>
      <c r="P35" s="48">
        <v>6521.2</v>
      </c>
      <c r="Q35" s="48">
        <v>-4450.599999999999</v>
      </c>
      <c r="R35" s="48">
        <v>5925.18</v>
      </c>
      <c r="S35" s="48">
        <v>34098.2592</v>
      </c>
      <c r="T35" s="48">
        <v>46973.697</v>
      </c>
      <c r="U35" s="48">
        <v>39927.64245</v>
      </c>
      <c r="V35" s="48">
        <v>-5829.383249999999</v>
      </c>
      <c r="W35" s="48">
        <v>-4080.568274999999</v>
      </c>
      <c r="X35" s="49">
        <v>0.913</v>
      </c>
      <c r="Y35" s="50">
        <v>17159</v>
      </c>
      <c r="Z35" s="46">
        <v>42886.985361</v>
      </c>
      <c r="AA35" s="46">
        <v>42608.02558615695</v>
      </c>
      <c r="AB35" s="46">
        <v>2483.129878556848</v>
      </c>
      <c r="AC35" s="46">
        <v>-1586.3123390465844</v>
      </c>
      <c r="AD35" s="46">
        <v>0</v>
      </c>
      <c r="AE35" s="46">
        <v>27219533</v>
      </c>
      <c r="AF35" s="15" t="s">
        <v>50</v>
      </c>
      <c r="AG35" t="b">
        <v>1</v>
      </c>
    </row>
    <row r="36" spans="1:33" ht="12.75">
      <c r="A36" t="s">
        <v>229</v>
      </c>
      <c r="B36" s="15" t="s">
        <v>230</v>
      </c>
      <c r="C36" s="36">
        <v>25681.606</v>
      </c>
      <c r="D36" s="41">
        <v>6435</v>
      </c>
      <c r="E36" s="45">
        <v>32116.606</v>
      </c>
      <c r="F36" s="47">
        <v>27332</v>
      </c>
      <c r="G36" s="47">
        <v>5024</v>
      </c>
      <c r="H36" s="47">
        <v>334</v>
      </c>
      <c r="I36" s="47">
        <v>0</v>
      </c>
      <c r="J36" s="47">
        <v>3047</v>
      </c>
      <c r="K36" s="48">
        <v>15</v>
      </c>
      <c r="L36" s="48">
        <v>18674</v>
      </c>
      <c r="M36" s="48">
        <v>6435</v>
      </c>
      <c r="N36" s="48">
        <v>0</v>
      </c>
      <c r="O36" s="48">
        <v>37843.887200000005</v>
      </c>
      <c r="P36" s="48">
        <v>7144.25</v>
      </c>
      <c r="Q36" s="48">
        <v>-15885.65</v>
      </c>
      <c r="R36" s="48">
        <v>2295.17</v>
      </c>
      <c r="S36" s="48">
        <v>31397.6572</v>
      </c>
      <c r="T36" s="48">
        <v>32116.606</v>
      </c>
      <c r="U36" s="48">
        <v>27299.1151</v>
      </c>
      <c r="V36" s="48">
        <v>4098.542100000002</v>
      </c>
      <c r="W36" s="48">
        <v>2868.9794700000016</v>
      </c>
      <c r="X36" s="49">
        <v>1.089</v>
      </c>
      <c r="Y36" s="50">
        <v>14272</v>
      </c>
      <c r="Z36" s="46">
        <v>34974.983933999996</v>
      </c>
      <c r="AA36" s="46">
        <v>34747.48802676283</v>
      </c>
      <c r="AB36" s="46">
        <v>2434.661436852777</v>
      </c>
      <c r="AC36" s="46">
        <v>-1634.7807807506551</v>
      </c>
      <c r="AD36" s="46">
        <v>0</v>
      </c>
      <c r="AE36" s="46">
        <v>23331591</v>
      </c>
      <c r="AF36" s="15" t="s">
        <v>52</v>
      </c>
      <c r="AG36" t="b">
        <v>1</v>
      </c>
    </row>
    <row r="37" spans="1:33" ht="12.75">
      <c r="A37" t="s">
        <v>285</v>
      </c>
      <c r="B37" s="15" t="s">
        <v>286</v>
      </c>
      <c r="C37" s="36">
        <v>23404.573</v>
      </c>
      <c r="D37" s="41">
        <v>1594</v>
      </c>
      <c r="E37" s="45">
        <v>24998.573</v>
      </c>
      <c r="F37" s="47">
        <v>16998</v>
      </c>
      <c r="G37" s="47">
        <v>1777</v>
      </c>
      <c r="H37" s="47">
        <v>187</v>
      </c>
      <c r="I37" s="47">
        <v>0</v>
      </c>
      <c r="J37" s="47">
        <v>1055</v>
      </c>
      <c r="K37" s="48">
        <v>809</v>
      </c>
      <c r="L37" s="48">
        <v>9421</v>
      </c>
      <c r="M37" s="48">
        <v>1594</v>
      </c>
      <c r="N37" s="48">
        <v>0</v>
      </c>
      <c r="O37" s="48">
        <v>23535.430800000002</v>
      </c>
      <c r="P37" s="48">
        <v>2566.15</v>
      </c>
      <c r="Q37" s="48">
        <v>-8695.5</v>
      </c>
      <c r="R37" s="48">
        <v>-246.67000000000002</v>
      </c>
      <c r="S37" s="48">
        <v>17159.410800000005</v>
      </c>
      <c r="T37" s="48">
        <v>24998.573</v>
      </c>
      <c r="U37" s="48">
        <v>21248.78705</v>
      </c>
      <c r="V37" s="48">
        <v>-4089.376249999994</v>
      </c>
      <c r="W37" s="48">
        <v>-2862.5633749999956</v>
      </c>
      <c r="X37" s="49">
        <v>0.885</v>
      </c>
      <c r="Y37" s="50">
        <v>4751</v>
      </c>
      <c r="Z37" s="46">
        <v>22123.737105</v>
      </c>
      <c r="AA37" s="46">
        <v>21979.832545853493</v>
      </c>
      <c r="AB37" s="46">
        <v>4626.3591971908</v>
      </c>
      <c r="AC37" s="46">
        <v>556.9169795873677</v>
      </c>
      <c r="AD37" s="46">
        <v>2645913</v>
      </c>
      <c r="AE37" s="46">
        <v>0</v>
      </c>
      <c r="AF37" s="15" t="s">
        <v>54</v>
      </c>
      <c r="AG37" t="b">
        <v>1</v>
      </c>
    </row>
    <row r="38" spans="1:33" ht="12.75">
      <c r="A38" t="s">
        <v>29</v>
      </c>
      <c r="B38" s="15" t="s">
        <v>30</v>
      </c>
      <c r="C38" s="36">
        <v>76915.76</v>
      </c>
      <c r="D38" s="41">
        <v>11253</v>
      </c>
      <c r="E38" s="45">
        <v>88168.76</v>
      </c>
      <c r="F38" s="47">
        <v>13678</v>
      </c>
      <c r="G38" s="47">
        <v>87512</v>
      </c>
      <c r="H38" s="47">
        <v>6646</v>
      </c>
      <c r="I38" s="47">
        <v>0</v>
      </c>
      <c r="J38" s="47">
        <v>171</v>
      </c>
      <c r="K38" s="48">
        <v>4080</v>
      </c>
      <c r="L38" s="48">
        <v>13206</v>
      </c>
      <c r="M38" s="48">
        <v>11253</v>
      </c>
      <c r="N38" s="48">
        <v>987</v>
      </c>
      <c r="O38" s="48">
        <v>18938.558800000003</v>
      </c>
      <c r="P38" s="48">
        <v>80179.65</v>
      </c>
      <c r="Q38" s="48">
        <v>-15532.05</v>
      </c>
      <c r="R38" s="48">
        <v>7320.030000000001</v>
      </c>
      <c r="S38" s="48">
        <v>90906.1888</v>
      </c>
      <c r="T38" s="48">
        <v>88168.76</v>
      </c>
      <c r="U38" s="48">
        <v>74943.446</v>
      </c>
      <c r="V38" s="48">
        <v>15962.742800000007</v>
      </c>
      <c r="W38" s="48">
        <v>11173.919960000005</v>
      </c>
      <c r="X38" s="49">
        <v>1.127</v>
      </c>
      <c r="Y38" s="50">
        <v>32185</v>
      </c>
      <c r="Z38" s="46">
        <v>99366.19252</v>
      </c>
      <c r="AA38" s="46">
        <v>98719.86192671944</v>
      </c>
      <c r="AB38" s="46">
        <v>3067.2630705831734</v>
      </c>
      <c r="AC38" s="46">
        <v>-1002.1791470202588</v>
      </c>
      <c r="AD38" s="46">
        <v>0</v>
      </c>
      <c r="AE38" s="46">
        <v>32255136</v>
      </c>
      <c r="AF38" s="15" t="s">
        <v>56</v>
      </c>
      <c r="AG38" t="b">
        <v>1</v>
      </c>
    </row>
    <row r="39" spans="1:33" ht="12.75">
      <c r="A39" t="s">
        <v>403</v>
      </c>
      <c r="B39" s="15" t="s">
        <v>404</v>
      </c>
      <c r="C39" s="36">
        <v>32123.990000000005</v>
      </c>
      <c r="D39" s="41">
        <v>4407</v>
      </c>
      <c r="E39" s="45">
        <v>36530.990000000005</v>
      </c>
      <c r="F39" s="47">
        <v>23319</v>
      </c>
      <c r="G39" s="47">
        <v>1073</v>
      </c>
      <c r="H39" s="47">
        <v>159</v>
      </c>
      <c r="I39" s="47">
        <v>0</v>
      </c>
      <c r="J39" s="47">
        <v>1095</v>
      </c>
      <c r="K39" s="48">
        <v>17</v>
      </c>
      <c r="L39" s="48">
        <v>6974</v>
      </c>
      <c r="M39" s="48">
        <v>4407</v>
      </c>
      <c r="N39" s="48">
        <v>266</v>
      </c>
      <c r="O39" s="48">
        <v>32287.4874</v>
      </c>
      <c r="P39" s="48">
        <v>1977.95</v>
      </c>
      <c r="Q39" s="48">
        <v>-6168.45</v>
      </c>
      <c r="R39" s="48">
        <v>2560.3700000000003</v>
      </c>
      <c r="S39" s="48">
        <v>30657.3574</v>
      </c>
      <c r="T39" s="48">
        <v>36530.990000000005</v>
      </c>
      <c r="U39" s="48">
        <v>31051.341500000002</v>
      </c>
      <c r="V39" s="48">
        <v>-393.9841000000015</v>
      </c>
      <c r="W39" s="48">
        <v>-275.788870000001</v>
      </c>
      <c r="X39" s="49">
        <v>0.992</v>
      </c>
      <c r="Y39" s="50">
        <v>9518</v>
      </c>
      <c r="Z39" s="46">
        <v>36238.74208</v>
      </c>
      <c r="AA39" s="46">
        <v>36003.026017279844</v>
      </c>
      <c r="AB39" s="46">
        <v>3782.625133145602</v>
      </c>
      <c r="AC39" s="46">
        <v>-286.81708445783033</v>
      </c>
      <c r="AD39" s="46">
        <v>0</v>
      </c>
      <c r="AE39" s="46">
        <v>2729925</v>
      </c>
      <c r="AF39" s="15" t="s">
        <v>58</v>
      </c>
      <c r="AG39" t="b">
        <v>1</v>
      </c>
    </row>
    <row r="40" spans="1:33" ht="12.75">
      <c r="A40" t="s">
        <v>537</v>
      </c>
      <c r="B40" s="15" t="s">
        <v>538</v>
      </c>
      <c r="C40" s="36">
        <v>20308.2</v>
      </c>
      <c r="D40" s="41">
        <v>864</v>
      </c>
      <c r="E40" s="45">
        <v>21172.2</v>
      </c>
      <c r="F40" s="47">
        <v>7553</v>
      </c>
      <c r="G40" s="47">
        <v>2066</v>
      </c>
      <c r="H40" s="47">
        <v>7</v>
      </c>
      <c r="I40" s="47">
        <v>0</v>
      </c>
      <c r="J40" s="47">
        <v>524</v>
      </c>
      <c r="K40" s="48">
        <v>0</v>
      </c>
      <c r="L40" s="48">
        <v>0</v>
      </c>
      <c r="M40" s="48">
        <v>864</v>
      </c>
      <c r="N40" s="48">
        <v>0</v>
      </c>
      <c r="O40" s="48">
        <v>10457.8838</v>
      </c>
      <c r="P40" s="48">
        <v>2207.45</v>
      </c>
      <c r="Q40" s="48">
        <v>0</v>
      </c>
      <c r="R40" s="48">
        <v>734.4000000000001</v>
      </c>
      <c r="S40" s="48">
        <v>13399.7338</v>
      </c>
      <c r="T40" s="48">
        <v>21172.2</v>
      </c>
      <c r="U40" s="48">
        <v>17996.37</v>
      </c>
      <c r="V40" s="48">
        <v>-4596.636199999999</v>
      </c>
      <c r="W40" s="48">
        <v>-3217.645339999999</v>
      </c>
      <c r="X40" s="49">
        <v>0.848</v>
      </c>
      <c r="Y40" s="50">
        <v>2760</v>
      </c>
      <c r="Z40" s="46">
        <v>17954.0256</v>
      </c>
      <c r="AA40" s="46">
        <v>17837.24306336928</v>
      </c>
      <c r="AB40" s="46">
        <v>6462.769225858434</v>
      </c>
      <c r="AC40" s="46">
        <v>2393.3270082550016</v>
      </c>
      <c r="AD40" s="46">
        <v>6605583</v>
      </c>
      <c r="AE40" s="46">
        <v>0</v>
      </c>
      <c r="AF40" s="15" t="s">
        <v>425</v>
      </c>
      <c r="AG40" t="b">
        <v>1</v>
      </c>
    </row>
    <row r="41" spans="1:33" ht="12.75">
      <c r="A41" t="s">
        <v>367</v>
      </c>
      <c r="B41" s="15" t="s">
        <v>368</v>
      </c>
      <c r="C41" s="36">
        <v>24239.817</v>
      </c>
      <c r="D41" s="41">
        <v>3156</v>
      </c>
      <c r="E41" s="45">
        <v>27395.817</v>
      </c>
      <c r="F41" s="47">
        <v>15254</v>
      </c>
      <c r="G41" s="47">
        <v>1967</v>
      </c>
      <c r="H41" s="47">
        <v>134</v>
      </c>
      <c r="I41" s="47">
        <v>0</v>
      </c>
      <c r="J41" s="47">
        <v>1364</v>
      </c>
      <c r="K41" s="48">
        <v>0</v>
      </c>
      <c r="L41" s="48">
        <v>2774</v>
      </c>
      <c r="M41" s="48">
        <v>3156</v>
      </c>
      <c r="N41" s="48">
        <v>0</v>
      </c>
      <c r="O41" s="48">
        <v>21120.6884</v>
      </c>
      <c r="P41" s="48">
        <v>2945.25</v>
      </c>
      <c r="Q41" s="48">
        <v>-2357.9</v>
      </c>
      <c r="R41" s="48">
        <v>2211.02</v>
      </c>
      <c r="S41" s="48">
        <v>23919.058399999998</v>
      </c>
      <c r="T41" s="48">
        <v>27395.817</v>
      </c>
      <c r="U41" s="48">
        <v>23286.44445</v>
      </c>
      <c r="V41" s="48">
        <v>632.613949999999</v>
      </c>
      <c r="W41" s="48">
        <v>442.82976499999927</v>
      </c>
      <c r="X41" s="49">
        <v>1.016</v>
      </c>
      <c r="Y41" s="50">
        <v>8455</v>
      </c>
      <c r="Z41" s="46">
        <v>27834.150072</v>
      </c>
      <c r="AA41" s="46">
        <v>27653.101948153704</v>
      </c>
      <c r="AB41" s="46">
        <v>3270.6211647727623</v>
      </c>
      <c r="AC41" s="46">
        <v>-798.8210528306699</v>
      </c>
      <c r="AD41" s="46">
        <v>0</v>
      </c>
      <c r="AE41" s="46">
        <v>6754032</v>
      </c>
      <c r="AF41" s="15" t="s">
        <v>60</v>
      </c>
      <c r="AG41" t="b">
        <v>1</v>
      </c>
    </row>
    <row r="42" spans="1:33" ht="12.75">
      <c r="A42" t="s">
        <v>11</v>
      </c>
      <c r="B42" s="15" t="s">
        <v>12</v>
      </c>
      <c r="C42" s="36">
        <v>111140.209</v>
      </c>
      <c r="D42" s="41">
        <v>9287</v>
      </c>
      <c r="E42" s="45">
        <v>120427.209</v>
      </c>
      <c r="F42" s="47">
        <v>66500</v>
      </c>
      <c r="G42" s="47">
        <v>63891</v>
      </c>
      <c r="H42" s="47">
        <v>85260</v>
      </c>
      <c r="I42" s="47">
        <v>0</v>
      </c>
      <c r="J42" s="47">
        <v>6504</v>
      </c>
      <c r="K42" s="48">
        <v>84208</v>
      </c>
      <c r="L42" s="48">
        <v>17244</v>
      </c>
      <c r="M42" s="48">
        <v>9287</v>
      </c>
      <c r="N42" s="48">
        <v>1048</v>
      </c>
      <c r="O42" s="48">
        <v>92075.90000000001</v>
      </c>
      <c r="P42" s="48">
        <v>132306.75</v>
      </c>
      <c r="Q42" s="48">
        <v>-87125</v>
      </c>
      <c r="R42" s="48">
        <v>4962.47</v>
      </c>
      <c r="S42" s="48">
        <v>142220.12000000002</v>
      </c>
      <c r="T42" s="48">
        <v>120427.209</v>
      </c>
      <c r="U42" s="48">
        <v>102363.12765</v>
      </c>
      <c r="V42" s="48">
        <v>39856.99235000003</v>
      </c>
      <c r="W42" s="48">
        <v>27899.89464500002</v>
      </c>
      <c r="X42" s="49">
        <v>1.232</v>
      </c>
      <c r="Y42" s="50">
        <v>26309</v>
      </c>
      <c r="Z42" s="46">
        <v>148366.321488</v>
      </c>
      <c r="AA42" s="46">
        <v>147401.26798078333</v>
      </c>
      <c r="AB42" s="46">
        <v>5602.693678238753</v>
      </c>
      <c r="AC42" s="46">
        <v>1533.2514606353207</v>
      </c>
      <c r="AD42" s="46">
        <v>40338313</v>
      </c>
      <c r="AE42" s="46">
        <v>0</v>
      </c>
      <c r="AF42" s="15" t="s">
        <v>62</v>
      </c>
      <c r="AG42" t="b">
        <v>1</v>
      </c>
    </row>
    <row r="43" spans="1:33" ht="12.75">
      <c r="A43" t="s">
        <v>133</v>
      </c>
      <c r="B43" s="15" t="s">
        <v>134</v>
      </c>
      <c r="C43" s="36">
        <v>70831.619</v>
      </c>
      <c r="D43" s="41">
        <v>17450</v>
      </c>
      <c r="E43" s="45">
        <v>88281.619</v>
      </c>
      <c r="F43" s="47">
        <v>78196</v>
      </c>
      <c r="G43" s="47">
        <v>1072</v>
      </c>
      <c r="H43" s="47">
        <v>904</v>
      </c>
      <c r="I43" s="47">
        <v>0</v>
      </c>
      <c r="J43" s="47">
        <v>4609</v>
      </c>
      <c r="K43" s="48">
        <v>1075</v>
      </c>
      <c r="L43" s="48">
        <v>78270</v>
      </c>
      <c r="M43" s="48">
        <v>17450</v>
      </c>
      <c r="N43" s="48">
        <v>405</v>
      </c>
      <c r="O43" s="48">
        <v>108270.18160000001</v>
      </c>
      <c r="P43" s="48">
        <v>5597.25</v>
      </c>
      <c r="Q43" s="48">
        <v>-67787.5</v>
      </c>
      <c r="R43" s="48">
        <v>1526.6000000000001</v>
      </c>
      <c r="S43" s="48">
        <v>47606.53160000001</v>
      </c>
      <c r="T43" s="48">
        <v>88281.619</v>
      </c>
      <c r="U43" s="48">
        <v>75039.37615</v>
      </c>
      <c r="V43" s="48">
        <v>-27432.844549999987</v>
      </c>
      <c r="W43" s="48">
        <v>-19202.991184999988</v>
      </c>
      <c r="X43" s="49">
        <v>0.782</v>
      </c>
      <c r="Y43" s="50">
        <v>16466</v>
      </c>
      <c r="Z43" s="46">
        <v>69036.226058</v>
      </c>
      <c r="AA43" s="46">
        <v>68587.1777065002</v>
      </c>
      <c r="AB43" s="46">
        <v>4165.3818599842225</v>
      </c>
      <c r="AC43" s="46">
        <v>95.93964238079025</v>
      </c>
      <c r="AD43" s="46">
        <v>1579742</v>
      </c>
      <c r="AE43" s="46">
        <v>0</v>
      </c>
      <c r="AF43" s="15" t="s">
        <v>64</v>
      </c>
      <c r="AG43" t="b">
        <v>1</v>
      </c>
    </row>
    <row r="44" spans="1:33" ht="12.75">
      <c r="A44" t="s">
        <v>163</v>
      </c>
      <c r="B44" s="15" t="s">
        <v>164</v>
      </c>
      <c r="C44" s="36">
        <v>53003.839</v>
      </c>
      <c r="D44" s="41">
        <v>5061</v>
      </c>
      <c r="E44" s="45">
        <v>58064.839</v>
      </c>
      <c r="F44" s="47">
        <v>38685</v>
      </c>
      <c r="G44" s="47">
        <v>7075</v>
      </c>
      <c r="H44" s="47">
        <v>651</v>
      </c>
      <c r="I44" s="47">
        <v>0</v>
      </c>
      <c r="J44" s="47">
        <v>294</v>
      </c>
      <c r="K44" s="48">
        <v>292</v>
      </c>
      <c r="L44" s="48">
        <v>15165</v>
      </c>
      <c r="M44" s="48">
        <v>5061</v>
      </c>
      <c r="N44" s="48">
        <v>376</v>
      </c>
      <c r="O44" s="48">
        <v>53563.251000000004</v>
      </c>
      <c r="P44" s="48">
        <v>6817</v>
      </c>
      <c r="Q44" s="48">
        <v>-13458.05</v>
      </c>
      <c r="R44" s="48">
        <v>1723.8000000000002</v>
      </c>
      <c r="S44" s="48">
        <v>48646.001000000004</v>
      </c>
      <c r="T44" s="48">
        <v>58064.839</v>
      </c>
      <c r="U44" s="48">
        <v>49355.11315</v>
      </c>
      <c r="V44" s="48">
        <v>-709.1121499999936</v>
      </c>
      <c r="W44" s="48">
        <v>-496.37850499999547</v>
      </c>
      <c r="X44" s="49">
        <v>0.991</v>
      </c>
      <c r="Y44" s="50">
        <v>8980</v>
      </c>
      <c r="Z44" s="46">
        <v>57542.255449</v>
      </c>
      <c r="AA44" s="46">
        <v>57167.96999878947</v>
      </c>
      <c r="AB44" s="46">
        <v>6366.1436524264445</v>
      </c>
      <c r="AC44" s="46">
        <v>2296.7014348230123</v>
      </c>
      <c r="AD44" s="46">
        <v>20624379</v>
      </c>
      <c r="AE44" s="46">
        <v>0</v>
      </c>
      <c r="AF44" s="15" t="s">
        <v>66</v>
      </c>
      <c r="AG44" t="b">
        <v>1</v>
      </c>
    </row>
    <row r="45" spans="1:33" ht="12.75">
      <c r="A45" t="s">
        <v>63</v>
      </c>
      <c r="B45" s="15" t="s">
        <v>64</v>
      </c>
      <c r="C45" s="36">
        <v>147559.45</v>
      </c>
      <c r="D45" s="41">
        <v>15336</v>
      </c>
      <c r="E45" s="45">
        <v>162895.45</v>
      </c>
      <c r="F45" s="47">
        <v>101882</v>
      </c>
      <c r="G45" s="47">
        <v>27815</v>
      </c>
      <c r="H45" s="47">
        <v>8088</v>
      </c>
      <c r="I45" s="47">
        <v>0</v>
      </c>
      <c r="J45" s="47">
        <v>-3585</v>
      </c>
      <c r="K45" s="48">
        <v>1429</v>
      </c>
      <c r="L45" s="48">
        <v>28719</v>
      </c>
      <c r="M45" s="48">
        <v>15336</v>
      </c>
      <c r="N45" s="48">
        <v>194</v>
      </c>
      <c r="O45" s="48">
        <v>141065.81720000002</v>
      </c>
      <c r="P45" s="48">
        <v>27470.3</v>
      </c>
      <c r="Q45" s="48">
        <v>-25790.7</v>
      </c>
      <c r="R45" s="48">
        <v>8153.370000000001</v>
      </c>
      <c r="S45" s="48">
        <v>150898.78720000002</v>
      </c>
      <c r="T45" s="48">
        <v>162895.45</v>
      </c>
      <c r="U45" s="48">
        <v>138461.1325</v>
      </c>
      <c r="V45" s="48">
        <v>12437.654700000014</v>
      </c>
      <c r="W45" s="48">
        <v>8706.35829000001</v>
      </c>
      <c r="X45" s="49">
        <v>1.053</v>
      </c>
      <c r="Y45" s="50">
        <v>40579</v>
      </c>
      <c r="Z45" s="46">
        <v>171528.90885</v>
      </c>
      <c r="AA45" s="46">
        <v>170413.1935487473</v>
      </c>
      <c r="AB45" s="46">
        <v>4199.541475855672</v>
      </c>
      <c r="AC45" s="46">
        <v>130.09925825223945</v>
      </c>
      <c r="AD45" s="46">
        <v>5279298</v>
      </c>
      <c r="AE45" s="46">
        <v>0</v>
      </c>
      <c r="AF45" s="15" t="s">
        <v>68</v>
      </c>
      <c r="AG45" t="b">
        <v>1</v>
      </c>
    </row>
    <row r="46" spans="1:33" ht="12.75">
      <c r="A46" t="s">
        <v>79</v>
      </c>
      <c r="B46" s="15" t="s">
        <v>80</v>
      </c>
      <c r="C46" s="36">
        <v>361130.236</v>
      </c>
      <c r="D46" s="41">
        <v>65700</v>
      </c>
      <c r="E46" s="45">
        <v>426830.236</v>
      </c>
      <c r="F46" s="47">
        <v>269935</v>
      </c>
      <c r="G46" s="47">
        <v>23775</v>
      </c>
      <c r="H46" s="47">
        <v>13604</v>
      </c>
      <c r="I46" s="47">
        <v>18023</v>
      </c>
      <c r="J46" s="47">
        <v>0</v>
      </c>
      <c r="K46" s="48">
        <v>8089</v>
      </c>
      <c r="L46" s="48">
        <v>115409</v>
      </c>
      <c r="M46" s="48">
        <v>65700</v>
      </c>
      <c r="N46" s="48">
        <v>89</v>
      </c>
      <c r="O46" s="48">
        <v>373752.001</v>
      </c>
      <c r="P46" s="48">
        <v>47091.7</v>
      </c>
      <c r="Q46" s="48">
        <v>-105048.95</v>
      </c>
      <c r="R46" s="48">
        <v>36225.47</v>
      </c>
      <c r="S46" s="48">
        <v>352020.221</v>
      </c>
      <c r="T46" s="48">
        <v>426830.236</v>
      </c>
      <c r="U46" s="48">
        <v>362805.7006</v>
      </c>
      <c r="V46" s="48">
        <v>-10785.479599999962</v>
      </c>
      <c r="W46" s="48">
        <v>-7549.835719999973</v>
      </c>
      <c r="X46" s="49">
        <v>0.982</v>
      </c>
      <c r="Y46" s="50">
        <v>99692</v>
      </c>
      <c r="Z46" s="46">
        <v>419147.291752</v>
      </c>
      <c r="AA46" s="46">
        <v>416420.9347196977</v>
      </c>
      <c r="AB46" s="46">
        <v>4177.074737388132</v>
      </c>
      <c r="AC46" s="46">
        <v>107.63251978469998</v>
      </c>
      <c r="AD46" s="46">
        <v>10730101</v>
      </c>
      <c r="AE46" s="46">
        <v>0</v>
      </c>
      <c r="AF46" s="15" t="s">
        <v>70</v>
      </c>
      <c r="AG46" t="b">
        <v>1</v>
      </c>
    </row>
    <row r="47" spans="1:33" ht="12.75">
      <c r="A47" t="s">
        <v>241</v>
      </c>
      <c r="B47" s="15" t="s">
        <v>242</v>
      </c>
      <c r="C47" s="36">
        <v>189878.275</v>
      </c>
      <c r="D47" s="41">
        <v>16586</v>
      </c>
      <c r="E47" s="45">
        <v>206464.275</v>
      </c>
      <c r="F47" s="47">
        <v>113842</v>
      </c>
      <c r="G47" s="47">
        <v>5934</v>
      </c>
      <c r="H47" s="47">
        <v>4088</v>
      </c>
      <c r="I47" s="47">
        <v>0</v>
      </c>
      <c r="J47" s="47">
        <v>5312</v>
      </c>
      <c r="K47" s="48">
        <v>233</v>
      </c>
      <c r="L47" s="48">
        <v>48346</v>
      </c>
      <c r="M47" s="48">
        <v>16586</v>
      </c>
      <c r="N47" s="48">
        <v>4219</v>
      </c>
      <c r="O47" s="48">
        <v>157625.6332</v>
      </c>
      <c r="P47" s="48">
        <v>13033.9</v>
      </c>
      <c r="Q47" s="48">
        <v>-44878.299999999996</v>
      </c>
      <c r="R47" s="48">
        <v>5879.280000000001</v>
      </c>
      <c r="S47" s="48">
        <v>131660.51320000002</v>
      </c>
      <c r="T47" s="48">
        <v>206464.275</v>
      </c>
      <c r="U47" s="48">
        <v>175494.63374999998</v>
      </c>
      <c r="V47" s="48">
        <v>-43834.12054999996</v>
      </c>
      <c r="W47" s="48">
        <v>-30683.884384999972</v>
      </c>
      <c r="X47" s="49">
        <v>0.851</v>
      </c>
      <c r="Y47" s="50">
        <v>31826</v>
      </c>
      <c r="Z47" s="46">
        <v>175701.09802499998</v>
      </c>
      <c r="AA47" s="46">
        <v>174558.24458514733</v>
      </c>
      <c r="AB47" s="46">
        <v>5484.7685723982695</v>
      </c>
      <c r="AC47" s="46">
        <v>1415.3263547948372</v>
      </c>
      <c r="AD47" s="46">
        <v>45044177</v>
      </c>
      <c r="AE47" s="46">
        <v>0</v>
      </c>
      <c r="AF47" s="15" t="s">
        <v>72</v>
      </c>
      <c r="AG47" t="b">
        <v>1</v>
      </c>
    </row>
    <row r="48" spans="1:33" ht="12.75">
      <c r="A48" t="s">
        <v>299</v>
      </c>
      <c r="B48" s="15" t="s">
        <v>300</v>
      </c>
      <c r="C48" s="36">
        <v>20501.399</v>
      </c>
      <c r="D48" s="41">
        <v>2976</v>
      </c>
      <c r="E48" s="45">
        <v>23477.399</v>
      </c>
      <c r="F48" s="47">
        <v>15407</v>
      </c>
      <c r="G48" s="47">
        <v>1388</v>
      </c>
      <c r="H48" s="47">
        <v>301</v>
      </c>
      <c r="I48" s="47">
        <v>0</v>
      </c>
      <c r="J48" s="47">
        <v>445</v>
      </c>
      <c r="K48" s="48">
        <v>241</v>
      </c>
      <c r="L48" s="48">
        <v>8756</v>
      </c>
      <c r="M48" s="48">
        <v>2976</v>
      </c>
      <c r="N48" s="48">
        <v>0</v>
      </c>
      <c r="O48" s="48">
        <v>21332.5322</v>
      </c>
      <c r="P48" s="48">
        <v>1813.8999999999999</v>
      </c>
      <c r="Q48" s="48">
        <v>-7647.45</v>
      </c>
      <c r="R48" s="48">
        <v>1041.0800000000002</v>
      </c>
      <c r="S48" s="48">
        <v>16540.062200000004</v>
      </c>
      <c r="T48" s="48">
        <v>23477.399</v>
      </c>
      <c r="U48" s="48">
        <v>19955.78915</v>
      </c>
      <c r="V48" s="48">
        <v>-3415.7269499999966</v>
      </c>
      <c r="W48" s="48">
        <v>-2391.0088649999975</v>
      </c>
      <c r="X48" s="49">
        <v>0.898</v>
      </c>
      <c r="Y48" s="50">
        <v>5532</v>
      </c>
      <c r="Z48" s="46">
        <v>21082.704302000002</v>
      </c>
      <c r="AA48" s="46">
        <v>20945.571174183642</v>
      </c>
      <c r="AB48" s="46">
        <v>3786.256539078749</v>
      </c>
      <c r="AC48" s="46">
        <v>-283.1856785246832</v>
      </c>
      <c r="AD48" s="46">
        <v>0</v>
      </c>
      <c r="AE48" s="46">
        <v>1566583</v>
      </c>
      <c r="AF48" s="15" t="s">
        <v>74</v>
      </c>
      <c r="AG48" t="b">
        <v>1</v>
      </c>
    </row>
    <row r="49" spans="1:33" ht="12.75">
      <c r="A49" t="s">
        <v>436</v>
      </c>
      <c r="B49" s="15" t="s">
        <v>437</v>
      </c>
      <c r="C49" s="36">
        <v>64198.599</v>
      </c>
      <c r="D49" s="41">
        <v>4266</v>
      </c>
      <c r="E49" s="45">
        <v>68464.599</v>
      </c>
      <c r="F49" s="47">
        <v>32682</v>
      </c>
      <c r="G49" s="47">
        <v>4458</v>
      </c>
      <c r="H49" s="47">
        <v>416</v>
      </c>
      <c r="I49" s="47">
        <v>0</v>
      </c>
      <c r="J49" s="47">
        <v>1167</v>
      </c>
      <c r="K49" s="48">
        <v>248</v>
      </c>
      <c r="L49" s="48">
        <v>13090</v>
      </c>
      <c r="M49" s="48">
        <v>4266</v>
      </c>
      <c r="N49" s="48">
        <v>440</v>
      </c>
      <c r="O49" s="48">
        <v>45251.497200000005</v>
      </c>
      <c r="P49" s="48">
        <v>5134.849999999999</v>
      </c>
      <c r="Q49" s="48">
        <v>-11711.3</v>
      </c>
      <c r="R49" s="48">
        <v>1400.8000000000002</v>
      </c>
      <c r="S49" s="48">
        <v>40075.84720000001</v>
      </c>
      <c r="T49" s="48">
        <v>68464.599</v>
      </c>
      <c r="U49" s="48">
        <v>58194.90915</v>
      </c>
      <c r="V49" s="48">
        <v>-18119.06194999999</v>
      </c>
      <c r="W49" s="48">
        <v>-12683.343364999992</v>
      </c>
      <c r="X49" s="49">
        <v>0.815</v>
      </c>
      <c r="Y49" s="50">
        <v>12819</v>
      </c>
      <c r="Z49" s="46">
        <v>55798.648185</v>
      </c>
      <c r="AA49" s="46">
        <v>55435.70408428481</v>
      </c>
      <c r="AB49" s="46">
        <v>4324.495209008878</v>
      </c>
      <c r="AC49" s="46">
        <v>255.05299140544594</v>
      </c>
      <c r="AD49" s="46">
        <v>3269524</v>
      </c>
      <c r="AE49" s="46">
        <v>0</v>
      </c>
      <c r="AF49" s="15" t="s">
        <v>76</v>
      </c>
      <c r="AG49" t="b">
        <v>1</v>
      </c>
    </row>
    <row r="50" spans="1:33" ht="12.75">
      <c r="A50" t="s">
        <v>261</v>
      </c>
      <c r="B50" s="15" t="s">
        <v>262</v>
      </c>
      <c r="C50" s="36">
        <v>162324.219</v>
      </c>
      <c r="D50" s="41">
        <v>21950</v>
      </c>
      <c r="E50" s="45">
        <v>184274.219</v>
      </c>
      <c r="F50" s="47">
        <v>95327</v>
      </c>
      <c r="G50" s="47">
        <v>103492</v>
      </c>
      <c r="H50" s="47">
        <v>17389</v>
      </c>
      <c r="I50" s="47">
        <v>0</v>
      </c>
      <c r="J50" s="47">
        <v>5649</v>
      </c>
      <c r="K50" s="48">
        <v>12593</v>
      </c>
      <c r="L50" s="48">
        <v>70218</v>
      </c>
      <c r="M50" s="48">
        <v>21950</v>
      </c>
      <c r="N50" s="48">
        <v>0</v>
      </c>
      <c r="O50" s="48">
        <v>131989.7642</v>
      </c>
      <c r="P50" s="48">
        <v>107550.5</v>
      </c>
      <c r="Q50" s="48">
        <v>-70389.34999999999</v>
      </c>
      <c r="R50" s="48">
        <v>6720.4400000000005</v>
      </c>
      <c r="S50" s="48">
        <v>175871.3542</v>
      </c>
      <c r="T50" s="48">
        <v>184274.219</v>
      </c>
      <c r="U50" s="48">
        <v>156633.08615000002</v>
      </c>
      <c r="V50" s="48">
        <v>19238.268049999984</v>
      </c>
      <c r="W50" s="48">
        <v>13466.787634999988</v>
      </c>
      <c r="X50" s="49">
        <v>1.073</v>
      </c>
      <c r="Y50" s="50">
        <v>41738</v>
      </c>
      <c r="Z50" s="46">
        <v>197726.236987</v>
      </c>
      <c r="AA50" s="46">
        <v>196440.12032279136</v>
      </c>
      <c r="AB50" s="46">
        <v>4706.505350586788</v>
      </c>
      <c r="AC50" s="46">
        <v>637.0631329833559</v>
      </c>
      <c r="AD50" s="46">
        <v>26589741</v>
      </c>
      <c r="AE50" s="46">
        <v>0</v>
      </c>
      <c r="AF50" s="15" t="s">
        <v>78</v>
      </c>
      <c r="AG50" t="b">
        <v>1</v>
      </c>
    </row>
    <row r="51" spans="1:33" ht="12.75">
      <c r="A51" t="s">
        <v>363</v>
      </c>
      <c r="B51" s="15" t="s">
        <v>364</v>
      </c>
      <c r="C51" s="36">
        <v>127833.791</v>
      </c>
      <c r="D51" s="41">
        <v>24221</v>
      </c>
      <c r="E51" s="45">
        <v>152054.791</v>
      </c>
      <c r="F51" s="47">
        <v>108520</v>
      </c>
      <c r="G51" s="47">
        <v>3254</v>
      </c>
      <c r="H51" s="47">
        <v>1434</v>
      </c>
      <c r="I51" s="47">
        <v>2588</v>
      </c>
      <c r="J51" s="47">
        <v>0</v>
      </c>
      <c r="K51" s="48">
        <v>131</v>
      </c>
      <c r="L51" s="48">
        <v>57377</v>
      </c>
      <c r="M51" s="48">
        <v>24221</v>
      </c>
      <c r="N51" s="48">
        <v>271</v>
      </c>
      <c r="O51" s="48">
        <v>150256.79200000002</v>
      </c>
      <c r="P51" s="48">
        <v>6184.599999999999</v>
      </c>
      <c r="Q51" s="48">
        <v>-49112.15</v>
      </c>
      <c r="R51" s="48">
        <v>10833.76</v>
      </c>
      <c r="S51" s="48">
        <v>118163.00200000002</v>
      </c>
      <c r="T51" s="48">
        <v>152054.791</v>
      </c>
      <c r="U51" s="48">
        <v>129246.57234999999</v>
      </c>
      <c r="V51" s="48">
        <v>-11083.570349999965</v>
      </c>
      <c r="W51" s="48">
        <v>-7758.499244999975</v>
      </c>
      <c r="X51" s="49">
        <v>0.949</v>
      </c>
      <c r="Y51" s="50">
        <v>31974</v>
      </c>
      <c r="Z51" s="46">
        <v>144299.996659</v>
      </c>
      <c r="AA51" s="46">
        <v>143361.3926923418</v>
      </c>
      <c r="AB51" s="46">
        <v>4483.686516930687</v>
      </c>
      <c r="AC51" s="46">
        <v>414.24429932725434</v>
      </c>
      <c r="AD51" s="46">
        <v>13245047</v>
      </c>
      <c r="AE51" s="46">
        <v>0</v>
      </c>
      <c r="AF51" s="15" t="s">
        <v>80</v>
      </c>
      <c r="AG51" t="b">
        <v>1</v>
      </c>
    </row>
    <row r="52" spans="1:33" ht="12.75">
      <c r="A52" t="s">
        <v>459</v>
      </c>
      <c r="B52" s="15" t="s">
        <v>460</v>
      </c>
      <c r="C52" s="36">
        <v>206959.37</v>
      </c>
      <c r="D52" s="41">
        <v>32669</v>
      </c>
      <c r="E52" s="45">
        <v>239628.37</v>
      </c>
      <c r="F52" s="47">
        <v>134366</v>
      </c>
      <c r="G52" s="47">
        <v>38567</v>
      </c>
      <c r="H52" s="47">
        <v>30558</v>
      </c>
      <c r="I52" s="47">
        <v>0</v>
      </c>
      <c r="J52" s="47">
        <v>4887</v>
      </c>
      <c r="K52" s="48">
        <v>10312</v>
      </c>
      <c r="L52" s="48">
        <v>52508</v>
      </c>
      <c r="M52" s="48">
        <v>32669</v>
      </c>
      <c r="N52" s="48">
        <v>499</v>
      </c>
      <c r="O52" s="48">
        <v>186043.1636</v>
      </c>
      <c r="P52" s="48">
        <v>62910.2</v>
      </c>
      <c r="Q52" s="48">
        <v>-53821.15</v>
      </c>
      <c r="R52" s="48">
        <v>18842.29</v>
      </c>
      <c r="S52" s="48">
        <v>213974.5036</v>
      </c>
      <c r="T52" s="48">
        <v>239628.37</v>
      </c>
      <c r="U52" s="48">
        <v>203684.1145</v>
      </c>
      <c r="V52" s="48">
        <v>10290.3891</v>
      </c>
      <c r="W52" s="48">
        <v>7203.27237</v>
      </c>
      <c r="X52" s="49">
        <v>1.03</v>
      </c>
      <c r="Y52" s="50">
        <v>56772</v>
      </c>
      <c r="Z52" s="46">
        <v>246817.2211</v>
      </c>
      <c r="AA52" s="46">
        <v>245211.79055164408</v>
      </c>
      <c r="AB52" s="46">
        <v>4319.238190510183</v>
      </c>
      <c r="AC52" s="46">
        <v>249.79597290675065</v>
      </c>
      <c r="AD52" s="46">
        <v>14181417</v>
      </c>
      <c r="AE52" s="46">
        <v>0</v>
      </c>
      <c r="AF52" s="15" t="s">
        <v>82</v>
      </c>
      <c r="AG52" t="b">
        <v>1</v>
      </c>
    </row>
    <row r="53" spans="1:33" ht="12.75">
      <c r="A53" t="s">
        <v>389</v>
      </c>
      <c r="B53" s="15" t="s">
        <v>390</v>
      </c>
      <c r="C53" s="36">
        <v>40621.11</v>
      </c>
      <c r="D53" s="41">
        <v>4857</v>
      </c>
      <c r="E53" s="45">
        <v>45478.11</v>
      </c>
      <c r="F53" s="47">
        <v>41152</v>
      </c>
      <c r="G53" s="47">
        <v>2785</v>
      </c>
      <c r="H53" s="47">
        <v>290</v>
      </c>
      <c r="I53" s="47">
        <v>0</v>
      </c>
      <c r="J53" s="47">
        <v>2892</v>
      </c>
      <c r="K53" s="48">
        <v>42</v>
      </c>
      <c r="L53" s="48">
        <v>22255</v>
      </c>
      <c r="M53" s="48">
        <v>4857</v>
      </c>
      <c r="N53" s="48">
        <v>100</v>
      </c>
      <c r="O53" s="48">
        <v>56979.0592</v>
      </c>
      <c r="P53" s="48">
        <v>5071.95</v>
      </c>
      <c r="Q53" s="48">
        <v>-19037.45</v>
      </c>
      <c r="R53" s="48">
        <v>345.1</v>
      </c>
      <c r="S53" s="48">
        <v>43358.6592</v>
      </c>
      <c r="T53" s="48">
        <v>45478.11</v>
      </c>
      <c r="U53" s="48">
        <v>38656.3935</v>
      </c>
      <c r="V53" s="48">
        <v>4702.265700000004</v>
      </c>
      <c r="W53" s="48">
        <v>3291.5859900000023</v>
      </c>
      <c r="X53" s="49">
        <v>1.072</v>
      </c>
      <c r="Y53" s="50">
        <v>10515</v>
      </c>
      <c r="Z53" s="46">
        <v>48752.53392</v>
      </c>
      <c r="AA53" s="46">
        <v>48435.42149601232</v>
      </c>
      <c r="AB53" s="46">
        <v>4606.31683271634</v>
      </c>
      <c r="AC53" s="46">
        <v>536.874615112908</v>
      </c>
      <c r="AD53" s="46">
        <v>5645237</v>
      </c>
      <c r="AE53" s="46">
        <v>0</v>
      </c>
      <c r="AF53" s="15" t="s">
        <v>84</v>
      </c>
      <c r="AG53" t="b">
        <v>1</v>
      </c>
    </row>
    <row r="54" spans="1:33" ht="12.75">
      <c r="A54" t="s">
        <v>95</v>
      </c>
      <c r="B54" s="15" t="s">
        <v>96</v>
      </c>
      <c r="C54" s="36">
        <v>83941.051</v>
      </c>
      <c r="D54" s="41">
        <v>12463</v>
      </c>
      <c r="E54" s="45">
        <v>96404.051</v>
      </c>
      <c r="F54" s="47">
        <v>60095</v>
      </c>
      <c r="G54" s="47">
        <v>14631</v>
      </c>
      <c r="H54" s="47">
        <v>2766</v>
      </c>
      <c r="I54" s="47">
        <v>0</v>
      </c>
      <c r="J54" s="47">
        <v>5383</v>
      </c>
      <c r="K54" s="48">
        <v>212</v>
      </c>
      <c r="L54" s="48">
        <v>23930</v>
      </c>
      <c r="M54" s="48">
        <v>12463</v>
      </c>
      <c r="N54" s="48">
        <v>6</v>
      </c>
      <c r="O54" s="48">
        <v>83207.537</v>
      </c>
      <c r="P54" s="48">
        <v>19363</v>
      </c>
      <c r="Q54" s="48">
        <v>-20525.8</v>
      </c>
      <c r="R54" s="48">
        <v>6525.450000000001</v>
      </c>
      <c r="S54" s="48">
        <v>88570.18699999999</v>
      </c>
      <c r="T54" s="48">
        <v>96404.051</v>
      </c>
      <c r="U54" s="48">
        <v>81943.44335</v>
      </c>
      <c r="V54" s="48">
        <v>6626.743649999989</v>
      </c>
      <c r="W54" s="48">
        <v>4638.720554999993</v>
      </c>
      <c r="X54" s="49">
        <v>1.048</v>
      </c>
      <c r="Y54" s="50">
        <v>20848</v>
      </c>
      <c r="Z54" s="46">
        <v>101031.44544800001</v>
      </c>
      <c r="AA54" s="46">
        <v>100374.28316352128</v>
      </c>
      <c r="AB54" s="46">
        <v>4814.576130253323</v>
      </c>
      <c r="AC54" s="46">
        <v>745.1339126498906</v>
      </c>
      <c r="AD54" s="46">
        <v>15534552</v>
      </c>
      <c r="AE54" s="46">
        <v>0</v>
      </c>
      <c r="AF54" s="15" t="s">
        <v>86</v>
      </c>
      <c r="AG54" t="b">
        <v>1</v>
      </c>
    </row>
    <row r="55" spans="1:33" ht="12.75">
      <c r="A55" t="s">
        <v>75</v>
      </c>
      <c r="B55" s="15" t="s">
        <v>76</v>
      </c>
      <c r="C55" s="36">
        <v>49644.743</v>
      </c>
      <c r="D55" s="41">
        <v>12293</v>
      </c>
      <c r="E55" s="45">
        <v>61937.743</v>
      </c>
      <c r="F55" s="47">
        <v>61762</v>
      </c>
      <c r="G55" s="47">
        <v>12224</v>
      </c>
      <c r="H55" s="47">
        <v>407</v>
      </c>
      <c r="I55" s="47">
        <v>0</v>
      </c>
      <c r="J55" s="47">
        <v>4770</v>
      </c>
      <c r="K55" s="48">
        <v>7</v>
      </c>
      <c r="L55" s="48">
        <v>45454</v>
      </c>
      <c r="M55" s="48">
        <v>12293</v>
      </c>
      <c r="N55" s="48">
        <v>0</v>
      </c>
      <c r="O55" s="48">
        <v>85515.6652</v>
      </c>
      <c r="P55" s="48">
        <v>14790.85</v>
      </c>
      <c r="Q55" s="48">
        <v>-38641.85</v>
      </c>
      <c r="R55" s="48">
        <v>2721.8700000000003</v>
      </c>
      <c r="S55" s="48">
        <v>64386.535200000006</v>
      </c>
      <c r="T55" s="48">
        <v>61937.743</v>
      </c>
      <c r="U55" s="48">
        <v>52647.08155</v>
      </c>
      <c r="V55" s="48">
        <v>11739.453650000003</v>
      </c>
      <c r="W55" s="48">
        <v>8217.617555000003</v>
      </c>
      <c r="X55" s="49">
        <v>1.133</v>
      </c>
      <c r="Y55" s="50">
        <v>16083</v>
      </c>
      <c r="Z55" s="46">
        <v>70175.46281900001</v>
      </c>
      <c r="AA55" s="46">
        <v>69719.00426536858</v>
      </c>
      <c r="AB55" s="46">
        <v>4334.950212358925</v>
      </c>
      <c r="AC55" s="46">
        <v>265.5079947554923</v>
      </c>
      <c r="AD55" s="46">
        <v>4270165</v>
      </c>
      <c r="AE55" s="46">
        <v>0</v>
      </c>
      <c r="AF55" s="15" t="s">
        <v>88</v>
      </c>
      <c r="AG55" t="b">
        <v>1</v>
      </c>
    </row>
    <row r="56" spans="1:33" ht="12.75">
      <c r="A56" t="s">
        <v>377</v>
      </c>
      <c r="B56" s="15" t="s">
        <v>378</v>
      </c>
      <c r="C56" s="36">
        <v>42927.469</v>
      </c>
      <c r="D56" s="41">
        <v>8194</v>
      </c>
      <c r="E56" s="45">
        <v>51121.469</v>
      </c>
      <c r="F56" s="47">
        <v>46299</v>
      </c>
      <c r="G56" s="47">
        <v>1972</v>
      </c>
      <c r="H56" s="47">
        <v>366</v>
      </c>
      <c r="I56" s="47">
        <v>0</v>
      </c>
      <c r="J56" s="47">
        <v>4011</v>
      </c>
      <c r="K56" s="48">
        <v>485</v>
      </c>
      <c r="L56" s="48">
        <v>30953</v>
      </c>
      <c r="M56" s="48">
        <v>8194</v>
      </c>
      <c r="N56" s="48">
        <v>755</v>
      </c>
      <c r="O56" s="48">
        <v>64105.595400000006</v>
      </c>
      <c r="P56" s="48">
        <v>5396.65</v>
      </c>
      <c r="Q56" s="48">
        <v>-27364.05</v>
      </c>
      <c r="R56" s="48">
        <v>1702.89</v>
      </c>
      <c r="S56" s="48">
        <v>43841.08540000001</v>
      </c>
      <c r="T56" s="48">
        <v>51121.469</v>
      </c>
      <c r="U56" s="48">
        <v>43453.248649999994</v>
      </c>
      <c r="V56" s="48">
        <v>387.83675000001676</v>
      </c>
      <c r="W56" s="48">
        <v>271.4857250000117</v>
      </c>
      <c r="X56" s="49">
        <v>1.005</v>
      </c>
      <c r="Y56" s="50">
        <v>11278</v>
      </c>
      <c r="Z56" s="46">
        <v>51377.076344999994</v>
      </c>
      <c r="AA56" s="46">
        <v>51042.89250044542</v>
      </c>
      <c r="AB56" s="46">
        <v>4525.8815836536105</v>
      </c>
      <c r="AC56" s="46">
        <v>456.43936605017825</v>
      </c>
      <c r="AD56" s="46">
        <v>5147723</v>
      </c>
      <c r="AE56" s="46">
        <v>0</v>
      </c>
      <c r="AF56" s="15" t="s">
        <v>90</v>
      </c>
      <c r="AG56" t="b">
        <v>1</v>
      </c>
    </row>
    <row r="57" spans="1:33" ht="12.75">
      <c r="A57" t="s">
        <v>287</v>
      </c>
      <c r="B57" s="15" t="s">
        <v>288</v>
      </c>
      <c r="C57" s="36">
        <v>22779.249</v>
      </c>
      <c r="D57" s="41">
        <v>1464</v>
      </c>
      <c r="E57" s="45">
        <v>24243.249</v>
      </c>
      <c r="F57" s="47">
        <v>9663</v>
      </c>
      <c r="G57" s="47">
        <v>4055</v>
      </c>
      <c r="H57" s="47">
        <v>126</v>
      </c>
      <c r="I57" s="47">
        <v>0</v>
      </c>
      <c r="J57" s="47">
        <v>1091</v>
      </c>
      <c r="K57" s="48">
        <v>148</v>
      </c>
      <c r="L57" s="48">
        <v>4122</v>
      </c>
      <c r="M57" s="48">
        <v>1464</v>
      </c>
      <c r="N57" s="48">
        <v>82</v>
      </c>
      <c r="O57" s="48">
        <v>13379.3898</v>
      </c>
      <c r="P57" s="48">
        <v>4481.2</v>
      </c>
      <c r="Q57" s="48">
        <v>-3699.2</v>
      </c>
      <c r="R57" s="48">
        <v>543.6600000000001</v>
      </c>
      <c r="S57" s="48">
        <v>14705.0498</v>
      </c>
      <c r="T57" s="48">
        <v>24243.249</v>
      </c>
      <c r="U57" s="48">
        <v>20606.76165</v>
      </c>
      <c r="V57" s="48">
        <v>-5901.71185</v>
      </c>
      <c r="W57" s="48">
        <v>-4131.198294999999</v>
      </c>
      <c r="X57" s="49">
        <v>0.83</v>
      </c>
      <c r="Y57" s="50">
        <v>6541</v>
      </c>
      <c r="Z57" s="46">
        <v>20121.89667</v>
      </c>
      <c r="AA57" s="46">
        <v>19991.013146310255</v>
      </c>
      <c r="AB57" s="46">
        <v>3056.2625204571555</v>
      </c>
      <c r="AC57" s="46">
        <v>-1013.1796971462768</v>
      </c>
      <c r="AD57" s="46">
        <v>0</v>
      </c>
      <c r="AE57" s="46">
        <v>6627208</v>
      </c>
      <c r="AF57" s="15" t="s">
        <v>92</v>
      </c>
      <c r="AG57" t="b">
        <v>1</v>
      </c>
    </row>
    <row r="58" spans="1:33" ht="12.75">
      <c r="A58" t="s">
        <v>445</v>
      </c>
      <c r="B58" s="15" t="s">
        <v>446</v>
      </c>
      <c r="C58" s="36">
        <v>33724.395</v>
      </c>
      <c r="D58" s="41">
        <v>6719</v>
      </c>
      <c r="E58" s="45">
        <v>40443.395</v>
      </c>
      <c r="F58" s="47">
        <v>25652</v>
      </c>
      <c r="G58" s="47">
        <v>4336</v>
      </c>
      <c r="H58" s="47">
        <v>268</v>
      </c>
      <c r="I58" s="47">
        <v>0</v>
      </c>
      <c r="J58" s="47">
        <v>4183</v>
      </c>
      <c r="K58" s="48">
        <v>1976</v>
      </c>
      <c r="L58" s="48">
        <v>15110</v>
      </c>
      <c r="M58" s="48">
        <v>6719</v>
      </c>
      <c r="N58" s="48">
        <v>0</v>
      </c>
      <c r="O58" s="48">
        <v>35517.7592</v>
      </c>
      <c r="P58" s="48">
        <v>7468.95</v>
      </c>
      <c r="Q58" s="48">
        <v>-14523.1</v>
      </c>
      <c r="R58" s="48">
        <v>3142.4500000000003</v>
      </c>
      <c r="S58" s="48">
        <v>31606.0592</v>
      </c>
      <c r="T58" s="48">
        <v>40443.395</v>
      </c>
      <c r="U58" s="48">
        <v>34376.885749999994</v>
      </c>
      <c r="V58" s="48">
        <v>-2770.8265499999943</v>
      </c>
      <c r="W58" s="48">
        <v>-1939.5785849999959</v>
      </c>
      <c r="X58" s="49">
        <v>0.952</v>
      </c>
      <c r="Y58" s="50">
        <v>10023</v>
      </c>
      <c r="Z58" s="46">
        <v>38502.11203999999</v>
      </c>
      <c r="AA58" s="46">
        <v>38251.67381462109</v>
      </c>
      <c r="AB58" s="46">
        <v>3816.389685186181</v>
      </c>
      <c r="AC58" s="46">
        <v>-253.0525324172513</v>
      </c>
      <c r="AD58" s="46">
        <v>0</v>
      </c>
      <c r="AE58" s="46">
        <v>2536346</v>
      </c>
      <c r="AF58" s="15" t="s">
        <v>94</v>
      </c>
      <c r="AG58" t="b">
        <v>1</v>
      </c>
    </row>
    <row r="59" spans="1:33" ht="12.75">
      <c r="A59" t="s">
        <v>119</v>
      </c>
      <c r="B59" s="15" t="s">
        <v>120</v>
      </c>
      <c r="C59" s="36">
        <v>87354.025</v>
      </c>
      <c r="D59" s="41">
        <v>11602</v>
      </c>
      <c r="E59" s="45">
        <v>98956.025</v>
      </c>
      <c r="F59" s="47">
        <v>47007</v>
      </c>
      <c r="G59" s="47">
        <v>36535</v>
      </c>
      <c r="H59" s="47">
        <v>5300</v>
      </c>
      <c r="I59" s="47">
        <v>0</v>
      </c>
      <c r="J59" s="47">
        <v>675</v>
      </c>
      <c r="K59" s="48">
        <v>422</v>
      </c>
      <c r="L59" s="48">
        <v>26226</v>
      </c>
      <c r="M59" s="48">
        <v>11602</v>
      </c>
      <c r="N59" s="48">
        <v>0</v>
      </c>
      <c r="O59" s="48">
        <v>65085.8922</v>
      </c>
      <c r="P59" s="48">
        <v>36133.5</v>
      </c>
      <c r="Q59" s="48">
        <v>-22650.8</v>
      </c>
      <c r="R59" s="48">
        <v>5403.280000000001</v>
      </c>
      <c r="S59" s="48">
        <v>83971.8722</v>
      </c>
      <c r="T59" s="48">
        <v>98956.025</v>
      </c>
      <c r="U59" s="48">
        <v>84112.62125</v>
      </c>
      <c r="V59" s="48">
        <v>-140.74904999999853</v>
      </c>
      <c r="W59" s="48">
        <v>-98.52433499999897</v>
      </c>
      <c r="X59" s="49">
        <v>0.999</v>
      </c>
      <c r="Y59" s="50">
        <v>28691</v>
      </c>
      <c r="Z59" s="46">
        <v>98857.06897499999</v>
      </c>
      <c r="AA59" s="46">
        <v>98214.0499921832</v>
      </c>
      <c r="AB59" s="46">
        <v>3423.1658008498553</v>
      </c>
      <c r="AC59" s="46">
        <v>-646.276416753577</v>
      </c>
      <c r="AD59" s="46">
        <v>0</v>
      </c>
      <c r="AE59" s="46">
        <v>18542317</v>
      </c>
      <c r="AF59" s="15" t="s">
        <v>96</v>
      </c>
      <c r="AG59" t="b">
        <v>1</v>
      </c>
    </row>
    <row r="60" spans="1:33" ht="12.75">
      <c r="A60" t="s">
        <v>69</v>
      </c>
      <c r="B60" s="15" t="s">
        <v>70</v>
      </c>
      <c r="C60" s="36">
        <v>40722.554</v>
      </c>
      <c r="D60" s="41">
        <v>4251</v>
      </c>
      <c r="E60" s="45">
        <v>44973.554</v>
      </c>
      <c r="F60" s="47">
        <v>23451</v>
      </c>
      <c r="G60" s="47">
        <v>8956</v>
      </c>
      <c r="H60" s="47">
        <v>5046</v>
      </c>
      <c r="I60" s="47">
        <v>2109</v>
      </c>
      <c r="J60" s="47">
        <v>0</v>
      </c>
      <c r="K60" s="48">
        <v>6144</v>
      </c>
      <c r="L60" s="48">
        <v>8190</v>
      </c>
      <c r="M60" s="48">
        <v>4251</v>
      </c>
      <c r="N60" s="48">
        <v>0</v>
      </c>
      <c r="O60" s="48">
        <v>32470.2546</v>
      </c>
      <c r="P60" s="48">
        <v>13694.35</v>
      </c>
      <c r="Q60" s="48">
        <v>-12183.9</v>
      </c>
      <c r="R60" s="48">
        <v>2221.05</v>
      </c>
      <c r="S60" s="48">
        <v>36201.7546</v>
      </c>
      <c r="T60" s="48">
        <v>44973.554</v>
      </c>
      <c r="U60" s="48">
        <v>38227.520899999996</v>
      </c>
      <c r="V60" s="48">
        <v>-2025.7662999999957</v>
      </c>
      <c r="W60" s="48">
        <v>-1418.036409999997</v>
      </c>
      <c r="X60" s="49">
        <v>0.968</v>
      </c>
      <c r="Y60" s="50">
        <v>10409</v>
      </c>
      <c r="Z60" s="46">
        <v>43534.40027199999</v>
      </c>
      <c r="AA60" s="46">
        <v>43251.2293660578</v>
      </c>
      <c r="AB60" s="46">
        <v>4155.1762288459795</v>
      </c>
      <c r="AC60" s="46">
        <v>85.73401124254724</v>
      </c>
      <c r="AD60" s="46">
        <v>892405</v>
      </c>
      <c r="AE60" s="46">
        <v>0</v>
      </c>
      <c r="AF60" s="15" t="s">
        <v>98</v>
      </c>
      <c r="AG60" t="b">
        <v>1</v>
      </c>
    </row>
    <row r="61" spans="1:33" ht="12.75">
      <c r="A61" t="s">
        <v>113</v>
      </c>
      <c r="B61" s="15" t="s">
        <v>114</v>
      </c>
      <c r="C61" s="36">
        <v>35573.029</v>
      </c>
      <c r="D61" s="41">
        <v>4969</v>
      </c>
      <c r="E61" s="45">
        <v>40542.029</v>
      </c>
      <c r="F61" s="47">
        <v>28819</v>
      </c>
      <c r="G61" s="47">
        <v>14448</v>
      </c>
      <c r="H61" s="47">
        <v>3976</v>
      </c>
      <c r="I61" s="47">
        <v>0</v>
      </c>
      <c r="J61" s="47">
        <v>1001</v>
      </c>
      <c r="K61" s="48">
        <v>968</v>
      </c>
      <c r="L61" s="48">
        <v>23971</v>
      </c>
      <c r="M61" s="48">
        <v>4969</v>
      </c>
      <c r="N61" s="48">
        <v>0</v>
      </c>
      <c r="O61" s="48">
        <v>39902.7874</v>
      </c>
      <c r="P61" s="48">
        <v>16511.25</v>
      </c>
      <c r="Q61" s="48">
        <v>-21198.149999999998</v>
      </c>
      <c r="R61" s="48">
        <v>148.58</v>
      </c>
      <c r="S61" s="48">
        <v>35364.4674</v>
      </c>
      <c r="T61" s="48">
        <v>40542.029</v>
      </c>
      <c r="U61" s="48">
        <v>34460.724650000004</v>
      </c>
      <c r="V61" s="48">
        <v>903.7427499999976</v>
      </c>
      <c r="W61" s="48">
        <v>632.6199249999983</v>
      </c>
      <c r="X61" s="49">
        <v>1.016</v>
      </c>
      <c r="Y61" s="50">
        <v>9388</v>
      </c>
      <c r="Z61" s="46">
        <v>41190.701464000005</v>
      </c>
      <c r="AA61" s="46">
        <v>40922.775222290475</v>
      </c>
      <c r="AB61" s="46">
        <v>4359.051472336011</v>
      </c>
      <c r="AC61" s="46">
        <v>289.60925473257885</v>
      </c>
      <c r="AD61" s="46">
        <v>2718852</v>
      </c>
      <c r="AE61" s="46">
        <v>0</v>
      </c>
      <c r="AF61" s="15" t="s">
        <v>100</v>
      </c>
      <c r="AG61" t="b">
        <v>1</v>
      </c>
    </row>
    <row r="62" spans="1:33" ht="12.75">
      <c r="A62" t="s">
        <v>177</v>
      </c>
      <c r="B62" s="15" t="s">
        <v>178</v>
      </c>
      <c r="C62" s="36">
        <v>234121.804</v>
      </c>
      <c r="D62" s="41">
        <v>36101</v>
      </c>
      <c r="E62" s="45">
        <v>270222.804</v>
      </c>
      <c r="F62" s="47">
        <v>117539</v>
      </c>
      <c r="G62" s="47">
        <v>31214</v>
      </c>
      <c r="H62" s="47">
        <v>26087</v>
      </c>
      <c r="I62" s="47">
        <v>0</v>
      </c>
      <c r="J62" s="47">
        <v>3468</v>
      </c>
      <c r="K62" s="48">
        <v>22380</v>
      </c>
      <c r="L62" s="48">
        <v>43046</v>
      </c>
      <c r="M62" s="48">
        <v>36101</v>
      </c>
      <c r="N62" s="48">
        <v>129</v>
      </c>
      <c r="O62" s="48">
        <v>162744.4994</v>
      </c>
      <c r="P62" s="48">
        <v>51653.65</v>
      </c>
      <c r="Q62" s="48">
        <v>-55721.75</v>
      </c>
      <c r="R62" s="48">
        <v>23368.030000000002</v>
      </c>
      <c r="S62" s="48">
        <v>182044.4294</v>
      </c>
      <c r="T62" s="48">
        <v>270222.804</v>
      </c>
      <c r="U62" s="48">
        <v>229689.3834</v>
      </c>
      <c r="V62" s="48">
        <v>-47644.954</v>
      </c>
      <c r="W62" s="48">
        <v>-33351.4678</v>
      </c>
      <c r="X62" s="49">
        <v>0.877</v>
      </c>
      <c r="Y62" s="50">
        <v>57147</v>
      </c>
      <c r="Z62" s="46">
        <v>236985.399108</v>
      </c>
      <c r="AA62" s="46">
        <v>235443.9199618259</v>
      </c>
      <c r="AB62" s="46">
        <v>4119.969901514093</v>
      </c>
      <c r="AC62" s="46">
        <v>50.527683910660926</v>
      </c>
      <c r="AD62" s="46">
        <v>2887506</v>
      </c>
      <c r="AE62" s="46">
        <v>0</v>
      </c>
      <c r="AF62" s="15" t="s">
        <v>102</v>
      </c>
      <c r="AG62" t="b">
        <v>1</v>
      </c>
    </row>
    <row r="63" spans="1:33" ht="12.75">
      <c r="A63" t="s">
        <v>379</v>
      </c>
      <c r="B63" s="15" t="s">
        <v>380</v>
      </c>
      <c r="C63" s="36">
        <v>29529.913</v>
      </c>
      <c r="D63" s="41">
        <v>6961</v>
      </c>
      <c r="E63" s="45">
        <v>36490.913</v>
      </c>
      <c r="F63" s="47">
        <v>32379</v>
      </c>
      <c r="G63" s="47">
        <v>446</v>
      </c>
      <c r="H63" s="47">
        <v>2331</v>
      </c>
      <c r="I63" s="47">
        <v>0</v>
      </c>
      <c r="J63" s="47">
        <v>3607</v>
      </c>
      <c r="K63" s="48">
        <v>1775</v>
      </c>
      <c r="L63" s="48">
        <v>24317</v>
      </c>
      <c r="M63" s="48">
        <v>6961</v>
      </c>
      <c r="N63" s="48">
        <v>0</v>
      </c>
      <c r="O63" s="48">
        <v>44831.9634</v>
      </c>
      <c r="P63" s="48">
        <v>5426.4</v>
      </c>
      <c r="Q63" s="48">
        <v>-22178.2</v>
      </c>
      <c r="R63" s="48">
        <v>1782.96</v>
      </c>
      <c r="S63" s="48">
        <v>29863.1234</v>
      </c>
      <c r="T63" s="48">
        <v>36490.913</v>
      </c>
      <c r="U63" s="48">
        <v>31017.27605</v>
      </c>
      <c r="V63" s="48">
        <v>-1154.15265</v>
      </c>
      <c r="W63" s="48">
        <v>-807.906855</v>
      </c>
      <c r="X63" s="49">
        <v>0.978</v>
      </c>
      <c r="Y63" s="50">
        <v>8925</v>
      </c>
      <c r="Z63" s="46">
        <v>35688.112914</v>
      </c>
      <c r="AA63" s="46">
        <v>35455.97843638955</v>
      </c>
      <c r="AB63" s="46">
        <v>3972.658648334964</v>
      </c>
      <c r="AC63" s="46">
        <v>-96.78356926846845</v>
      </c>
      <c r="AD63" s="46">
        <v>0</v>
      </c>
      <c r="AE63" s="46">
        <v>863793</v>
      </c>
      <c r="AF63" s="15" t="s">
        <v>104</v>
      </c>
      <c r="AG63" t="b">
        <v>1</v>
      </c>
    </row>
    <row r="64" spans="1:33" ht="12.75">
      <c r="A64" t="s">
        <v>297</v>
      </c>
      <c r="B64" s="15" t="s">
        <v>298</v>
      </c>
      <c r="C64" s="36">
        <v>27375.87</v>
      </c>
      <c r="D64" s="41">
        <v>4926</v>
      </c>
      <c r="E64" s="45">
        <v>32301.87</v>
      </c>
      <c r="F64" s="47">
        <v>24108</v>
      </c>
      <c r="G64" s="47">
        <v>4957</v>
      </c>
      <c r="H64" s="47">
        <v>438</v>
      </c>
      <c r="I64" s="47">
        <v>0</v>
      </c>
      <c r="J64" s="47">
        <v>2294</v>
      </c>
      <c r="K64" s="48">
        <v>355</v>
      </c>
      <c r="L64" s="48">
        <v>20782</v>
      </c>
      <c r="M64" s="48">
        <v>4926</v>
      </c>
      <c r="N64" s="48">
        <v>333</v>
      </c>
      <c r="O64" s="48">
        <v>33379.9368</v>
      </c>
      <c r="P64" s="48">
        <v>6535.65</v>
      </c>
      <c r="Q64" s="48">
        <v>-18249.5</v>
      </c>
      <c r="R64" s="48">
        <v>654.1600000000001</v>
      </c>
      <c r="S64" s="48">
        <v>22320.246800000004</v>
      </c>
      <c r="T64" s="48">
        <v>32301.87</v>
      </c>
      <c r="U64" s="48">
        <v>27456.5895</v>
      </c>
      <c r="V64" s="48">
        <v>-5136.342699999994</v>
      </c>
      <c r="W64" s="48">
        <v>-3595.4398899999956</v>
      </c>
      <c r="X64" s="49">
        <v>0.889</v>
      </c>
      <c r="Y64" s="50">
        <v>5619</v>
      </c>
      <c r="Z64" s="46">
        <v>28716.36243</v>
      </c>
      <c r="AA64" s="46">
        <v>28529.575927513197</v>
      </c>
      <c r="AB64" s="46">
        <v>5077.340439137426</v>
      </c>
      <c r="AC64" s="46">
        <v>1007.8982215339938</v>
      </c>
      <c r="AD64" s="46">
        <v>5663380</v>
      </c>
      <c r="AE64" s="46">
        <v>0</v>
      </c>
      <c r="AF64" s="15" t="s">
        <v>106</v>
      </c>
      <c r="AG64" t="b">
        <v>1</v>
      </c>
    </row>
    <row r="65" spans="1:33" ht="12.75">
      <c r="A65" t="s">
        <v>303</v>
      </c>
      <c r="B65" s="15" t="s">
        <v>304</v>
      </c>
      <c r="C65" s="36">
        <v>17840.155</v>
      </c>
      <c r="D65" s="41">
        <v>2602</v>
      </c>
      <c r="E65" s="45">
        <v>20442.155</v>
      </c>
      <c r="F65" s="47">
        <v>15298</v>
      </c>
      <c r="G65" s="47">
        <v>294</v>
      </c>
      <c r="H65" s="47">
        <v>286</v>
      </c>
      <c r="I65" s="47">
        <v>0</v>
      </c>
      <c r="J65" s="47">
        <v>1860</v>
      </c>
      <c r="K65" s="48">
        <v>6</v>
      </c>
      <c r="L65" s="48">
        <v>7459</v>
      </c>
      <c r="M65" s="48">
        <v>2602</v>
      </c>
      <c r="N65" s="48">
        <v>0</v>
      </c>
      <c r="O65" s="48">
        <v>21181.610800000002</v>
      </c>
      <c r="P65" s="48">
        <v>2074</v>
      </c>
      <c r="Q65" s="48">
        <v>-6345.25</v>
      </c>
      <c r="R65" s="48">
        <v>943.6700000000001</v>
      </c>
      <c r="S65" s="48">
        <v>17854.0308</v>
      </c>
      <c r="T65" s="48">
        <v>20442.155</v>
      </c>
      <c r="U65" s="48">
        <v>17375.831749999998</v>
      </c>
      <c r="V65" s="48">
        <v>478.1990500000029</v>
      </c>
      <c r="W65" s="48">
        <v>334.73933500000203</v>
      </c>
      <c r="X65" s="49">
        <v>1.016</v>
      </c>
      <c r="Y65" s="50">
        <v>5177</v>
      </c>
      <c r="Z65" s="46">
        <v>20769.229479999998</v>
      </c>
      <c r="AA65" s="46">
        <v>20634.135359239695</v>
      </c>
      <c r="AB65" s="46">
        <v>3985.73215361014</v>
      </c>
      <c r="AC65" s="46">
        <v>-83.71006399329235</v>
      </c>
      <c r="AD65" s="46">
        <v>0</v>
      </c>
      <c r="AE65" s="46">
        <v>433367</v>
      </c>
      <c r="AF65" s="15" t="s">
        <v>108</v>
      </c>
      <c r="AG65" t="b">
        <v>1</v>
      </c>
    </row>
    <row r="66" spans="1:33" ht="12.75">
      <c r="A66" t="s">
        <v>565</v>
      </c>
      <c r="B66" s="15" t="s">
        <v>566</v>
      </c>
      <c r="C66" s="36">
        <v>58979.331000000006</v>
      </c>
      <c r="D66" s="41">
        <v>12926</v>
      </c>
      <c r="E66" s="45">
        <v>71905.331</v>
      </c>
      <c r="F66" s="47">
        <v>60110</v>
      </c>
      <c r="G66" s="47">
        <v>4395</v>
      </c>
      <c r="H66" s="47">
        <v>3999</v>
      </c>
      <c r="I66" s="47">
        <v>0</v>
      </c>
      <c r="J66" s="47">
        <v>3276</v>
      </c>
      <c r="K66" s="48">
        <v>3711</v>
      </c>
      <c r="L66" s="48">
        <v>21969</v>
      </c>
      <c r="M66" s="48">
        <v>12926</v>
      </c>
      <c r="N66" s="48">
        <v>0</v>
      </c>
      <c r="O66" s="48">
        <v>83228.306</v>
      </c>
      <c r="P66" s="48">
        <v>9919.5</v>
      </c>
      <c r="Q66" s="48">
        <v>-21828</v>
      </c>
      <c r="R66" s="48">
        <v>7252.370000000001</v>
      </c>
      <c r="S66" s="48">
        <v>78572.17599999999</v>
      </c>
      <c r="T66" s="48">
        <v>71905.331</v>
      </c>
      <c r="U66" s="48">
        <v>61119.531350000005</v>
      </c>
      <c r="V66" s="48">
        <v>17452.644649999987</v>
      </c>
      <c r="W66" s="48">
        <v>12216.85125499999</v>
      </c>
      <c r="X66" s="49">
        <v>1.17</v>
      </c>
      <c r="Y66" s="50">
        <v>18370</v>
      </c>
      <c r="Z66" s="46">
        <v>84129.23727</v>
      </c>
      <c r="AA66" s="46">
        <v>83582.0159419209</v>
      </c>
      <c r="AB66" s="46">
        <v>4549.9192129516</v>
      </c>
      <c r="AC66" s="46">
        <v>480.4769953481673</v>
      </c>
      <c r="AD66" s="46">
        <v>8826362</v>
      </c>
      <c r="AE66" s="46">
        <v>0</v>
      </c>
      <c r="AF66" s="15" t="s">
        <v>110</v>
      </c>
      <c r="AG66" t="b">
        <v>1</v>
      </c>
    </row>
    <row r="67" spans="1:33" ht="12.75">
      <c r="A67" t="s">
        <v>481</v>
      </c>
      <c r="B67" s="15" t="s">
        <v>482</v>
      </c>
      <c r="C67" s="36">
        <v>328999.351</v>
      </c>
      <c r="D67" s="41">
        <v>45993</v>
      </c>
      <c r="E67" s="45">
        <v>374992.351</v>
      </c>
      <c r="F67" s="47">
        <v>236276</v>
      </c>
      <c r="G67" s="47">
        <v>48305</v>
      </c>
      <c r="H67" s="47">
        <v>251454</v>
      </c>
      <c r="I67" s="47">
        <v>0</v>
      </c>
      <c r="J67" s="47">
        <v>7109</v>
      </c>
      <c r="K67" s="48">
        <v>254176</v>
      </c>
      <c r="L67" s="48">
        <v>106874</v>
      </c>
      <c r="M67" s="48">
        <v>45993</v>
      </c>
      <c r="N67" s="48">
        <v>1005</v>
      </c>
      <c r="O67" s="48">
        <v>327147.74960000004</v>
      </c>
      <c r="P67" s="48">
        <v>260837.8</v>
      </c>
      <c r="Q67" s="48">
        <v>-307746.75</v>
      </c>
      <c r="R67" s="48">
        <v>20925.47</v>
      </c>
      <c r="S67" s="48">
        <v>301164.2696</v>
      </c>
      <c r="T67" s="48">
        <v>374992.351</v>
      </c>
      <c r="U67" s="48">
        <v>318743.49835</v>
      </c>
      <c r="V67" s="48">
        <v>-17579.22875000001</v>
      </c>
      <c r="W67" s="48">
        <v>-12305.460125000005</v>
      </c>
      <c r="X67" s="49">
        <v>0.967</v>
      </c>
      <c r="Y67" s="50">
        <v>97094</v>
      </c>
      <c r="Z67" s="46">
        <v>362617.60341700003</v>
      </c>
      <c r="AA67" s="46">
        <v>360258.9455595672</v>
      </c>
      <c r="AB67" s="46">
        <v>3710.414089022671</v>
      </c>
      <c r="AC67" s="46">
        <v>-359.0281285807614</v>
      </c>
      <c r="AD67" s="46">
        <v>0</v>
      </c>
      <c r="AE67" s="46">
        <v>34859477</v>
      </c>
      <c r="AF67" s="15" t="s">
        <v>112</v>
      </c>
      <c r="AG67" t="b">
        <v>1</v>
      </c>
    </row>
    <row r="68" spans="1:33" ht="12.75">
      <c r="A68" t="s">
        <v>327</v>
      </c>
      <c r="B68" s="15" t="s">
        <v>328</v>
      </c>
      <c r="C68" s="36">
        <v>1785784.714</v>
      </c>
      <c r="D68" s="41">
        <v>199585</v>
      </c>
      <c r="E68" s="45">
        <v>1985369.714</v>
      </c>
      <c r="F68" s="47">
        <v>1149751</v>
      </c>
      <c r="G68" s="47">
        <v>503160</v>
      </c>
      <c r="H68" s="47">
        <v>372121</v>
      </c>
      <c r="I68" s="47">
        <v>0</v>
      </c>
      <c r="J68" s="47">
        <v>48817</v>
      </c>
      <c r="K68" s="48">
        <v>310005</v>
      </c>
      <c r="L68" s="48">
        <v>198463</v>
      </c>
      <c r="M68" s="48">
        <v>199585</v>
      </c>
      <c r="N68" s="48">
        <v>9559</v>
      </c>
      <c r="O68" s="48">
        <v>1591945.2346</v>
      </c>
      <c r="P68" s="48">
        <v>785483.2999999999</v>
      </c>
      <c r="Q68" s="48">
        <v>-440322.95</v>
      </c>
      <c r="R68" s="48">
        <v>135908.54</v>
      </c>
      <c r="S68" s="48">
        <v>2073014.1246000002</v>
      </c>
      <c r="T68" s="48">
        <v>1985369.714</v>
      </c>
      <c r="U68" s="48">
        <v>1687564.2569</v>
      </c>
      <c r="V68" s="48">
        <v>385449.8677000003</v>
      </c>
      <c r="W68" s="48">
        <v>269814.9073900002</v>
      </c>
      <c r="X68" s="49">
        <v>1.136</v>
      </c>
      <c r="Y68" s="50">
        <v>532857</v>
      </c>
      <c r="Z68" s="46">
        <v>2255379.9951039995</v>
      </c>
      <c r="AA68" s="46">
        <v>2240709.803428745</v>
      </c>
      <c r="AB68" s="46">
        <v>4205.086549353287</v>
      </c>
      <c r="AC68" s="46">
        <v>135.64433174985516</v>
      </c>
      <c r="AD68" s="46">
        <v>72279032</v>
      </c>
      <c r="AE68" s="46">
        <v>0</v>
      </c>
      <c r="AF68" s="15" t="s">
        <v>114</v>
      </c>
      <c r="AG68" t="b">
        <v>1</v>
      </c>
    </row>
    <row r="69" spans="1:33" ht="12.75">
      <c r="A69" t="s">
        <v>321</v>
      </c>
      <c r="B69" s="15" t="s">
        <v>322</v>
      </c>
      <c r="C69" s="36">
        <v>45300.251</v>
      </c>
      <c r="D69" s="41">
        <v>3642</v>
      </c>
      <c r="E69" s="45">
        <v>48942.251</v>
      </c>
      <c r="F69" s="47">
        <v>39185</v>
      </c>
      <c r="G69" s="47">
        <v>850</v>
      </c>
      <c r="H69" s="47">
        <v>5337</v>
      </c>
      <c r="I69" s="47">
        <v>1081</v>
      </c>
      <c r="J69" s="47">
        <v>1361</v>
      </c>
      <c r="K69" s="48">
        <v>5292</v>
      </c>
      <c r="L69" s="48">
        <v>15696</v>
      </c>
      <c r="M69" s="48">
        <v>3642</v>
      </c>
      <c r="N69" s="48">
        <v>334</v>
      </c>
      <c r="O69" s="48">
        <v>54255.551</v>
      </c>
      <c r="P69" s="48">
        <v>7334.65</v>
      </c>
      <c r="Q69" s="48">
        <v>-18123.7</v>
      </c>
      <c r="R69" s="48">
        <v>427.38000000000005</v>
      </c>
      <c r="S69" s="48">
        <v>43893.881</v>
      </c>
      <c r="T69" s="48">
        <v>48942.251</v>
      </c>
      <c r="U69" s="48">
        <v>41600.913349999995</v>
      </c>
      <c r="V69" s="48">
        <v>2292.967650000006</v>
      </c>
      <c r="W69" s="48">
        <v>1605.077355000004</v>
      </c>
      <c r="X69" s="49">
        <v>1.033</v>
      </c>
      <c r="Y69" s="50">
        <v>13068</v>
      </c>
      <c r="Z69" s="46">
        <v>50557.345282999995</v>
      </c>
      <c r="AA69" s="46">
        <v>50228.49340548769</v>
      </c>
      <c r="AB69" s="46">
        <v>3843.6251458132606</v>
      </c>
      <c r="AC69" s="46">
        <v>-225.81707179017167</v>
      </c>
      <c r="AD69" s="46">
        <v>0</v>
      </c>
      <c r="AE69" s="46">
        <v>2950977</v>
      </c>
      <c r="AF69" s="15" t="s">
        <v>116</v>
      </c>
      <c r="AG69" t="b">
        <v>1</v>
      </c>
    </row>
    <row r="70" spans="1:33" ht="12.75">
      <c r="A70" t="s">
        <v>117</v>
      </c>
      <c r="B70" s="15" t="s">
        <v>118</v>
      </c>
      <c r="C70" s="36">
        <v>10333.818</v>
      </c>
      <c r="D70" s="41">
        <v>5707</v>
      </c>
      <c r="E70" s="45">
        <v>16040.818</v>
      </c>
      <c r="F70" s="47">
        <v>15490</v>
      </c>
      <c r="G70" s="47">
        <v>4454</v>
      </c>
      <c r="H70" s="47">
        <v>337</v>
      </c>
      <c r="I70" s="47">
        <v>0</v>
      </c>
      <c r="J70" s="47">
        <v>1419</v>
      </c>
      <c r="K70" s="48">
        <v>2</v>
      </c>
      <c r="L70" s="48">
        <v>14582</v>
      </c>
      <c r="M70" s="48">
        <v>5707</v>
      </c>
      <c r="N70" s="48">
        <v>0</v>
      </c>
      <c r="O70" s="48">
        <v>21447.454</v>
      </c>
      <c r="P70" s="48">
        <v>5278.5</v>
      </c>
      <c r="Q70" s="48">
        <v>-12396.4</v>
      </c>
      <c r="R70" s="48">
        <v>2372.01</v>
      </c>
      <c r="S70" s="48">
        <v>16701.564000000002</v>
      </c>
      <c r="T70" s="48">
        <v>16040.818</v>
      </c>
      <c r="U70" s="48">
        <v>13634.6953</v>
      </c>
      <c r="V70" s="48">
        <v>3066.8687000000027</v>
      </c>
      <c r="W70" s="48">
        <v>2146.808090000002</v>
      </c>
      <c r="X70" s="49">
        <v>1.134</v>
      </c>
      <c r="Y70" s="50">
        <v>10948</v>
      </c>
      <c r="Z70" s="46">
        <v>18190.287611999996</v>
      </c>
      <c r="AA70" s="46">
        <v>18071.968301517798</v>
      </c>
      <c r="AB70" s="46">
        <v>1650.7095635292108</v>
      </c>
      <c r="AC70" s="46">
        <v>-2418.7326540742215</v>
      </c>
      <c r="AD70" s="46">
        <v>0</v>
      </c>
      <c r="AE70" s="46">
        <v>26480285</v>
      </c>
      <c r="AF70" s="15" t="s">
        <v>118</v>
      </c>
      <c r="AG70" t="b">
        <v>1</v>
      </c>
    </row>
    <row r="71" spans="1:33" ht="12.75">
      <c r="A71" t="s">
        <v>391</v>
      </c>
      <c r="B71" s="15" t="s">
        <v>392</v>
      </c>
      <c r="C71" s="36">
        <v>47947.492</v>
      </c>
      <c r="D71" s="41">
        <v>8286</v>
      </c>
      <c r="E71" s="45">
        <v>56233.492</v>
      </c>
      <c r="F71" s="47">
        <v>46854</v>
      </c>
      <c r="G71" s="47">
        <v>5808</v>
      </c>
      <c r="H71" s="47">
        <v>476</v>
      </c>
      <c r="I71" s="47">
        <v>-3</v>
      </c>
      <c r="J71" s="47">
        <v>2625</v>
      </c>
      <c r="K71" s="48">
        <v>33</v>
      </c>
      <c r="L71" s="48">
        <v>33971</v>
      </c>
      <c r="M71" s="48">
        <v>8286</v>
      </c>
      <c r="N71" s="48">
        <v>44</v>
      </c>
      <c r="O71" s="48">
        <v>64874.0484</v>
      </c>
      <c r="P71" s="48">
        <v>7570.099999999999</v>
      </c>
      <c r="Q71" s="48">
        <v>-28940.8</v>
      </c>
      <c r="R71" s="48">
        <v>1268.0300000000002</v>
      </c>
      <c r="S71" s="48">
        <v>44771.3784</v>
      </c>
      <c r="T71" s="48">
        <v>56233.492</v>
      </c>
      <c r="U71" s="48">
        <v>47798.468199999996</v>
      </c>
      <c r="V71" s="48">
        <v>-3027.0897999999943</v>
      </c>
      <c r="W71" s="48">
        <v>-2118.962859999996</v>
      </c>
      <c r="X71" s="49">
        <v>0.962</v>
      </c>
      <c r="Y71" s="50">
        <v>12080</v>
      </c>
      <c r="Z71" s="46">
        <v>54096.619304</v>
      </c>
      <c r="AA71" s="46">
        <v>53744.746104851416</v>
      </c>
      <c r="AB71" s="46">
        <v>4449.068386163197</v>
      </c>
      <c r="AC71" s="46">
        <v>379.62616855976466</v>
      </c>
      <c r="AD71" s="46">
        <v>4585884</v>
      </c>
      <c r="AE71" s="46">
        <v>0</v>
      </c>
      <c r="AF71" s="15" t="s">
        <v>120</v>
      </c>
      <c r="AG71" t="b">
        <v>1</v>
      </c>
    </row>
    <row r="72" spans="1:33" ht="12.75">
      <c r="A72" t="s">
        <v>401</v>
      </c>
      <c r="B72" s="15" t="s">
        <v>402</v>
      </c>
      <c r="C72" s="36">
        <v>48775.108</v>
      </c>
      <c r="D72" s="41">
        <v>7696</v>
      </c>
      <c r="E72" s="45">
        <v>56471.108</v>
      </c>
      <c r="F72" s="47">
        <v>32988</v>
      </c>
      <c r="G72" s="47">
        <v>10856</v>
      </c>
      <c r="H72" s="47">
        <v>829</v>
      </c>
      <c r="I72" s="47">
        <v>0</v>
      </c>
      <c r="J72" s="47">
        <v>2437</v>
      </c>
      <c r="K72" s="48">
        <v>669</v>
      </c>
      <c r="L72" s="48">
        <v>16102</v>
      </c>
      <c r="M72" s="48">
        <v>7696</v>
      </c>
      <c r="N72" s="48">
        <v>555</v>
      </c>
      <c r="O72" s="48">
        <v>45675.1848</v>
      </c>
      <c r="P72" s="48">
        <v>12003.699999999999</v>
      </c>
      <c r="Q72" s="48">
        <v>-14727.1</v>
      </c>
      <c r="R72" s="48">
        <v>3804.26</v>
      </c>
      <c r="S72" s="48">
        <v>46756.0448</v>
      </c>
      <c r="T72" s="48">
        <v>56471.108</v>
      </c>
      <c r="U72" s="48">
        <v>48000.4418</v>
      </c>
      <c r="V72" s="48">
        <v>-1244.3969999999972</v>
      </c>
      <c r="W72" s="48">
        <v>-871.077899999998</v>
      </c>
      <c r="X72" s="49">
        <v>0.985</v>
      </c>
      <c r="Y72" s="50">
        <v>15255</v>
      </c>
      <c r="Z72" s="46">
        <v>55624.04138</v>
      </c>
      <c r="AA72" s="46">
        <v>55262.23301486051</v>
      </c>
      <c r="AB72" s="46">
        <v>3622.5652582668313</v>
      </c>
      <c r="AC72" s="46">
        <v>-446.876959336601</v>
      </c>
      <c r="AD72" s="46">
        <v>0</v>
      </c>
      <c r="AE72" s="46">
        <v>6817108</v>
      </c>
      <c r="AF72" s="15" t="s">
        <v>122</v>
      </c>
      <c r="AG72" t="b">
        <v>1</v>
      </c>
    </row>
    <row r="73" spans="1:33" ht="12.75">
      <c r="A73" t="s">
        <v>428</v>
      </c>
      <c r="B73" s="15" t="s">
        <v>429</v>
      </c>
      <c r="C73" s="36">
        <v>101903.034</v>
      </c>
      <c r="D73" s="41">
        <v>9787</v>
      </c>
      <c r="E73" s="45">
        <v>111690.034</v>
      </c>
      <c r="F73" s="47">
        <v>45213</v>
      </c>
      <c r="G73" s="47">
        <v>18711</v>
      </c>
      <c r="H73" s="47">
        <v>771</v>
      </c>
      <c r="I73" s="47">
        <v>0</v>
      </c>
      <c r="J73" s="47">
        <v>4342</v>
      </c>
      <c r="K73" s="48">
        <v>289</v>
      </c>
      <c r="L73" s="48">
        <v>8519</v>
      </c>
      <c r="M73" s="48">
        <v>9787</v>
      </c>
      <c r="N73" s="48">
        <v>231</v>
      </c>
      <c r="O73" s="48">
        <v>62601.9198</v>
      </c>
      <c r="P73" s="48">
        <v>20250.399999999998</v>
      </c>
      <c r="Q73" s="48">
        <v>-7683.15</v>
      </c>
      <c r="R73" s="48">
        <v>6870.72</v>
      </c>
      <c r="S73" s="48">
        <v>82039.8898</v>
      </c>
      <c r="T73" s="48">
        <v>111690.034</v>
      </c>
      <c r="U73" s="48">
        <v>94936.52889999999</v>
      </c>
      <c r="V73" s="48">
        <v>-12896.639099999986</v>
      </c>
      <c r="W73" s="48">
        <v>-9027.64736999999</v>
      </c>
      <c r="X73" s="49">
        <v>0.919</v>
      </c>
      <c r="Y73" s="50">
        <v>15492</v>
      </c>
      <c r="Z73" s="46">
        <v>102643.141246</v>
      </c>
      <c r="AA73" s="46">
        <v>101975.4956343967</v>
      </c>
      <c r="AB73" s="46">
        <v>6582.461634030255</v>
      </c>
      <c r="AC73" s="46">
        <v>2513.0194164268223</v>
      </c>
      <c r="AD73" s="46">
        <v>38931697</v>
      </c>
      <c r="AE73" s="46">
        <v>0</v>
      </c>
      <c r="AF73" s="15" t="s">
        <v>124</v>
      </c>
      <c r="AG73" t="b">
        <v>1</v>
      </c>
    </row>
    <row r="74" spans="1:33" ht="12.75">
      <c r="A74" t="s">
        <v>257</v>
      </c>
      <c r="B74" s="15" t="s">
        <v>258</v>
      </c>
      <c r="C74" s="36">
        <v>337109.127</v>
      </c>
      <c r="D74" s="41">
        <v>37196</v>
      </c>
      <c r="E74" s="45">
        <v>374305.127</v>
      </c>
      <c r="F74" s="47">
        <v>210584</v>
      </c>
      <c r="G74" s="47">
        <v>92248</v>
      </c>
      <c r="H74" s="47">
        <v>17551</v>
      </c>
      <c r="I74" s="47">
        <v>0</v>
      </c>
      <c r="J74" s="47">
        <v>3807</v>
      </c>
      <c r="K74" s="48">
        <v>6540</v>
      </c>
      <c r="L74" s="48">
        <v>59801</v>
      </c>
      <c r="M74" s="48">
        <v>37196</v>
      </c>
      <c r="N74" s="48">
        <v>292</v>
      </c>
      <c r="O74" s="48">
        <v>291574.6064</v>
      </c>
      <c r="P74" s="48">
        <v>96565.09999999999</v>
      </c>
      <c r="Q74" s="48">
        <v>-56638.049999999996</v>
      </c>
      <c r="R74" s="48">
        <v>21450.43</v>
      </c>
      <c r="S74" s="48">
        <v>352952.0864</v>
      </c>
      <c r="T74" s="48">
        <v>374305.127</v>
      </c>
      <c r="U74" s="48">
        <v>318159.35795</v>
      </c>
      <c r="V74" s="48">
        <v>34792.728449999995</v>
      </c>
      <c r="W74" s="48">
        <v>24354.909914999997</v>
      </c>
      <c r="X74" s="49">
        <v>1.065</v>
      </c>
      <c r="Y74" s="50">
        <v>94006</v>
      </c>
      <c r="Z74" s="46">
        <v>398634.960255</v>
      </c>
      <c r="AA74" s="46">
        <v>396042.02634226985</v>
      </c>
      <c r="AB74" s="46">
        <v>4212.944134866602</v>
      </c>
      <c r="AC74" s="46">
        <v>143.50191726317007</v>
      </c>
      <c r="AD74" s="46">
        <v>13490041</v>
      </c>
      <c r="AE74" s="46">
        <v>0</v>
      </c>
      <c r="AF74" s="15" t="s">
        <v>126</v>
      </c>
      <c r="AG74" t="b">
        <v>1</v>
      </c>
    </row>
    <row r="75" spans="1:33" ht="12.75">
      <c r="A75" t="s">
        <v>373</v>
      </c>
      <c r="B75" s="15" t="s">
        <v>374</v>
      </c>
      <c r="C75" s="36">
        <v>60391.15400000001</v>
      </c>
      <c r="D75" s="41">
        <v>6928</v>
      </c>
      <c r="E75" s="45">
        <v>67319.15400000001</v>
      </c>
      <c r="F75" s="47">
        <v>54262</v>
      </c>
      <c r="G75" s="47">
        <v>8894</v>
      </c>
      <c r="H75" s="47">
        <v>1504</v>
      </c>
      <c r="I75" s="47">
        <v>0</v>
      </c>
      <c r="J75" s="47">
        <v>4443</v>
      </c>
      <c r="K75" s="48">
        <v>238</v>
      </c>
      <c r="L75" s="48">
        <v>32773</v>
      </c>
      <c r="M75" s="48">
        <v>6928</v>
      </c>
      <c r="N75" s="48">
        <v>467</v>
      </c>
      <c r="O75" s="48">
        <v>75131.1652</v>
      </c>
      <c r="P75" s="48">
        <v>12614.85</v>
      </c>
      <c r="Q75" s="48">
        <v>-28456.3</v>
      </c>
      <c r="R75" s="48">
        <v>317.39000000000004</v>
      </c>
      <c r="S75" s="48">
        <v>59607.105200000005</v>
      </c>
      <c r="T75" s="48">
        <v>67319.15400000001</v>
      </c>
      <c r="U75" s="48">
        <v>57221.280900000005</v>
      </c>
      <c r="V75" s="48">
        <v>2385.8243</v>
      </c>
      <c r="W75" s="48">
        <v>1670.07701</v>
      </c>
      <c r="X75" s="49">
        <v>1.025</v>
      </c>
      <c r="Y75" s="50">
        <v>15133</v>
      </c>
      <c r="Z75" s="46">
        <v>69002.13285000001</v>
      </c>
      <c r="AA75" s="46">
        <v>68553.30625886754</v>
      </c>
      <c r="AB75" s="46">
        <v>4530.053938998713</v>
      </c>
      <c r="AC75" s="46">
        <v>460.61172139528117</v>
      </c>
      <c r="AD75" s="46">
        <v>6970437</v>
      </c>
      <c r="AE75" s="46">
        <v>0</v>
      </c>
      <c r="AF75" s="15" t="s">
        <v>128</v>
      </c>
      <c r="AG75" t="b">
        <v>1</v>
      </c>
    </row>
    <row r="76" spans="1:33" ht="12.75">
      <c r="A76" t="s">
        <v>19</v>
      </c>
      <c r="B76" s="15" t="s">
        <v>20</v>
      </c>
      <c r="C76" s="36">
        <v>227281.934</v>
      </c>
      <c r="D76" s="41">
        <v>38063</v>
      </c>
      <c r="E76" s="45">
        <v>265344.934</v>
      </c>
      <c r="F76" s="47">
        <v>185313</v>
      </c>
      <c r="G76" s="47">
        <v>79326</v>
      </c>
      <c r="H76" s="47">
        <v>144010</v>
      </c>
      <c r="I76" s="47">
        <v>0</v>
      </c>
      <c r="J76" s="47">
        <v>0</v>
      </c>
      <c r="K76" s="48">
        <v>120527</v>
      </c>
      <c r="L76" s="48">
        <v>121106</v>
      </c>
      <c r="M76" s="48">
        <v>38063</v>
      </c>
      <c r="N76" s="48">
        <v>0</v>
      </c>
      <c r="O76" s="48">
        <v>256584.37980000002</v>
      </c>
      <c r="P76" s="48">
        <v>189835.6</v>
      </c>
      <c r="Q76" s="48">
        <v>-205388.05</v>
      </c>
      <c r="R76" s="48">
        <v>11765.53</v>
      </c>
      <c r="S76" s="48">
        <v>252797.4598</v>
      </c>
      <c r="T76" s="48">
        <v>265344.934</v>
      </c>
      <c r="U76" s="48">
        <v>225543.1939</v>
      </c>
      <c r="V76" s="48">
        <v>27254.2659</v>
      </c>
      <c r="W76" s="48">
        <v>19077.986129999998</v>
      </c>
      <c r="X76" s="49">
        <v>1.072</v>
      </c>
      <c r="Y76" s="50">
        <v>80804</v>
      </c>
      <c r="Z76" s="46">
        <v>284449.769248</v>
      </c>
      <c r="AA76" s="46">
        <v>282599.5565805521</v>
      </c>
      <c r="AB76" s="46">
        <v>3497.34612866383</v>
      </c>
      <c r="AC76" s="46">
        <v>-572.0960889396024</v>
      </c>
      <c r="AD76" s="46">
        <v>0</v>
      </c>
      <c r="AE76" s="46">
        <v>46227652</v>
      </c>
      <c r="AF76" s="15" t="s">
        <v>130</v>
      </c>
      <c r="AG76" t="b">
        <v>1</v>
      </c>
    </row>
    <row r="77" spans="1:33" ht="12.75">
      <c r="A77" t="s">
        <v>575</v>
      </c>
      <c r="B77" s="15" t="s">
        <v>576</v>
      </c>
      <c r="C77" s="36">
        <v>54869.65400000001</v>
      </c>
      <c r="D77" s="41">
        <v>11544</v>
      </c>
      <c r="E77" s="45">
        <v>66413.65400000001</v>
      </c>
      <c r="F77" s="47">
        <v>49038</v>
      </c>
      <c r="G77" s="47">
        <v>8663</v>
      </c>
      <c r="H77" s="47">
        <v>739</v>
      </c>
      <c r="I77" s="47">
        <v>2857</v>
      </c>
      <c r="J77" s="47">
        <v>0</v>
      </c>
      <c r="K77" s="48">
        <v>0</v>
      </c>
      <c r="L77" s="48">
        <v>40501</v>
      </c>
      <c r="M77" s="48">
        <v>11544</v>
      </c>
      <c r="N77" s="48">
        <v>0</v>
      </c>
      <c r="O77" s="48">
        <v>67898.0148</v>
      </c>
      <c r="P77" s="48">
        <v>10420.15</v>
      </c>
      <c r="Q77" s="48">
        <v>-34425.85</v>
      </c>
      <c r="R77" s="48">
        <v>2927.23</v>
      </c>
      <c r="S77" s="48">
        <v>46819.54480000001</v>
      </c>
      <c r="T77" s="48">
        <v>66413.65400000001</v>
      </c>
      <c r="U77" s="48">
        <v>56451.60590000001</v>
      </c>
      <c r="V77" s="48">
        <v>-9632.061099999999</v>
      </c>
      <c r="W77" s="48">
        <v>-6742.442769999999</v>
      </c>
      <c r="X77" s="49">
        <v>0.898</v>
      </c>
      <c r="Y77" s="50">
        <v>9902</v>
      </c>
      <c r="Z77" s="46">
        <v>59639.46129200001</v>
      </c>
      <c r="AA77" s="46">
        <v>59251.53449897096</v>
      </c>
      <c r="AB77" s="46">
        <v>5983.794637343059</v>
      </c>
      <c r="AC77" s="46">
        <v>1914.3524197396264</v>
      </c>
      <c r="AD77" s="46">
        <v>18955918</v>
      </c>
      <c r="AE77" s="46">
        <v>0</v>
      </c>
      <c r="AF77" s="15" t="s">
        <v>132</v>
      </c>
      <c r="AG77" t="b">
        <v>1</v>
      </c>
    </row>
    <row r="78" spans="1:33" ht="12.75">
      <c r="A78" t="s">
        <v>657</v>
      </c>
      <c r="B78" s="15" t="s">
        <v>425</v>
      </c>
      <c r="C78" s="36">
        <v>54128.178</v>
      </c>
      <c r="D78" s="41">
        <v>9813</v>
      </c>
      <c r="E78" s="45">
        <v>63941.178</v>
      </c>
      <c r="F78" s="47">
        <v>49673</v>
      </c>
      <c r="G78" s="47">
        <v>5952</v>
      </c>
      <c r="H78" s="47">
        <v>120</v>
      </c>
      <c r="I78" s="47">
        <v>0</v>
      </c>
      <c r="J78" s="47">
        <v>3368</v>
      </c>
      <c r="K78" s="48">
        <v>132</v>
      </c>
      <c r="L78" s="48">
        <v>30981</v>
      </c>
      <c r="M78" s="48">
        <v>9813</v>
      </c>
      <c r="N78" s="48">
        <v>135</v>
      </c>
      <c r="O78" s="48">
        <v>68777.23580000001</v>
      </c>
      <c r="P78" s="48">
        <v>8024</v>
      </c>
      <c r="Q78" s="48">
        <v>-26560.8</v>
      </c>
      <c r="R78" s="48">
        <v>3074.28</v>
      </c>
      <c r="S78" s="48">
        <v>53314.715800000005</v>
      </c>
      <c r="T78" s="48">
        <v>63941.178</v>
      </c>
      <c r="U78" s="48">
        <v>54350.001299999996</v>
      </c>
      <c r="V78" s="48">
        <v>-1035.2854999999909</v>
      </c>
      <c r="W78" s="48">
        <v>-724.6998499999936</v>
      </c>
      <c r="X78" s="49">
        <v>0.989</v>
      </c>
      <c r="Y78" s="50">
        <v>13442</v>
      </c>
      <c r="Z78" s="46">
        <v>63237.825042</v>
      </c>
      <c r="AA78" s="46">
        <v>62826.49257629301</v>
      </c>
      <c r="AB78" s="46">
        <v>4673.89470140552</v>
      </c>
      <c r="AC78" s="46">
        <v>604.452483802088</v>
      </c>
      <c r="AD78" s="46">
        <v>8125050</v>
      </c>
      <c r="AE78" s="46">
        <v>0</v>
      </c>
      <c r="AF78" s="15" t="s">
        <v>134</v>
      </c>
      <c r="AG78" t="b">
        <v>1</v>
      </c>
    </row>
    <row r="79" spans="1:33" ht="12.75">
      <c r="A79" t="s">
        <v>465</v>
      </c>
      <c r="B79" s="15" t="s">
        <v>466</v>
      </c>
      <c r="C79" s="36">
        <v>91780.418</v>
      </c>
      <c r="D79" s="41">
        <v>13941</v>
      </c>
      <c r="E79" s="45">
        <v>105721.418</v>
      </c>
      <c r="F79" s="47">
        <v>80081</v>
      </c>
      <c r="G79" s="47">
        <v>5516</v>
      </c>
      <c r="H79" s="47">
        <v>1313</v>
      </c>
      <c r="I79" s="47">
        <v>0</v>
      </c>
      <c r="J79" s="47">
        <v>2114</v>
      </c>
      <c r="K79" s="48">
        <v>255</v>
      </c>
      <c r="L79" s="48">
        <v>28048</v>
      </c>
      <c r="M79" s="48">
        <v>13941</v>
      </c>
      <c r="N79" s="48">
        <v>234</v>
      </c>
      <c r="O79" s="48">
        <v>110880.1526</v>
      </c>
      <c r="P79" s="48">
        <v>7601.55</v>
      </c>
      <c r="Q79" s="48">
        <v>-24256.45</v>
      </c>
      <c r="R79" s="48">
        <v>7081.6900000000005</v>
      </c>
      <c r="S79" s="48">
        <v>101306.94260000001</v>
      </c>
      <c r="T79" s="48">
        <v>105721.418</v>
      </c>
      <c r="U79" s="48">
        <v>89863.2053</v>
      </c>
      <c r="V79" s="48">
        <v>11443.737300000008</v>
      </c>
      <c r="W79" s="48">
        <v>8010.616110000005</v>
      </c>
      <c r="X79" s="49">
        <v>1.076</v>
      </c>
      <c r="Y79" s="50">
        <v>15002</v>
      </c>
      <c r="Z79" s="46">
        <v>113756.24576800001</v>
      </c>
      <c r="AA79" s="46">
        <v>113016.31461081291</v>
      </c>
      <c r="AB79" s="46">
        <v>7533.416518518392</v>
      </c>
      <c r="AC79" s="46">
        <v>3463.9743009149597</v>
      </c>
      <c r="AD79" s="46">
        <v>51966542</v>
      </c>
      <c r="AE79" s="46">
        <v>0</v>
      </c>
      <c r="AF79" s="15" t="s">
        <v>136</v>
      </c>
      <c r="AG79" t="b">
        <v>1</v>
      </c>
    </row>
    <row r="80" spans="1:33" ht="12.75">
      <c r="A80" t="s">
        <v>237</v>
      </c>
      <c r="B80" s="15" t="s">
        <v>238</v>
      </c>
      <c r="C80" s="36">
        <v>312761.918</v>
      </c>
      <c r="D80" s="41">
        <v>61139</v>
      </c>
      <c r="E80" s="45">
        <v>373900.918</v>
      </c>
      <c r="F80" s="47">
        <v>148371</v>
      </c>
      <c r="G80" s="47">
        <v>80767</v>
      </c>
      <c r="H80" s="47">
        <v>22430</v>
      </c>
      <c r="I80" s="47">
        <v>0</v>
      </c>
      <c r="J80" s="47">
        <v>10513</v>
      </c>
      <c r="K80" s="48">
        <v>15718</v>
      </c>
      <c r="L80" s="48">
        <v>50885</v>
      </c>
      <c r="M80" s="48">
        <v>61139</v>
      </c>
      <c r="N80" s="48">
        <v>1263</v>
      </c>
      <c r="O80" s="48">
        <v>205434.4866</v>
      </c>
      <c r="P80" s="48">
        <v>96653.5</v>
      </c>
      <c r="Q80" s="48">
        <v>-57686.1</v>
      </c>
      <c r="R80" s="48">
        <v>43317.700000000004</v>
      </c>
      <c r="S80" s="48">
        <v>287719.5866</v>
      </c>
      <c r="T80" s="48">
        <v>373900.918</v>
      </c>
      <c r="U80" s="48">
        <v>317815.7803</v>
      </c>
      <c r="V80" s="48">
        <v>-30096.193700000003</v>
      </c>
      <c r="W80" s="48">
        <v>-21067.335590000002</v>
      </c>
      <c r="X80" s="49">
        <v>0.944</v>
      </c>
      <c r="Y80" s="50">
        <v>132784</v>
      </c>
      <c r="Z80" s="46">
        <v>352962.466592</v>
      </c>
      <c r="AA80" s="46">
        <v>350666.61088240077</v>
      </c>
      <c r="AB80" s="46">
        <v>2640.880007247867</v>
      </c>
      <c r="AC80" s="46">
        <v>-1428.5622103555652</v>
      </c>
      <c r="AD80" s="46">
        <v>0</v>
      </c>
      <c r="AE80" s="46">
        <v>189690205</v>
      </c>
      <c r="AF80" s="15" t="s">
        <v>138</v>
      </c>
      <c r="AG80" t="b">
        <v>1</v>
      </c>
    </row>
    <row r="81" spans="1:33" ht="12.75">
      <c r="A81" t="s">
        <v>317</v>
      </c>
      <c r="B81" s="15" t="s">
        <v>318</v>
      </c>
      <c r="C81" s="36">
        <v>34326.496</v>
      </c>
      <c r="D81" s="41">
        <v>4165</v>
      </c>
      <c r="E81" s="45">
        <v>38491.496</v>
      </c>
      <c r="F81" s="47">
        <v>12886</v>
      </c>
      <c r="G81" s="47">
        <v>15427</v>
      </c>
      <c r="H81" s="47">
        <v>437</v>
      </c>
      <c r="I81" s="47">
        <v>0</v>
      </c>
      <c r="J81" s="47">
        <v>921</v>
      </c>
      <c r="K81" s="48">
        <v>10</v>
      </c>
      <c r="L81" s="48">
        <v>8665</v>
      </c>
      <c r="M81" s="48">
        <v>4165</v>
      </c>
      <c r="N81" s="48">
        <v>168</v>
      </c>
      <c r="O81" s="48">
        <v>17841.9556</v>
      </c>
      <c r="P81" s="48">
        <v>14267.25</v>
      </c>
      <c r="Q81" s="48">
        <v>-7516.55</v>
      </c>
      <c r="R81" s="48">
        <v>2067.2000000000003</v>
      </c>
      <c r="S81" s="48">
        <v>26659.855600000003</v>
      </c>
      <c r="T81" s="48">
        <v>38491.496</v>
      </c>
      <c r="U81" s="48">
        <v>32717.7716</v>
      </c>
      <c r="V81" s="48">
        <v>-6057.915999999997</v>
      </c>
      <c r="W81" s="48">
        <v>-4240.541199999998</v>
      </c>
      <c r="X81" s="49">
        <v>0.89</v>
      </c>
      <c r="Y81" s="50">
        <v>9260</v>
      </c>
      <c r="Z81" s="46">
        <v>34257.43144</v>
      </c>
      <c r="AA81" s="46">
        <v>34034.60287602512</v>
      </c>
      <c r="AB81" s="46">
        <v>3675.4430751646996</v>
      </c>
      <c r="AC81" s="46">
        <v>-393.99914243873263</v>
      </c>
      <c r="AD81" s="46">
        <v>0</v>
      </c>
      <c r="AE81" s="46">
        <v>3648432</v>
      </c>
      <c r="AF81" s="15" t="s">
        <v>140</v>
      </c>
      <c r="AG81" t="b">
        <v>1</v>
      </c>
    </row>
    <row r="82" spans="1:33" ht="12.75">
      <c r="A82" t="s">
        <v>359</v>
      </c>
      <c r="B82" s="16" t="s">
        <v>360</v>
      </c>
      <c r="C82" s="36">
        <v>26310.862999999998</v>
      </c>
      <c r="D82" s="41">
        <v>7402</v>
      </c>
      <c r="E82" s="45">
        <v>33712.863</v>
      </c>
      <c r="F82" s="47">
        <v>33372</v>
      </c>
      <c r="G82" s="47">
        <v>419</v>
      </c>
      <c r="H82" s="47">
        <v>558</v>
      </c>
      <c r="I82" s="47">
        <v>0</v>
      </c>
      <c r="J82" s="47">
        <v>3809</v>
      </c>
      <c r="K82" s="48">
        <v>87</v>
      </c>
      <c r="L82" s="48">
        <v>25064</v>
      </c>
      <c r="M82" s="48">
        <v>7402</v>
      </c>
      <c r="N82" s="48">
        <v>80</v>
      </c>
      <c r="O82" s="48">
        <v>46206.8712</v>
      </c>
      <c r="P82" s="48">
        <v>4068.1</v>
      </c>
      <c r="Q82" s="48">
        <v>-21446.35</v>
      </c>
      <c r="R82" s="48">
        <v>2030.8200000000002</v>
      </c>
      <c r="S82" s="48">
        <v>30859.4412</v>
      </c>
      <c r="T82" s="48">
        <v>33712.863</v>
      </c>
      <c r="U82" s="48">
        <v>28655.933549999998</v>
      </c>
      <c r="V82" s="48">
        <v>2203.507650000003</v>
      </c>
      <c r="W82" s="48">
        <v>1542.455355000002</v>
      </c>
      <c r="X82" s="49">
        <v>1.046</v>
      </c>
      <c r="Y82" s="50">
        <v>8807</v>
      </c>
      <c r="Z82" s="46">
        <v>35263.654698</v>
      </c>
      <c r="AA82" s="46">
        <v>35034.28112249935</v>
      </c>
      <c r="AB82" s="46">
        <v>3978.0039880208183</v>
      </c>
      <c r="AC82" s="46">
        <v>-91.43822958261399</v>
      </c>
      <c r="AD82" s="46">
        <v>0</v>
      </c>
      <c r="AE82" s="46">
        <v>805296</v>
      </c>
      <c r="AF82" s="15" t="s">
        <v>142</v>
      </c>
      <c r="AG82" t="b">
        <v>1</v>
      </c>
    </row>
    <row r="83" spans="1:33" ht="12.75">
      <c r="A83" t="s">
        <v>473</v>
      </c>
      <c r="B83" s="15" t="s">
        <v>474</v>
      </c>
      <c r="C83" s="36">
        <v>37275.075</v>
      </c>
      <c r="D83" s="41">
        <v>9101</v>
      </c>
      <c r="E83" s="45">
        <v>46376.075</v>
      </c>
      <c r="F83" s="47">
        <v>43854</v>
      </c>
      <c r="G83" s="47">
        <v>3434</v>
      </c>
      <c r="H83" s="47">
        <v>1390</v>
      </c>
      <c r="I83" s="47">
        <v>0</v>
      </c>
      <c r="J83" s="47">
        <v>3369</v>
      </c>
      <c r="K83" s="48">
        <v>655</v>
      </c>
      <c r="L83" s="48">
        <v>37795</v>
      </c>
      <c r="M83" s="48">
        <v>9101</v>
      </c>
      <c r="N83" s="48">
        <v>0</v>
      </c>
      <c r="O83" s="48">
        <v>60720.248400000004</v>
      </c>
      <c r="P83" s="48">
        <v>6964.05</v>
      </c>
      <c r="Q83" s="48">
        <v>-32682.5</v>
      </c>
      <c r="R83" s="48">
        <v>1310.7</v>
      </c>
      <c r="S83" s="48">
        <v>36312.4984</v>
      </c>
      <c r="T83" s="48">
        <v>46376.075</v>
      </c>
      <c r="U83" s="48">
        <v>39419.66375</v>
      </c>
      <c r="V83" s="48">
        <v>-3107.165350000003</v>
      </c>
      <c r="W83" s="48">
        <v>-2175.015745000002</v>
      </c>
      <c r="X83" s="49">
        <v>0.953</v>
      </c>
      <c r="Y83" s="50">
        <v>9522</v>
      </c>
      <c r="Z83" s="46">
        <v>44196.399475</v>
      </c>
      <c r="AA83" s="46">
        <v>43908.92257396254</v>
      </c>
      <c r="AB83" s="46">
        <v>4611.313019739817</v>
      </c>
      <c r="AC83" s="46">
        <v>541.8708021363846</v>
      </c>
      <c r="AD83" s="46">
        <v>5159694</v>
      </c>
      <c r="AE83" s="46">
        <v>0</v>
      </c>
      <c r="AF83" s="15" t="s">
        <v>144</v>
      </c>
      <c r="AG83" t="b">
        <v>1</v>
      </c>
    </row>
    <row r="84" spans="1:33" ht="12.75">
      <c r="A84" t="s">
        <v>13</v>
      </c>
      <c r="B84" s="15" t="s">
        <v>14</v>
      </c>
      <c r="C84" s="36">
        <v>266065.165</v>
      </c>
      <c r="D84" s="41">
        <v>42316</v>
      </c>
      <c r="E84" s="45">
        <v>308381.165</v>
      </c>
      <c r="F84" s="47">
        <v>182837</v>
      </c>
      <c r="G84" s="47">
        <v>67719</v>
      </c>
      <c r="H84" s="47">
        <v>173290</v>
      </c>
      <c r="I84" s="47">
        <v>0</v>
      </c>
      <c r="J84" s="47">
        <v>15108</v>
      </c>
      <c r="K84" s="48">
        <v>169237</v>
      </c>
      <c r="L84" s="48">
        <v>71771</v>
      </c>
      <c r="M84" s="48">
        <v>42316</v>
      </c>
      <c r="N84" s="48">
        <v>4759</v>
      </c>
      <c r="O84" s="48">
        <v>253156.1102</v>
      </c>
      <c r="P84" s="48">
        <v>217699.44999999998</v>
      </c>
      <c r="Q84" s="48">
        <v>-208901.94999999998</v>
      </c>
      <c r="R84" s="48">
        <v>23767.530000000002</v>
      </c>
      <c r="S84" s="48">
        <v>285721.1402</v>
      </c>
      <c r="T84" s="48">
        <v>308381.165</v>
      </c>
      <c r="U84" s="48">
        <v>262123.99024999997</v>
      </c>
      <c r="V84" s="48">
        <v>23597.14995000005</v>
      </c>
      <c r="W84" s="48">
        <v>16518.004965000033</v>
      </c>
      <c r="X84" s="49">
        <v>1.054</v>
      </c>
      <c r="Y84" s="50">
        <v>102276</v>
      </c>
      <c r="Z84" s="46">
        <v>325033.74791</v>
      </c>
      <c r="AA84" s="46">
        <v>322919.5554488106</v>
      </c>
      <c r="AB84" s="46">
        <v>3157.3346185694654</v>
      </c>
      <c r="AC84" s="46">
        <v>-912.1075990339668</v>
      </c>
      <c r="AD84" s="46">
        <v>0</v>
      </c>
      <c r="AE84" s="46">
        <v>93286717</v>
      </c>
      <c r="AF84" s="15" t="s">
        <v>146</v>
      </c>
      <c r="AG84" t="b">
        <v>1</v>
      </c>
    </row>
    <row r="85" spans="1:33" ht="12.75">
      <c r="A85" t="s">
        <v>489</v>
      </c>
      <c r="B85" s="15" t="s">
        <v>490</v>
      </c>
      <c r="C85" s="36">
        <v>159980.507</v>
      </c>
      <c r="D85" s="41">
        <v>23991</v>
      </c>
      <c r="E85" s="45">
        <v>183971.507</v>
      </c>
      <c r="F85" s="47">
        <v>118408</v>
      </c>
      <c r="G85" s="47">
        <v>34526</v>
      </c>
      <c r="H85" s="47">
        <v>4423</v>
      </c>
      <c r="I85" s="47">
        <v>5600</v>
      </c>
      <c r="J85" s="47">
        <v>0</v>
      </c>
      <c r="K85" s="48">
        <v>743</v>
      </c>
      <c r="L85" s="48">
        <v>49020</v>
      </c>
      <c r="M85" s="48">
        <v>23991</v>
      </c>
      <c r="N85" s="48">
        <v>515</v>
      </c>
      <c r="O85" s="48">
        <v>163947.7168</v>
      </c>
      <c r="P85" s="48">
        <v>37866.65</v>
      </c>
      <c r="Q85" s="48">
        <v>-42736.299999999996</v>
      </c>
      <c r="R85" s="48">
        <v>12058.95</v>
      </c>
      <c r="S85" s="48">
        <v>171137.0168</v>
      </c>
      <c r="T85" s="48">
        <v>183971.507</v>
      </c>
      <c r="U85" s="48">
        <v>156375.78095000001</v>
      </c>
      <c r="V85" s="48">
        <v>14761.235849999997</v>
      </c>
      <c r="W85" s="48">
        <v>10332.865094999997</v>
      </c>
      <c r="X85" s="49">
        <v>1.056</v>
      </c>
      <c r="Y85" s="50">
        <v>36839</v>
      </c>
      <c r="Z85" s="46">
        <v>194273.911392</v>
      </c>
      <c r="AA85" s="46">
        <v>193010.25049059585</v>
      </c>
      <c r="AB85" s="46">
        <v>5239.291253578975</v>
      </c>
      <c r="AC85" s="46">
        <v>1169.8490359755424</v>
      </c>
      <c r="AD85" s="46">
        <v>43096069</v>
      </c>
      <c r="AE85" s="46">
        <v>0</v>
      </c>
      <c r="AF85" s="15" t="s">
        <v>148</v>
      </c>
      <c r="AG85" t="b">
        <v>1</v>
      </c>
    </row>
    <row r="86" spans="1:33" ht="12.75">
      <c r="A86" t="s">
        <v>159</v>
      </c>
      <c r="B86" s="15" t="s">
        <v>160</v>
      </c>
      <c r="C86" s="36">
        <v>88193.705</v>
      </c>
      <c r="D86" s="41">
        <v>7399</v>
      </c>
      <c r="E86" s="45">
        <v>95592.705</v>
      </c>
      <c r="F86" s="47">
        <v>50508</v>
      </c>
      <c r="G86" s="47">
        <v>4882</v>
      </c>
      <c r="H86" s="47">
        <v>11523</v>
      </c>
      <c r="I86" s="47">
        <v>32</v>
      </c>
      <c r="J86" s="47">
        <v>5387</v>
      </c>
      <c r="K86" s="48">
        <v>11655</v>
      </c>
      <c r="L86" s="48">
        <v>10309</v>
      </c>
      <c r="M86" s="48">
        <v>7399</v>
      </c>
      <c r="N86" s="48">
        <v>0</v>
      </c>
      <c r="O86" s="48">
        <v>69933.3768</v>
      </c>
      <c r="P86" s="48">
        <v>18550.399999999998</v>
      </c>
      <c r="Q86" s="48">
        <v>-18669.399999999998</v>
      </c>
      <c r="R86" s="48">
        <v>4536.62</v>
      </c>
      <c r="S86" s="48">
        <v>74350.9968</v>
      </c>
      <c r="T86" s="48">
        <v>95592.705</v>
      </c>
      <c r="U86" s="48">
        <v>81253.79925</v>
      </c>
      <c r="V86" s="48">
        <v>-6902.802450000003</v>
      </c>
      <c r="W86" s="48">
        <v>-4831.961715000001</v>
      </c>
      <c r="X86" s="49">
        <v>0.949</v>
      </c>
      <c r="Y86" s="50">
        <v>13660</v>
      </c>
      <c r="Z86" s="46">
        <v>90717.47704499999</v>
      </c>
      <c r="AA86" s="46">
        <v>90127.40229953153</v>
      </c>
      <c r="AB86" s="46">
        <v>6597.906464094549</v>
      </c>
      <c r="AC86" s="46">
        <v>2528.4642464911167</v>
      </c>
      <c r="AD86" s="46">
        <v>34538822</v>
      </c>
      <c r="AE86" s="46">
        <v>0</v>
      </c>
      <c r="AF86" s="15" t="s">
        <v>150</v>
      </c>
      <c r="AG86" t="b">
        <v>1</v>
      </c>
    </row>
    <row r="87" spans="1:33" ht="12.75">
      <c r="A87" t="s">
        <v>255</v>
      </c>
      <c r="B87" s="15" t="s">
        <v>256</v>
      </c>
      <c r="C87" s="36">
        <v>21758.91</v>
      </c>
      <c r="D87" s="41">
        <v>3586</v>
      </c>
      <c r="E87" s="45">
        <v>25344.91</v>
      </c>
      <c r="F87" s="47">
        <v>20193</v>
      </c>
      <c r="G87" s="47">
        <v>2221</v>
      </c>
      <c r="H87" s="47">
        <v>519</v>
      </c>
      <c r="I87" s="47">
        <v>0</v>
      </c>
      <c r="J87" s="47">
        <v>-276</v>
      </c>
      <c r="K87" s="48">
        <v>33</v>
      </c>
      <c r="L87" s="48">
        <v>12561</v>
      </c>
      <c r="M87" s="48">
        <v>3586</v>
      </c>
      <c r="N87" s="48">
        <v>210</v>
      </c>
      <c r="O87" s="48">
        <v>27959.2278</v>
      </c>
      <c r="P87" s="48">
        <v>2094.4</v>
      </c>
      <c r="Q87" s="48">
        <v>-10883.4</v>
      </c>
      <c r="R87" s="48">
        <v>912.73</v>
      </c>
      <c r="S87" s="48">
        <v>20082.9578</v>
      </c>
      <c r="T87" s="48">
        <v>25344.91</v>
      </c>
      <c r="U87" s="48">
        <v>21543.1735</v>
      </c>
      <c r="V87" s="48">
        <v>-1460.2157000000007</v>
      </c>
      <c r="W87" s="48">
        <v>-1022.1509900000004</v>
      </c>
      <c r="X87" s="49">
        <v>0.96</v>
      </c>
      <c r="Y87" s="50">
        <v>10001</v>
      </c>
      <c r="Z87" s="46">
        <v>24331.1136</v>
      </c>
      <c r="AA87" s="46">
        <v>24172.851089487693</v>
      </c>
      <c r="AB87" s="46">
        <v>2417.0434046083087</v>
      </c>
      <c r="AC87" s="46">
        <v>-1652.3988129951235</v>
      </c>
      <c r="AD87" s="46">
        <v>0</v>
      </c>
      <c r="AE87" s="46">
        <v>16525641</v>
      </c>
      <c r="AF87" s="15" t="s">
        <v>152</v>
      </c>
      <c r="AG87" t="b">
        <v>1</v>
      </c>
    </row>
    <row r="88" spans="1:33" ht="12.75">
      <c r="A88" t="s">
        <v>53</v>
      </c>
      <c r="B88" s="15" t="s">
        <v>54</v>
      </c>
      <c r="C88" s="36">
        <v>30163.987999999998</v>
      </c>
      <c r="D88" s="41">
        <v>7168</v>
      </c>
      <c r="E88" s="45">
        <v>37331.988</v>
      </c>
      <c r="F88" s="47">
        <v>31782</v>
      </c>
      <c r="G88" s="47">
        <v>8525</v>
      </c>
      <c r="H88" s="47">
        <v>655</v>
      </c>
      <c r="I88" s="47">
        <v>1193</v>
      </c>
      <c r="J88" s="47">
        <v>951</v>
      </c>
      <c r="K88" s="48">
        <v>312</v>
      </c>
      <c r="L88" s="48">
        <v>23657</v>
      </c>
      <c r="M88" s="48">
        <v>7168</v>
      </c>
      <c r="N88" s="48">
        <v>176</v>
      </c>
      <c r="O88" s="48">
        <v>44005.3572</v>
      </c>
      <c r="P88" s="48">
        <v>9625.4</v>
      </c>
      <c r="Q88" s="48">
        <v>-20523.25</v>
      </c>
      <c r="R88" s="48">
        <v>2071.11</v>
      </c>
      <c r="S88" s="48">
        <v>35178.6172</v>
      </c>
      <c r="T88" s="48">
        <v>37331.988</v>
      </c>
      <c r="U88" s="48">
        <v>31732.189799999996</v>
      </c>
      <c r="V88" s="48">
        <v>3446.427400000004</v>
      </c>
      <c r="W88" s="48">
        <v>2412.4991800000025</v>
      </c>
      <c r="X88" s="49">
        <v>1.065</v>
      </c>
      <c r="Y88" s="50">
        <v>19936</v>
      </c>
      <c r="Z88" s="46">
        <v>39758.56722</v>
      </c>
      <c r="AA88" s="46">
        <v>39499.95634151519</v>
      </c>
      <c r="AB88" s="46">
        <v>1981.3380989925356</v>
      </c>
      <c r="AC88" s="46">
        <v>-2088.104118610897</v>
      </c>
      <c r="AD88" s="46">
        <v>0</v>
      </c>
      <c r="AE88" s="46">
        <v>41628444</v>
      </c>
      <c r="AF88" s="15" t="s">
        <v>154</v>
      </c>
      <c r="AG88" t="b">
        <v>1</v>
      </c>
    </row>
    <row r="89" spans="1:33" ht="12.75">
      <c r="A89" t="s">
        <v>405</v>
      </c>
      <c r="B89" s="15" t="s">
        <v>406</v>
      </c>
      <c r="C89" s="36">
        <v>26994.423</v>
      </c>
      <c r="D89" s="41">
        <v>4042</v>
      </c>
      <c r="E89" s="45">
        <v>31036.423</v>
      </c>
      <c r="F89" s="47">
        <v>25850</v>
      </c>
      <c r="G89" s="47">
        <v>99</v>
      </c>
      <c r="H89" s="47">
        <v>88</v>
      </c>
      <c r="I89" s="47">
        <v>0</v>
      </c>
      <c r="J89" s="47">
        <v>2928</v>
      </c>
      <c r="K89" s="48">
        <v>8</v>
      </c>
      <c r="L89" s="48">
        <v>19320</v>
      </c>
      <c r="M89" s="48">
        <v>4042</v>
      </c>
      <c r="N89" s="48">
        <v>0</v>
      </c>
      <c r="O89" s="48">
        <v>35791.91</v>
      </c>
      <c r="P89" s="48">
        <v>2647.75</v>
      </c>
      <c r="Q89" s="48">
        <v>-16428.8</v>
      </c>
      <c r="R89" s="48">
        <v>151.3</v>
      </c>
      <c r="S89" s="48">
        <v>22162.160000000003</v>
      </c>
      <c r="T89" s="48">
        <v>31036.423</v>
      </c>
      <c r="U89" s="48">
        <v>26380.95955</v>
      </c>
      <c r="V89" s="48">
        <v>-4218.799549999996</v>
      </c>
      <c r="W89" s="48">
        <v>-2953.159684999997</v>
      </c>
      <c r="X89" s="49">
        <v>0.905</v>
      </c>
      <c r="Y89" s="50">
        <v>6992</v>
      </c>
      <c r="Z89" s="46">
        <v>28087.962815</v>
      </c>
      <c r="AA89" s="46">
        <v>27905.263758008285</v>
      </c>
      <c r="AB89" s="46">
        <v>3991.0274253444345</v>
      </c>
      <c r="AC89" s="46">
        <v>-78.41479225899775</v>
      </c>
      <c r="AD89" s="46">
        <v>0</v>
      </c>
      <c r="AE89" s="46">
        <v>548276</v>
      </c>
      <c r="AF89" s="15" t="s">
        <v>156</v>
      </c>
      <c r="AG89" t="b">
        <v>1</v>
      </c>
    </row>
    <row r="90" spans="1:33" ht="12.75">
      <c r="A90" t="s">
        <v>517</v>
      </c>
      <c r="B90" s="15" t="s">
        <v>518</v>
      </c>
      <c r="C90" s="36">
        <v>53087.701</v>
      </c>
      <c r="D90" s="41">
        <v>3531</v>
      </c>
      <c r="E90" s="45">
        <v>56618.701</v>
      </c>
      <c r="F90" s="47">
        <v>29448</v>
      </c>
      <c r="G90" s="47">
        <v>8527</v>
      </c>
      <c r="H90" s="47">
        <v>877</v>
      </c>
      <c r="I90" s="47">
        <v>0</v>
      </c>
      <c r="J90" s="47">
        <v>1952</v>
      </c>
      <c r="K90" s="48">
        <v>0</v>
      </c>
      <c r="L90" s="48">
        <v>8803</v>
      </c>
      <c r="M90" s="48">
        <v>3531</v>
      </c>
      <c r="N90" s="48">
        <v>0</v>
      </c>
      <c r="O90" s="48">
        <v>40773.7008</v>
      </c>
      <c r="P90" s="48">
        <v>9652.6</v>
      </c>
      <c r="Q90" s="48">
        <v>-7482.55</v>
      </c>
      <c r="R90" s="48">
        <v>1504.8400000000001</v>
      </c>
      <c r="S90" s="48">
        <v>44448.590800000005</v>
      </c>
      <c r="T90" s="48">
        <v>56618.701</v>
      </c>
      <c r="U90" s="48">
        <v>48125.89585</v>
      </c>
      <c r="V90" s="48">
        <v>-3677.3050499999954</v>
      </c>
      <c r="W90" s="48">
        <v>-2574.113534999997</v>
      </c>
      <c r="X90" s="49">
        <v>0.955</v>
      </c>
      <c r="Y90" s="50">
        <v>10247</v>
      </c>
      <c r="Z90" s="46">
        <v>54070.859455</v>
      </c>
      <c r="AA90" s="46">
        <v>53719.15381161727</v>
      </c>
      <c r="AB90" s="46">
        <v>5242.427423794014</v>
      </c>
      <c r="AC90" s="46">
        <v>1172.9852061905822</v>
      </c>
      <c r="AD90" s="46">
        <v>12019579</v>
      </c>
      <c r="AE90" s="46">
        <v>0</v>
      </c>
      <c r="AF90" s="15" t="s">
        <v>158</v>
      </c>
      <c r="AG90" t="b">
        <v>1</v>
      </c>
    </row>
    <row r="91" spans="1:33" ht="12.75">
      <c r="A91" t="s">
        <v>495</v>
      </c>
      <c r="B91" s="15" t="s">
        <v>496</v>
      </c>
      <c r="C91" s="36">
        <v>152000.639</v>
      </c>
      <c r="D91" s="41">
        <v>10839</v>
      </c>
      <c r="E91" s="45">
        <v>162839.639</v>
      </c>
      <c r="F91" s="47">
        <v>65621</v>
      </c>
      <c r="G91" s="47">
        <v>17130</v>
      </c>
      <c r="H91" s="47">
        <v>5529</v>
      </c>
      <c r="I91" s="47">
        <v>5126</v>
      </c>
      <c r="J91" s="47">
        <v>0</v>
      </c>
      <c r="K91" s="48">
        <v>4045</v>
      </c>
      <c r="L91" s="48">
        <v>712</v>
      </c>
      <c r="M91" s="48">
        <v>10839</v>
      </c>
      <c r="N91" s="48">
        <v>5488</v>
      </c>
      <c r="O91" s="48">
        <v>90858.83660000001</v>
      </c>
      <c r="P91" s="48">
        <v>23617.25</v>
      </c>
      <c r="Q91" s="48">
        <v>-8708.25</v>
      </c>
      <c r="R91" s="48">
        <v>9092.11</v>
      </c>
      <c r="S91" s="48">
        <v>114859.94660000001</v>
      </c>
      <c r="T91" s="48">
        <v>162839.639</v>
      </c>
      <c r="U91" s="48">
        <v>138413.69315</v>
      </c>
      <c r="V91" s="48">
        <v>-23553.746549999996</v>
      </c>
      <c r="W91" s="48">
        <v>-16487.622584999997</v>
      </c>
      <c r="X91" s="49">
        <v>0.899</v>
      </c>
      <c r="Y91" s="50">
        <v>24477</v>
      </c>
      <c r="Z91" s="46">
        <v>146392.835461</v>
      </c>
      <c r="AA91" s="46">
        <v>145440.61855708185</v>
      </c>
      <c r="AB91" s="46">
        <v>5941.929916128686</v>
      </c>
      <c r="AC91" s="46">
        <v>1872.487698525254</v>
      </c>
      <c r="AD91" s="46">
        <v>45832881</v>
      </c>
      <c r="AE91" s="46">
        <v>0</v>
      </c>
      <c r="AF91" s="15" t="s">
        <v>160</v>
      </c>
      <c r="AG91" t="b">
        <v>1</v>
      </c>
    </row>
    <row r="92" spans="1:33" ht="12.75">
      <c r="A92" t="s">
        <v>267</v>
      </c>
      <c r="B92" s="15" t="s">
        <v>268</v>
      </c>
      <c r="C92" s="36">
        <v>115254.911</v>
      </c>
      <c r="D92" s="41">
        <v>13124</v>
      </c>
      <c r="E92" s="45">
        <v>128378.911</v>
      </c>
      <c r="F92" s="47">
        <v>94485</v>
      </c>
      <c r="G92" s="47">
        <v>19595</v>
      </c>
      <c r="H92" s="47">
        <v>5762</v>
      </c>
      <c r="I92" s="47">
        <v>0</v>
      </c>
      <c r="J92" s="47">
        <v>5291</v>
      </c>
      <c r="K92" s="48">
        <v>41</v>
      </c>
      <c r="L92" s="48">
        <v>25957</v>
      </c>
      <c r="M92" s="48">
        <v>13124</v>
      </c>
      <c r="N92" s="48">
        <v>796</v>
      </c>
      <c r="O92" s="48">
        <v>130823.93100000001</v>
      </c>
      <c r="P92" s="48">
        <v>26050.8</v>
      </c>
      <c r="Q92" s="48">
        <v>-22774.899999999998</v>
      </c>
      <c r="R92" s="48">
        <v>6742.71</v>
      </c>
      <c r="S92" s="48">
        <v>140842.541</v>
      </c>
      <c r="T92" s="48">
        <v>128378.911</v>
      </c>
      <c r="U92" s="48">
        <v>109122.07435</v>
      </c>
      <c r="V92" s="48">
        <v>31720.466650000002</v>
      </c>
      <c r="W92" s="48">
        <v>22204.326655</v>
      </c>
      <c r="X92" s="49">
        <v>1.173</v>
      </c>
      <c r="Y92" s="50">
        <v>35638</v>
      </c>
      <c r="Z92" s="46">
        <v>150588.462603</v>
      </c>
      <c r="AA92" s="46">
        <v>149608.95510747214</v>
      </c>
      <c r="AB92" s="46">
        <v>4198.017708835292</v>
      </c>
      <c r="AC92" s="46">
        <v>128.57549123185981</v>
      </c>
      <c r="AD92" s="46">
        <v>4582173</v>
      </c>
      <c r="AE92" s="46">
        <v>0</v>
      </c>
      <c r="AF92" s="15" t="s">
        <v>162</v>
      </c>
      <c r="AG92" t="b">
        <v>1</v>
      </c>
    </row>
    <row r="93" spans="1:33" ht="12.75">
      <c r="A93" t="s">
        <v>253</v>
      </c>
      <c r="B93" s="15" t="s">
        <v>254</v>
      </c>
      <c r="C93" s="36">
        <v>247929.80599999998</v>
      </c>
      <c r="D93" s="41">
        <v>21725</v>
      </c>
      <c r="E93" s="45">
        <v>269654.806</v>
      </c>
      <c r="F93" s="47">
        <v>114326</v>
      </c>
      <c r="G93" s="47">
        <v>28287</v>
      </c>
      <c r="H93" s="47">
        <v>2651</v>
      </c>
      <c r="I93" s="47">
        <v>0</v>
      </c>
      <c r="J93" s="47">
        <v>7429</v>
      </c>
      <c r="K93" s="48">
        <v>1366</v>
      </c>
      <c r="L93" s="48">
        <v>24138</v>
      </c>
      <c r="M93" s="48">
        <v>21725</v>
      </c>
      <c r="N93" s="48">
        <v>3</v>
      </c>
      <c r="O93" s="48">
        <v>158295.7796</v>
      </c>
      <c r="P93" s="48">
        <v>32611.95</v>
      </c>
      <c r="Q93" s="48">
        <v>-21680.95</v>
      </c>
      <c r="R93" s="48">
        <v>14362.79</v>
      </c>
      <c r="S93" s="48">
        <v>183589.56960000002</v>
      </c>
      <c r="T93" s="48">
        <v>269654.806</v>
      </c>
      <c r="U93" s="48">
        <v>229206.58509999997</v>
      </c>
      <c r="V93" s="48">
        <v>-45617.01549999995</v>
      </c>
      <c r="W93" s="48">
        <v>-31931.910849999964</v>
      </c>
      <c r="X93" s="49">
        <v>0.882</v>
      </c>
      <c r="Y93" s="50">
        <v>50214</v>
      </c>
      <c r="Z93" s="46">
        <v>237835.53889199998</v>
      </c>
      <c r="AA93" s="46">
        <v>236288.5299842739</v>
      </c>
      <c r="AB93" s="46">
        <v>4705.630501140596</v>
      </c>
      <c r="AC93" s="46">
        <v>636.1882835371634</v>
      </c>
      <c r="AD93" s="46">
        <v>31945558</v>
      </c>
      <c r="AE93" s="46">
        <v>0</v>
      </c>
      <c r="AF93" s="15" t="s">
        <v>164</v>
      </c>
      <c r="AG93" t="b">
        <v>1</v>
      </c>
    </row>
    <row r="94" spans="1:33" ht="12.75">
      <c r="A94" t="s">
        <v>239</v>
      </c>
      <c r="B94" s="15" t="s">
        <v>240</v>
      </c>
      <c r="C94" s="36">
        <v>83453.492</v>
      </c>
      <c r="D94" s="41">
        <v>10771</v>
      </c>
      <c r="E94" s="45">
        <v>94224.492</v>
      </c>
      <c r="F94" s="47">
        <v>68982</v>
      </c>
      <c r="G94" s="47">
        <v>12236</v>
      </c>
      <c r="H94" s="47">
        <v>5964</v>
      </c>
      <c r="I94" s="47">
        <v>0</v>
      </c>
      <c r="J94" s="47">
        <v>3251</v>
      </c>
      <c r="K94" s="48">
        <v>135</v>
      </c>
      <c r="L94" s="48">
        <v>44325</v>
      </c>
      <c r="M94" s="48">
        <v>10771</v>
      </c>
      <c r="N94" s="48">
        <v>83</v>
      </c>
      <c r="O94" s="48">
        <v>95512.47720000001</v>
      </c>
      <c r="P94" s="48">
        <v>18233.35</v>
      </c>
      <c r="Q94" s="48">
        <v>-37861.549999999996</v>
      </c>
      <c r="R94" s="48">
        <v>1620.1000000000001</v>
      </c>
      <c r="S94" s="48">
        <v>77504.37720000002</v>
      </c>
      <c r="T94" s="48">
        <v>94224.492</v>
      </c>
      <c r="U94" s="48">
        <v>80090.8182</v>
      </c>
      <c r="V94" s="48">
        <v>-2586.440999999977</v>
      </c>
      <c r="W94" s="48">
        <v>-1810.5086999999837</v>
      </c>
      <c r="X94" s="49">
        <v>0.981</v>
      </c>
      <c r="Y94" s="50">
        <v>25031</v>
      </c>
      <c r="Z94" s="46">
        <v>92434.226652</v>
      </c>
      <c r="AA94" s="46">
        <v>91832.98525352948</v>
      </c>
      <c r="AB94" s="46">
        <v>3668.7701351735636</v>
      </c>
      <c r="AC94" s="46">
        <v>-400.6720824298686</v>
      </c>
      <c r="AD94" s="46">
        <v>0</v>
      </c>
      <c r="AE94" s="46">
        <v>10029223</v>
      </c>
      <c r="AF94" s="15" t="s">
        <v>166</v>
      </c>
      <c r="AG94" t="b">
        <v>1</v>
      </c>
    </row>
    <row r="95" spans="1:33" ht="12.75">
      <c r="A95" t="s">
        <v>153</v>
      </c>
      <c r="B95" s="15" t="s">
        <v>154</v>
      </c>
      <c r="C95" s="36">
        <v>22415.561</v>
      </c>
      <c r="D95" s="41">
        <v>2911</v>
      </c>
      <c r="E95" s="45">
        <v>25326.561</v>
      </c>
      <c r="F95" s="47">
        <v>25511</v>
      </c>
      <c r="G95" s="47">
        <v>1973</v>
      </c>
      <c r="H95" s="47">
        <v>462</v>
      </c>
      <c r="I95" s="47">
        <v>0</v>
      </c>
      <c r="J95" s="47">
        <v>3488</v>
      </c>
      <c r="K95" s="48">
        <v>0</v>
      </c>
      <c r="L95" s="48">
        <v>14874</v>
      </c>
      <c r="M95" s="48">
        <v>2911</v>
      </c>
      <c r="N95" s="48">
        <v>0</v>
      </c>
      <c r="O95" s="48">
        <v>35322.5306</v>
      </c>
      <c r="P95" s="48">
        <v>5034.55</v>
      </c>
      <c r="Q95" s="48">
        <v>-12642.9</v>
      </c>
      <c r="R95" s="48">
        <v>-54.230000000000004</v>
      </c>
      <c r="S95" s="48">
        <v>27659.9506</v>
      </c>
      <c r="T95" s="48">
        <v>25326.561</v>
      </c>
      <c r="U95" s="48">
        <v>21527.57685</v>
      </c>
      <c r="V95" s="48">
        <v>6132.373749999999</v>
      </c>
      <c r="W95" s="48">
        <v>4292.661624999999</v>
      </c>
      <c r="X95" s="49">
        <v>1.169</v>
      </c>
      <c r="Y95" s="50">
        <v>5707</v>
      </c>
      <c r="Z95" s="46">
        <v>29606.749809000004</v>
      </c>
      <c r="AA95" s="46">
        <v>29414.171753185816</v>
      </c>
      <c r="AB95" s="46">
        <v>5154.051472434872</v>
      </c>
      <c r="AC95" s="46">
        <v>1084.60925483144</v>
      </c>
      <c r="AD95" s="46">
        <v>6189865</v>
      </c>
      <c r="AE95" s="46">
        <v>0</v>
      </c>
      <c r="AF95" s="15" t="s">
        <v>168</v>
      </c>
      <c r="AG95" t="b">
        <v>1</v>
      </c>
    </row>
    <row r="96" spans="1:33" ht="12.75">
      <c r="A96" t="s">
        <v>213</v>
      </c>
      <c r="B96" s="15" t="s">
        <v>214</v>
      </c>
      <c r="C96" s="36">
        <v>47689.779</v>
      </c>
      <c r="D96" s="41">
        <v>6987</v>
      </c>
      <c r="E96" s="45">
        <v>54676.779</v>
      </c>
      <c r="F96" s="47">
        <v>29581</v>
      </c>
      <c r="G96" s="47">
        <v>1478</v>
      </c>
      <c r="H96" s="47">
        <v>295</v>
      </c>
      <c r="I96" s="47">
        <v>0</v>
      </c>
      <c r="J96" s="47">
        <v>4557</v>
      </c>
      <c r="K96" s="48">
        <v>0</v>
      </c>
      <c r="L96" s="48">
        <v>13337</v>
      </c>
      <c r="M96" s="48">
        <v>6987</v>
      </c>
      <c r="N96" s="48">
        <v>46</v>
      </c>
      <c r="O96" s="48">
        <v>40957.8526</v>
      </c>
      <c r="P96" s="48">
        <v>5380.5</v>
      </c>
      <c r="Q96" s="48">
        <v>-11375.55</v>
      </c>
      <c r="R96" s="48">
        <v>3671.6600000000003</v>
      </c>
      <c r="S96" s="48">
        <v>38634.4626</v>
      </c>
      <c r="T96" s="48">
        <v>54676.779</v>
      </c>
      <c r="U96" s="48">
        <v>46475.26215</v>
      </c>
      <c r="V96" s="48">
        <v>-7840.799550000003</v>
      </c>
      <c r="W96" s="48">
        <v>-5488.559685000002</v>
      </c>
      <c r="X96" s="49">
        <v>0.9</v>
      </c>
      <c r="Y96" s="50">
        <v>14921</v>
      </c>
      <c r="Z96" s="46">
        <v>49209.1011</v>
      </c>
      <c r="AA96" s="46">
        <v>48889.01892011408</v>
      </c>
      <c r="AB96" s="46">
        <v>3276.5242892643982</v>
      </c>
      <c r="AC96" s="46">
        <v>-792.917928339034</v>
      </c>
      <c r="AD96" s="46">
        <v>0</v>
      </c>
      <c r="AE96" s="46">
        <v>11831128</v>
      </c>
      <c r="AF96" s="15" t="s">
        <v>170</v>
      </c>
      <c r="AG96" t="b">
        <v>1</v>
      </c>
    </row>
    <row r="97" spans="1:33" ht="12.75">
      <c r="A97" t="s">
        <v>215</v>
      </c>
      <c r="B97" s="15" t="s">
        <v>216</v>
      </c>
      <c r="C97" s="36">
        <v>43717.049</v>
      </c>
      <c r="D97" s="41">
        <v>9009</v>
      </c>
      <c r="E97" s="45">
        <v>52726.049</v>
      </c>
      <c r="F97" s="47">
        <v>24568</v>
      </c>
      <c r="G97" s="47">
        <v>13869</v>
      </c>
      <c r="H97" s="47">
        <v>135</v>
      </c>
      <c r="I97" s="47">
        <v>0</v>
      </c>
      <c r="J97" s="47">
        <v>2242</v>
      </c>
      <c r="K97" s="48">
        <v>0</v>
      </c>
      <c r="L97" s="48">
        <v>15832</v>
      </c>
      <c r="M97" s="48">
        <v>9009</v>
      </c>
      <c r="N97" s="48">
        <v>0</v>
      </c>
      <c r="O97" s="48">
        <v>34016.8528</v>
      </c>
      <c r="P97" s="48">
        <v>13809.1</v>
      </c>
      <c r="Q97" s="48">
        <v>-13457.199999999999</v>
      </c>
      <c r="R97" s="48">
        <v>4966.21</v>
      </c>
      <c r="S97" s="48">
        <v>39334.9628</v>
      </c>
      <c r="T97" s="48">
        <v>52726.049</v>
      </c>
      <c r="U97" s="48">
        <v>44817.14165</v>
      </c>
      <c r="V97" s="48">
        <v>-5482.178849999997</v>
      </c>
      <c r="W97" s="48">
        <v>-3837.5251949999974</v>
      </c>
      <c r="X97" s="49">
        <v>0.927</v>
      </c>
      <c r="Y97" s="50">
        <v>15644</v>
      </c>
      <c r="Z97" s="46">
        <v>48877.047423</v>
      </c>
      <c r="AA97" s="46">
        <v>48559.12509692969</v>
      </c>
      <c r="AB97" s="46">
        <v>3104.0095306142734</v>
      </c>
      <c r="AC97" s="46">
        <v>-965.4326869891588</v>
      </c>
      <c r="AD97" s="46">
        <v>0</v>
      </c>
      <c r="AE97" s="46">
        <v>15103229</v>
      </c>
      <c r="AF97" s="15" t="s">
        <v>172</v>
      </c>
      <c r="AG97" t="b">
        <v>1</v>
      </c>
    </row>
    <row r="98" spans="1:33" ht="12.75">
      <c r="A98" t="s">
        <v>555</v>
      </c>
      <c r="B98" s="31" t="s">
        <v>556</v>
      </c>
      <c r="C98" s="36">
        <v>11391.4</v>
      </c>
      <c r="D98" s="41">
        <v>3444</v>
      </c>
      <c r="E98" s="45">
        <v>14835.4</v>
      </c>
      <c r="F98" s="47">
        <v>11057</v>
      </c>
      <c r="G98" s="47">
        <v>43</v>
      </c>
      <c r="H98" s="47">
        <v>52</v>
      </c>
      <c r="I98" s="47">
        <v>0</v>
      </c>
      <c r="J98" s="47">
        <v>782</v>
      </c>
      <c r="K98" s="48">
        <v>0</v>
      </c>
      <c r="L98" s="48">
        <v>5627</v>
      </c>
      <c r="M98" s="48">
        <v>3444</v>
      </c>
      <c r="N98" s="48">
        <v>0</v>
      </c>
      <c r="O98" s="48">
        <v>15309.522200000001</v>
      </c>
      <c r="P98" s="48">
        <v>745.4499999999999</v>
      </c>
      <c r="Q98" s="48">
        <v>-4782.95</v>
      </c>
      <c r="R98" s="48">
        <v>1970.8100000000002</v>
      </c>
      <c r="S98" s="48">
        <v>13242.8322</v>
      </c>
      <c r="T98" s="48">
        <v>14835.4</v>
      </c>
      <c r="U98" s="48">
        <v>12610.09</v>
      </c>
      <c r="V98" s="48">
        <v>632.7422000000006</v>
      </c>
      <c r="W98" s="48">
        <v>442.9195400000004</v>
      </c>
      <c r="X98" s="49">
        <v>1.03</v>
      </c>
      <c r="Y98" s="50">
        <v>5065</v>
      </c>
      <c r="Z98" s="46">
        <v>15280.462</v>
      </c>
      <c r="AA98" s="46">
        <v>15181.069743744703</v>
      </c>
      <c r="AB98" s="46">
        <v>2997.2497026149463</v>
      </c>
      <c r="AC98" s="46">
        <v>-1072.192514988486</v>
      </c>
      <c r="AD98" s="46">
        <v>0</v>
      </c>
      <c r="AE98" s="46">
        <v>5430655</v>
      </c>
      <c r="AF98" s="15" t="s">
        <v>174</v>
      </c>
      <c r="AG98" t="b">
        <v>1</v>
      </c>
    </row>
    <row r="99" spans="1:33" ht="12.75">
      <c r="A99" t="s">
        <v>9</v>
      </c>
      <c r="B99" s="15" t="s">
        <v>10</v>
      </c>
      <c r="C99" s="36">
        <v>226338.787</v>
      </c>
      <c r="D99" s="41">
        <v>33028</v>
      </c>
      <c r="E99" s="45">
        <v>259366.787</v>
      </c>
      <c r="F99" s="47">
        <v>94913</v>
      </c>
      <c r="G99" s="47">
        <v>114093</v>
      </c>
      <c r="H99" s="47">
        <v>12445</v>
      </c>
      <c r="I99" s="47">
        <v>0</v>
      </c>
      <c r="J99" s="47">
        <v>10391</v>
      </c>
      <c r="K99" s="48">
        <v>3551</v>
      </c>
      <c r="L99" s="48">
        <v>69020</v>
      </c>
      <c r="M99" s="48">
        <v>33028</v>
      </c>
      <c r="N99" s="48">
        <v>1439</v>
      </c>
      <c r="O99" s="48">
        <v>131416.5398</v>
      </c>
      <c r="P99" s="48">
        <v>116389.65</v>
      </c>
      <c r="Q99" s="48">
        <v>-62908.5</v>
      </c>
      <c r="R99" s="48">
        <v>16340.400000000001</v>
      </c>
      <c r="S99" s="48">
        <v>201238.0898</v>
      </c>
      <c r="T99" s="48">
        <v>259366.787</v>
      </c>
      <c r="U99" s="48">
        <v>220461.76895</v>
      </c>
      <c r="V99" s="48">
        <v>-19223.67915000001</v>
      </c>
      <c r="W99" s="48">
        <v>-13456.575405000007</v>
      </c>
      <c r="X99" s="49">
        <v>0.948</v>
      </c>
      <c r="Y99" s="50">
        <v>69035</v>
      </c>
      <c r="Z99" s="46">
        <v>245879.714076</v>
      </c>
      <c r="AA99" s="46">
        <v>244280.38157221704</v>
      </c>
      <c r="AB99" s="46">
        <v>3538.5004935498955</v>
      </c>
      <c r="AC99" s="46">
        <v>-530.9417240535367</v>
      </c>
      <c r="AD99" s="46">
        <v>0</v>
      </c>
      <c r="AE99" s="46">
        <v>36653562</v>
      </c>
      <c r="AF99" s="15" t="s">
        <v>176</v>
      </c>
      <c r="AG99" t="b">
        <v>1</v>
      </c>
    </row>
    <row r="100" spans="1:33" ht="12.75">
      <c r="A100" t="s">
        <v>123</v>
      </c>
      <c r="B100" s="15" t="s">
        <v>124</v>
      </c>
      <c r="C100" s="36">
        <v>397224.819</v>
      </c>
      <c r="D100" s="41">
        <v>80298</v>
      </c>
      <c r="E100" s="45">
        <v>477522.819</v>
      </c>
      <c r="F100" s="47">
        <v>354061</v>
      </c>
      <c r="G100" s="47">
        <v>48774</v>
      </c>
      <c r="H100" s="47">
        <v>35694</v>
      </c>
      <c r="I100" s="47">
        <v>0</v>
      </c>
      <c r="J100" s="47">
        <v>12573</v>
      </c>
      <c r="K100" s="48">
        <v>27194</v>
      </c>
      <c r="L100" s="48">
        <v>176069</v>
      </c>
      <c r="M100" s="48">
        <v>80298</v>
      </c>
      <c r="N100" s="48">
        <v>1126</v>
      </c>
      <c r="O100" s="48">
        <v>490232.8606</v>
      </c>
      <c r="P100" s="48">
        <v>82484.84999999999</v>
      </c>
      <c r="Q100" s="48">
        <v>-173730.65</v>
      </c>
      <c r="R100" s="48">
        <v>38321.57</v>
      </c>
      <c r="S100" s="48">
        <v>437308.63060000003</v>
      </c>
      <c r="T100" s="48">
        <v>477522.819</v>
      </c>
      <c r="U100" s="48">
        <v>405894.39615</v>
      </c>
      <c r="V100" s="48">
        <v>31414.234450000047</v>
      </c>
      <c r="W100" s="48">
        <v>21989.96411500003</v>
      </c>
      <c r="X100" s="49">
        <v>1.046</v>
      </c>
      <c r="Y100" s="50">
        <v>130595</v>
      </c>
      <c r="Z100" s="46">
        <v>499488.868674</v>
      </c>
      <c r="AA100" s="46">
        <v>496239.927272103</v>
      </c>
      <c r="AB100" s="46">
        <v>3799.838640622558</v>
      </c>
      <c r="AC100" s="46">
        <v>-269.6035769808741</v>
      </c>
      <c r="AD100" s="46">
        <v>0</v>
      </c>
      <c r="AE100" s="46">
        <v>35208879</v>
      </c>
      <c r="AF100" s="15" t="s">
        <v>178</v>
      </c>
      <c r="AG100" t="b">
        <v>1</v>
      </c>
    </row>
    <row r="101" spans="1:33" ht="12.75">
      <c r="A101" t="s">
        <v>559</v>
      </c>
      <c r="B101" s="15" t="s">
        <v>560</v>
      </c>
      <c r="C101" s="36">
        <v>80066.067</v>
      </c>
      <c r="D101" s="41">
        <v>9970</v>
      </c>
      <c r="E101" s="45">
        <v>90036.067</v>
      </c>
      <c r="F101" s="47">
        <v>57900</v>
      </c>
      <c r="G101" s="47">
        <v>3120</v>
      </c>
      <c r="H101" s="47">
        <v>1055</v>
      </c>
      <c r="I101" s="47">
        <v>3897</v>
      </c>
      <c r="J101" s="47">
        <v>0</v>
      </c>
      <c r="K101" s="48">
        <v>4</v>
      </c>
      <c r="L101" s="48">
        <v>28428</v>
      </c>
      <c r="M101" s="48">
        <v>9970</v>
      </c>
      <c r="N101" s="48">
        <v>274</v>
      </c>
      <c r="O101" s="48">
        <v>80168.34</v>
      </c>
      <c r="P101" s="48">
        <v>6861.2</v>
      </c>
      <c r="Q101" s="48">
        <v>-24400.1</v>
      </c>
      <c r="R101" s="48">
        <v>3641.7400000000002</v>
      </c>
      <c r="S101" s="48">
        <v>66271.18000000001</v>
      </c>
      <c r="T101" s="48">
        <v>90036.067</v>
      </c>
      <c r="U101" s="48">
        <v>76530.65694999999</v>
      </c>
      <c r="V101" s="48">
        <v>-10259.476949999982</v>
      </c>
      <c r="W101" s="48">
        <v>-7181.633864999987</v>
      </c>
      <c r="X101" s="49">
        <v>0.92</v>
      </c>
      <c r="Y101" s="50">
        <v>16438</v>
      </c>
      <c r="Z101" s="46">
        <v>82833.18164</v>
      </c>
      <c r="AA101" s="46">
        <v>82294.39054742672</v>
      </c>
      <c r="AB101" s="46">
        <v>5006.350562563982</v>
      </c>
      <c r="AC101" s="46">
        <v>936.9083449605496</v>
      </c>
      <c r="AD101" s="46">
        <v>15400899</v>
      </c>
      <c r="AE101" s="46">
        <v>0</v>
      </c>
      <c r="AF101" s="15" t="s">
        <v>180</v>
      </c>
      <c r="AG101" t="b">
        <v>1</v>
      </c>
    </row>
    <row r="102" spans="1:33" ht="12.75">
      <c r="A102" t="s">
        <v>165</v>
      </c>
      <c r="B102" s="15" t="s">
        <v>166</v>
      </c>
      <c r="C102" s="36">
        <v>354603.28</v>
      </c>
      <c r="D102" s="41">
        <v>33225</v>
      </c>
      <c r="E102" s="45">
        <v>387828.28</v>
      </c>
      <c r="F102" s="47">
        <v>256955</v>
      </c>
      <c r="G102" s="47">
        <v>38504</v>
      </c>
      <c r="H102" s="47">
        <v>32008</v>
      </c>
      <c r="I102" s="47">
        <v>0</v>
      </c>
      <c r="J102" s="47">
        <v>4443</v>
      </c>
      <c r="K102" s="48">
        <v>10269</v>
      </c>
      <c r="L102" s="48">
        <v>79895</v>
      </c>
      <c r="M102" s="48">
        <v>33225</v>
      </c>
      <c r="N102" s="48">
        <v>3885</v>
      </c>
      <c r="O102" s="48">
        <v>355779.89300000004</v>
      </c>
      <c r="P102" s="48">
        <v>63711.75</v>
      </c>
      <c r="Q102" s="48">
        <v>-79941.65</v>
      </c>
      <c r="R102" s="48">
        <v>14659.1</v>
      </c>
      <c r="S102" s="48">
        <v>354209.093</v>
      </c>
      <c r="T102" s="48">
        <v>387828.28</v>
      </c>
      <c r="U102" s="48">
        <v>329654.038</v>
      </c>
      <c r="V102" s="48">
        <v>24555.054999999993</v>
      </c>
      <c r="W102" s="48">
        <v>17188.538499999995</v>
      </c>
      <c r="X102" s="49">
        <v>1.044</v>
      </c>
      <c r="Y102" s="50">
        <v>64017</v>
      </c>
      <c r="Z102" s="46">
        <v>404892.72432000004</v>
      </c>
      <c r="AA102" s="46">
        <v>402259.0865797591</v>
      </c>
      <c r="AB102" s="46">
        <v>6283.6291388187365</v>
      </c>
      <c r="AC102" s="46">
        <v>2214.186921215304</v>
      </c>
      <c r="AD102" s="46">
        <v>141745604</v>
      </c>
      <c r="AE102" s="46">
        <v>0</v>
      </c>
      <c r="AF102" s="15" t="s">
        <v>182</v>
      </c>
      <c r="AG102" t="b">
        <v>1</v>
      </c>
    </row>
    <row r="103" spans="1:33" ht="12.75">
      <c r="A103" t="s">
        <v>301</v>
      </c>
      <c r="B103" s="15" t="s">
        <v>302</v>
      </c>
      <c r="C103" s="36">
        <v>10676.176</v>
      </c>
      <c r="D103" s="41">
        <v>3839</v>
      </c>
      <c r="E103" s="45">
        <v>14515.176</v>
      </c>
      <c r="F103" s="47">
        <v>15672</v>
      </c>
      <c r="G103" s="47">
        <v>2237</v>
      </c>
      <c r="H103" s="47">
        <v>209</v>
      </c>
      <c r="I103" s="47">
        <v>0</v>
      </c>
      <c r="J103" s="47">
        <v>1301</v>
      </c>
      <c r="K103" s="48">
        <v>0</v>
      </c>
      <c r="L103" s="48">
        <v>12202</v>
      </c>
      <c r="M103" s="48">
        <v>3839</v>
      </c>
      <c r="N103" s="48">
        <v>0</v>
      </c>
      <c r="O103" s="48">
        <v>21699.4512</v>
      </c>
      <c r="P103" s="48">
        <v>3184.95</v>
      </c>
      <c r="Q103" s="48">
        <v>-10371.699999999999</v>
      </c>
      <c r="R103" s="48">
        <v>1188.8100000000002</v>
      </c>
      <c r="S103" s="48">
        <v>15701.511199999999</v>
      </c>
      <c r="T103" s="48">
        <v>14515.176</v>
      </c>
      <c r="U103" s="48">
        <v>12337.899599999999</v>
      </c>
      <c r="V103" s="48">
        <v>3363.6116</v>
      </c>
      <c r="W103" s="48">
        <v>2354.52812</v>
      </c>
      <c r="X103" s="49">
        <v>1.162</v>
      </c>
      <c r="Y103" s="50">
        <v>6725</v>
      </c>
      <c r="Z103" s="46">
        <v>16866.634511999997</v>
      </c>
      <c r="AA103" s="46">
        <v>16756.92494565435</v>
      </c>
      <c r="AB103" s="46">
        <v>2491.7360513984167</v>
      </c>
      <c r="AC103" s="46">
        <v>-1577.7061662050155</v>
      </c>
      <c r="AD103" s="46">
        <v>0</v>
      </c>
      <c r="AE103" s="46">
        <v>10610074</v>
      </c>
      <c r="AF103" s="15" t="s">
        <v>184</v>
      </c>
      <c r="AG103" t="b">
        <v>1</v>
      </c>
    </row>
    <row r="104" spans="1:33" ht="12.75">
      <c r="A104" t="s">
        <v>185</v>
      </c>
      <c r="B104" s="15" t="s">
        <v>186</v>
      </c>
      <c r="C104" s="36">
        <v>139641.409</v>
      </c>
      <c r="D104" s="41">
        <v>15435</v>
      </c>
      <c r="E104" s="45">
        <v>155076.409</v>
      </c>
      <c r="F104" s="47">
        <v>111764</v>
      </c>
      <c r="G104" s="47">
        <v>16105</v>
      </c>
      <c r="H104" s="47">
        <v>9616</v>
      </c>
      <c r="I104" s="47">
        <v>0</v>
      </c>
      <c r="J104" s="47">
        <v>7340</v>
      </c>
      <c r="K104" s="48">
        <v>7399</v>
      </c>
      <c r="L104" s="48">
        <v>33445</v>
      </c>
      <c r="M104" s="48">
        <v>15435</v>
      </c>
      <c r="N104" s="48">
        <v>0</v>
      </c>
      <c r="O104" s="48">
        <v>154748.4344</v>
      </c>
      <c r="P104" s="48">
        <v>28101.85</v>
      </c>
      <c r="Q104" s="48">
        <v>-34717.4</v>
      </c>
      <c r="R104" s="48">
        <v>7434.1</v>
      </c>
      <c r="S104" s="48">
        <v>155566.98440000002</v>
      </c>
      <c r="T104" s="48">
        <v>155076.409</v>
      </c>
      <c r="U104" s="48">
        <v>131814.94765000002</v>
      </c>
      <c r="V104" s="48">
        <v>23752.03675</v>
      </c>
      <c r="W104" s="48">
        <v>16626.425724999997</v>
      </c>
      <c r="X104" s="49">
        <v>1.107</v>
      </c>
      <c r="Y104" s="50">
        <v>31233</v>
      </c>
      <c r="Z104" s="46">
        <v>171669.58476300002</v>
      </c>
      <c r="AA104" s="46">
        <v>170552.95443074932</v>
      </c>
      <c r="AB104" s="46">
        <v>5460.665143622109</v>
      </c>
      <c r="AC104" s="46">
        <v>1391.2229260186768</v>
      </c>
      <c r="AD104" s="46">
        <v>43452066</v>
      </c>
      <c r="AE104" s="46">
        <v>0</v>
      </c>
      <c r="AF104" s="15" t="s">
        <v>186</v>
      </c>
      <c r="AG104" t="b">
        <v>1</v>
      </c>
    </row>
    <row r="105" spans="1:33" ht="12.75">
      <c r="A105" t="s">
        <v>415</v>
      </c>
      <c r="B105" s="15" t="s">
        <v>416</v>
      </c>
      <c r="C105" s="36">
        <v>111209.397</v>
      </c>
      <c r="D105" s="41">
        <v>15424</v>
      </c>
      <c r="E105" s="45">
        <v>126633.397</v>
      </c>
      <c r="F105" s="47">
        <v>76346</v>
      </c>
      <c r="G105" s="47">
        <v>4047</v>
      </c>
      <c r="H105" s="47">
        <v>2046</v>
      </c>
      <c r="I105" s="47">
        <v>0</v>
      </c>
      <c r="J105" s="47">
        <v>7161</v>
      </c>
      <c r="K105" s="48">
        <v>272</v>
      </c>
      <c r="L105" s="48">
        <v>35280</v>
      </c>
      <c r="M105" s="48">
        <v>15424</v>
      </c>
      <c r="N105" s="48">
        <v>78</v>
      </c>
      <c r="O105" s="48">
        <v>105708.6716</v>
      </c>
      <c r="P105" s="48">
        <v>11265.9</v>
      </c>
      <c r="Q105" s="48">
        <v>-30285.5</v>
      </c>
      <c r="R105" s="48">
        <v>7112.8</v>
      </c>
      <c r="S105" s="48">
        <v>93801.8716</v>
      </c>
      <c r="T105" s="48">
        <v>126633.397</v>
      </c>
      <c r="U105" s="48">
        <v>107638.38745</v>
      </c>
      <c r="V105" s="48">
        <v>-13836.515849999996</v>
      </c>
      <c r="W105" s="48">
        <v>-9685.561094999997</v>
      </c>
      <c r="X105" s="49">
        <v>0.924</v>
      </c>
      <c r="Y105" s="50">
        <v>29759</v>
      </c>
      <c r="Z105" s="46">
        <v>117009.258828</v>
      </c>
      <c r="AA105" s="46">
        <v>116248.16834279905</v>
      </c>
      <c r="AB105" s="46">
        <v>3906.319713122049</v>
      </c>
      <c r="AC105" s="46">
        <v>-163.1225044813832</v>
      </c>
      <c r="AD105" s="46">
        <v>0</v>
      </c>
      <c r="AE105" s="46">
        <v>4854363</v>
      </c>
      <c r="AF105" s="15" t="s">
        <v>188</v>
      </c>
      <c r="AG105" t="b">
        <v>1</v>
      </c>
    </row>
    <row r="106" spans="1:33" ht="12.75">
      <c r="A106" t="s">
        <v>181</v>
      </c>
      <c r="B106" s="15" t="s">
        <v>182</v>
      </c>
      <c r="C106" s="36">
        <v>241333.586</v>
      </c>
      <c r="D106" s="41">
        <v>24359</v>
      </c>
      <c r="E106" s="45">
        <v>265692.586</v>
      </c>
      <c r="F106" s="47">
        <v>176670</v>
      </c>
      <c r="G106" s="47">
        <v>23552</v>
      </c>
      <c r="H106" s="47">
        <v>8271</v>
      </c>
      <c r="I106" s="47">
        <v>0</v>
      </c>
      <c r="J106" s="47">
        <v>7551</v>
      </c>
      <c r="K106" s="48">
        <v>3370</v>
      </c>
      <c r="L106" s="48">
        <v>39694</v>
      </c>
      <c r="M106" s="48">
        <v>24359</v>
      </c>
      <c r="N106" s="48">
        <v>2100</v>
      </c>
      <c r="O106" s="48">
        <v>244617.282</v>
      </c>
      <c r="P106" s="48">
        <v>33467.9</v>
      </c>
      <c r="Q106" s="48">
        <v>-38389.4</v>
      </c>
      <c r="R106" s="48">
        <v>13957.170000000002</v>
      </c>
      <c r="S106" s="48">
        <v>253652.95200000002</v>
      </c>
      <c r="T106" s="48">
        <v>265692.586</v>
      </c>
      <c r="U106" s="48">
        <v>225838.6981</v>
      </c>
      <c r="V106" s="48">
        <v>27814.25390000001</v>
      </c>
      <c r="W106" s="48">
        <v>19469.977730000006</v>
      </c>
      <c r="X106" s="49">
        <v>1.073</v>
      </c>
      <c r="Y106" s="50">
        <v>64001</v>
      </c>
      <c r="Z106" s="46">
        <v>285088.144778</v>
      </c>
      <c r="AA106" s="46">
        <v>283233.7797763972</v>
      </c>
      <c r="AB106" s="46">
        <v>4425.458661214625</v>
      </c>
      <c r="AC106" s="46">
        <v>356.0164436111927</v>
      </c>
      <c r="AD106" s="46">
        <v>22785408</v>
      </c>
      <c r="AE106" s="46">
        <v>0</v>
      </c>
      <c r="AF106" s="15" t="s">
        <v>190</v>
      </c>
      <c r="AG106" t="b">
        <v>1</v>
      </c>
    </row>
    <row r="107" spans="1:33" ht="12.75">
      <c r="A107" t="s">
        <v>385</v>
      </c>
      <c r="B107" s="15" t="s">
        <v>386</v>
      </c>
      <c r="C107" s="36">
        <v>275596.394</v>
      </c>
      <c r="D107" s="41">
        <v>38113</v>
      </c>
      <c r="E107" s="45">
        <v>313709.394</v>
      </c>
      <c r="F107" s="47">
        <v>226928</v>
      </c>
      <c r="G107" s="47">
        <v>23244</v>
      </c>
      <c r="H107" s="47">
        <v>12409</v>
      </c>
      <c r="I107" s="47">
        <v>0</v>
      </c>
      <c r="J107" s="47">
        <v>6575</v>
      </c>
      <c r="K107" s="48">
        <v>824</v>
      </c>
      <c r="L107" s="48">
        <v>100943</v>
      </c>
      <c r="M107" s="48">
        <v>38113</v>
      </c>
      <c r="N107" s="48">
        <v>5970</v>
      </c>
      <c r="O107" s="48">
        <v>314204.5088</v>
      </c>
      <c r="P107" s="48">
        <v>35893.799999999996</v>
      </c>
      <c r="Q107" s="48">
        <v>-91576.45</v>
      </c>
      <c r="R107" s="48">
        <v>15235.740000000002</v>
      </c>
      <c r="S107" s="48">
        <v>273757.59880000004</v>
      </c>
      <c r="T107" s="48">
        <v>313709.394</v>
      </c>
      <c r="U107" s="48">
        <v>266652.9849</v>
      </c>
      <c r="V107" s="48">
        <v>7104.613900000055</v>
      </c>
      <c r="W107" s="48">
        <v>4973.229730000038</v>
      </c>
      <c r="X107" s="49">
        <v>1.016</v>
      </c>
      <c r="Y107" s="50">
        <v>87667</v>
      </c>
      <c r="Z107" s="46">
        <v>318728.744304</v>
      </c>
      <c r="AA107" s="46">
        <v>316655.5629414344</v>
      </c>
      <c r="AB107" s="46">
        <v>3612.0269079748864</v>
      </c>
      <c r="AC107" s="46">
        <v>-457.41530962854586</v>
      </c>
      <c r="AD107" s="46">
        <v>0</v>
      </c>
      <c r="AE107" s="46">
        <v>40100228</v>
      </c>
      <c r="AF107" s="15" t="s">
        <v>192</v>
      </c>
      <c r="AG107" t="b">
        <v>1</v>
      </c>
    </row>
    <row r="108" spans="1:33" ht="12.75">
      <c r="A108" t="s">
        <v>77</v>
      </c>
      <c r="B108" s="15" t="s">
        <v>78</v>
      </c>
      <c r="C108" s="36">
        <v>166364.918</v>
      </c>
      <c r="D108" s="41">
        <v>21662</v>
      </c>
      <c r="E108" s="45">
        <v>188026.918</v>
      </c>
      <c r="F108" s="47">
        <v>109923</v>
      </c>
      <c r="G108" s="47">
        <v>12209</v>
      </c>
      <c r="H108" s="47">
        <v>5753</v>
      </c>
      <c r="I108" s="47">
        <v>0</v>
      </c>
      <c r="J108" s="47">
        <v>4078</v>
      </c>
      <c r="K108" s="48">
        <v>1296</v>
      </c>
      <c r="L108" s="48">
        <v>35429</v>
      </c>
      <c r="M108" s="48">
        <v>21662</v>
      </c>
      <c r="N108" s="48">
        <v>761</v>
      </c>
      <c r="O108" s="48">
        <v>152199.38580000002</v>
      </c>
      <c r="P108" s="48">
        <v>18734</v>
      </c>
      <c r="Q108" s="48">
        <v>-31863.1</v>
      </c>
      <c r="R108" s="48">
        <v>12389.77</v>
      </c>
      <c r="S108" s="48">
        <v>151460.0558</v>
      </c>
      <c r="T108" s="48">
        <v>188026.918</v>
      </c>
      <c r="U108" s="48">
        <v>159822.8803</v>
      </c>
      <c r="V108" s="48">
        <v>-8362.824499999988</v>
      </c>
      <c r="W108" s="48">
        <v>-5853.9771499999915</v>
      </c>
      <c r="X108" s="49">
        <v>0.969</v>
      </c>
      <c r="Y108" s="50">
        <v>32890</v>
      </c>
      <c r="Z108" s="46">
        <v>182198.083542</v>
      </c>
      <c r="AA108" s="46">
        <v>181012.97025101245</v>
      </c>
      <c r="AB108" s="46">
        <v>5503.586812131725</v>
      </c>
      <c r="AC108" s="46">
        <v>1434.144594528293</v>
      </c>
      <c r="AD108" s="46">
        <v>47169016</v>
      </c>
      <c r="AE108" s="46">
        <v>0</v>
      </c>
      <c r="AF108" s="15" t="s">
        <v>194</v>
      </c>
      <c r="AG108" t="b">
        <v>1</v>
      </c>
    </row>
    <row r="109" spans="1:33" ht="12.75">
      <c r="A109" t="s">
        <v>365</v>
      </c>
      <c r="B109" s="15" t="s">
        <v>366</v>
      </c>
      <c r="C109" s="36">
        <v>49883.5</v>
      </c>
      <c r="D109" s="41">
        <v>5174</v>
      </c>
      <c r="E109" s="45">
        <v>55057.5</v>
      </c>
      <c r="F109" s="47">
        <v>35363</v>
      </c>
      <c r="G109" s="47">
        <v>4709</v>
      </c>
      <c r="H109" s="47">
        <v>483</v>
      </c>
      <c r="I109" s="47">
        <v>0</v>
      </c>
      <c r="J109" s="47">
        <v>2800</v>
      </c>
      <c r="K109" s="48">
        <v>191</v>
      </c>
      <c r="L109" s="48">
        <v>20706</v>
      </c>
      <c r="M109" s="48">
        <v>5174</v>
      </c>
      <c r="N109" s="48">
        <v>639</v>
      </c>
      <c r="O109" s="48">
        <v>48963.6098</v>
      </c>
      <c r="P109" s="48">
        <v>6793.2</v>
      </c>
      <c r="Q109" s="48">
        <v>-18305.6</v>
      </c>
      <c r="R109" s="48">
        <v>877.8800000000001</v>
      </c>
      <c r="S109" s="48">
        <v>38329.089799999994</v>
      </c>
      <c r="T109" s="48">
        <v>55057.5</v>
      </c>
      <c r="U109" s="48">
        <v>46798.875</v>
      </c>
      <c r="V109" s="48">
        <v>-8469.785200000006</v>
      </c>
      <c r="W109" s="48">
        <v>-5928.849640000004</v>
      </c>
      <c r="X109" s="49">
        <v>0.892</v>
      </c>
      <c r="Y109" s="50">
        <v>11832</v>
      </c>
      <c r="Z109" s="46">
        <v>49111.29</v>
      </c>
      <c r="AA109" s="46">
        <v>48791.84403555808</v>
      </c>
      <c r="AB109" s="46">
        <v>4123.719069942366</v>
      </c>
      <c r="AC109" s="46">
        <v>54.27685233893408</v>
      </c>
      <c r="AD109" s="46">
        <v>642204</v>
      </c>
      <c r="AE109" s="46">
        <v>0</v>
      </c>
      <c r="AF109" s="15" t="s">
        <v>196</v>
      </c>
      <c r="AG109" t="b">
        <v>1</v>
      </c>
    </row>
    <row r="110" spans="1:33" ht="12.75">
      <c r="A110" t="s">
        <v>89</v>
      </c>
      <c r="B110" s="15" t="s">
        <v>90</v>
      </c>
      <c r="C110" s="36">
        <v>38249.62</v>
      </c>
      <c r="D110" s="41">
        <v>3031</v>
      </c>
      <c r="E110" s="45">
        <v>41280.62</v>
      </c>
      <c r="F110" s="47">
        <v>23444</v>
      </c>
      <c r="G110" s="47">
        <v>2643</v>
      </c>
      <c r="H110" s="47">
        <v>299</v>
      </c>
      <c r="I110" s="47">
        <v>0</v>
      </c>
      <c r="J110" s="47">
        <v>2123</v>
      </c>
      <c r="K110" s="48">
        <v>100</v>
      </c>
      <c r="L110" s="48">
        <v>8095</v>
      </c>
      <c r="M110" s="48">
        <v>3031</v>
      </c>
      <c r="N110" s="48">
        <v>0</v>
      </c>
      <c r="O110" s="48">
        <v>32460.562400000003</v>
      </c>
      <c r="P110" s="48">
        <v>4305.25</v>
      </c>
      <c r="Q110" s="48">
        <v>-6965.75</v>
      </c>
      <c r="R110" s="48">
        <v>1200.2</v>
      </c>
      <c r="S110" s="48">
        <v>31000.262400000003</v>
      </c>
      <c r="T110" s="48">
        <v>41280.62</v>
      </c>
      <c r="U110" s="48">
        <v>35088.527</v>
      </c>
      <c r="V110" s="48">
        <v>-4088.2645999999986</v>
      </c>
      <c r="W110" s="48">
        <v>-2861.785219999999</v>
      </c>
      <c r="X110" s="49">
        <v>0.931</v>
      </c>
      <c r="Y110" s="50">
        <v>9796</v>
      </c>
      <c r="Z110" s="46">
        <v>38432.25722000001</v>
      </c>
      <c r="AA110" s="46">
        <v>38182.27336754321</v>
      </c>
      <c r="AB110" s="46">
        <v>3897.741258426216</v>
      </c>
      <c r="AC110" s="46">
        <v>-171.7009591772162</v>
      </c>
      <c r="AD110" s="46">
        <v>0</v>
      </c>
      <c r="AE110" s="46">
        <v>1681983</v>
      </c>
      <c r="AF110" s="15" t="s">
        <v>198</v>
      </c>
      <c r="AG110" t="b">
        <v>1</v>
      </c>
    </row>
    <row r="111" spans="1:33" ht="12.75">
      <c r="A111" t="s">
        <v>577</v>
      </c>
      <c r="B111" s="15" t="s">
        <v>578</v>
      </c>
      <c r="C111" s="36">
        <v>73813.91</v>
      </c>
      <c r="D111" s="41">
        <v>18909</v>
      </c>
      <c r="E111" s="45">
        <v>92722.91</v>
      </c>
      <c r="F111" s="47">
        <v>72796</v>
      </c>
      <c r="G111" s="47">
        <v>262</v>
      </c>
      <c r="H111" s="47">
        <v>-1843</v>
      </c>
      <c r="I111" s="47">
        <v>4333</v>
      </c>
      <c r="J111" s="47">
        <v>15</v>
      </c>
      <c r="K111" s="48">
        <v>1918</v>
      </c>
      <c r="L111" s="48">
        <v>40576</v>
      </c>
      <c r="M111" s="48">
        <v>18909</v>
      </c>
      <c r="N111" s="48">
        <v>0</v>
      </c>
      <c r="O111" s="48">
        <v>100793.3416</v>
      </c>
      <c r="P111" s="48">
        <v>2351.95</v>
      </c>
      <c r="Q111" s="48">
        <v>-36119.9</v>
      </c>
      <c r="R111" s="48">
        <v>9174.730000000001</v>
      </c>
      <c r="S111" s="48">
        <v>76200.1216</v>
      </c>
      <c r="T111" s="48">
        <v>92722.91</v>
      </c>
      <c r="U111" s="48">
        <v>78814.47350000001</v>
      </c>
      <c r="V111" s="48">
        <v>-2614.3519000000088</v>
      </c>
      <c r="W111" s="48">
        <v>-1830.046330000006</v>
      </c>
      <c r="X111" s="49">
        <v>0.98</v>
      </c>
      <c r="Y111" s="50">
        <v>23161</v>
      </c>
      <c r="Z111" s="46">
        <v>90868.4518</v>
      </c>
      <c r="AA111" s="46">
        <v>90277.3950343847</v>
      </c>
      <c r="AB111" s="46">
        <v>3897.8193961566726</v>
      </c>
      <c r="AC111" s="46">
        <v>-171.62282144675964</v>
      </c>
      <c r="AD111" s="46">
        <v>0</v>
      </c>
      <c r="AE111" s="46">
        <v>3974956</v>
      </c>
      <c r="AF111" s="15" t="s">
        <v>200</v>
      </c>
      <c r="AG111" t="b">
        <v>1</v>
      </c>
    </row>
    <row r="112" spans="1:33" ht="12.75">
      <c r="A112" t="s">
        <v>225</v>
      </c>
      <c r="B112" s="15" t="s">
        <v>226</v>
      </c>
      <c r="C112" s="36">
        <v>59540.572</v>
      </c>
      <c r="D112" s="41">
        <v>9965</v>
      </c>
      <c r="E112" s="45">
        <v>69505.572</v>
      </c>
      <c r="F112" s="47">
        <v>39987</v>
      </c>
      <c r="G112" s="47">
        <v>2965</v>
      </c>
      <c r="H112" s="47">
        <v>4855</v>
      </c>
      <c r="I112" s="47">
        <v>0</v>
      </c>
      <c r="J112" s="47">
        <v>0</v>
      </c>
      <c r="K112" s="48">
        <v>1127</v>
      </c>
      <c r="L112" s="48">
        <v>13520</v>
      </c>
      <c r="M112" s="48">
        <v>9965</v>
      </c>
      <c r="N112" s="48">
        <v>431</v>
      </c>
      <c r="O112" s="48">
        <v>55366.0002</v>
      </c>
      <c r="P112" s="48">
        <v>6647</v>
      </c>
      <c r="Q112" s="48">
        <v>-12816.3</v>
      </c>
      <c r="R112" s="48">
        <v>6171.85</v>
      </c>
      <c r="S112" s="48">
        <v>55368.5502</v>
      </c>
      <c r="T112" s="48">
        <v>69505.572</v>
      </c>
      <c r="U112" s="48">
        <v>59079.7362</v>
      </c>
      <c r="V112" s="48">
        <v>-3711.1860000000015</v>
      </c>
      <c r="W112" s="48">
        <v>-2597.830200000001</v>
      </c>
      <c r="X112" s="49">
        <v>0.963</v>
      </c>
      <c r="Y112" s="50">
        <v>16716</v>
      </c>
      <c r="Z112" s="46">
        <v>66933.865836</v>
      </c>
      <c r="AA112" s="46">
        <v>66498.49235414263</v>
      </c>
      <c r="AB112" s="46">
        <v>3978.134263827628</v>
      </c>
      <c r="AC112" s="46">
        <v>-91.30795377580444</v>
      </c>
      <c r="AD112" s="46">
        <v>0</v>
      </c>
      <c r="AE112" s="46">
        <v>1526304</v>
      </c>
      <c r="AF112" s="15" t="s">
        <v>202</v>
      </c>
      <c r="AG112" t="b">
        <v>1</v>
      </c>
    </row>
    <row r="113" spans="1:33" ht="12.75">
      <c r="A113" t="s">
        <v>57</v>
      </c>
      <c r="B113" s="15" t="s">
        <v>58</v>
      </c>
      <c r="C113" s="36">
        <v>36424.348</v>
      </c>
      <c r="D113" s="41">
        <v>5147</v>
      </c>
      <c r="E113" s="45">
        <v>41571.348</v>
      </c>
      <c r="F113" s="47">
        <v>16553</v>
      </c>
      <c r="G113" s="47">
        <v>23431</v>
      </c>
      <c r="H113" s="47">
        <v>99</v>
      </c>
      <c r="I113" s="47">
        <v>0</v>
      </c>
      <c r="J113" s="47">
        <v>2331</v>
      </c>
      <c r="K113" s="48">
        <v>48</v>
      </c>
      <c r="L113" s="48">
        <v>12070</v>
      </c>
      <c r="M113" s="48">
        <v>5147</v>
      </c>
      <c r="N113" s="48">
        <v>26</v>
      </c>
      <c r="O113" s="48">
        <v>22919.2838</v>
      </c>
      <c r="P113" s="48">
        <v>21981.85</v>
      </c>
      <c r="Q113" s="48">
        <v>-10322.4</v>
      </c>
      <c r="R113" s="48">
        <v>2323.05</v>
      </c>
      <c r="S113" s="48">
        <v>36901.783800000005</v>
      </c>
      <c r="T113" s="48">
        <v>41571.348</v>
      </c>
      <c r="U113" s="48">
        <v>35335.6458</v>
      </c>
      <c r="V113" s="48">
        <v>1566.1380000000063</v>
      </c>
      <c r="W113" s="48">
        <v>1096.2966000000042</v>
      </c>
      <c r="X113" s="49">
        <v>1.026</v>
      </c>
      <c r="Y113" s="50">
        <v>15538</v>
      </c>
      <c r="Z113" s="46">
        <v>42652.203047999996</v>
      </c>
      <c r="AA113" s="46">
        <v>42374.77042225872</v>
      </c>
      <c r="AB113" s="46">
        <v>2727.1701906460753</v>
      </c>
      <c r="AC113" s="46">
        <v>-1342.272026957357</v>
      </c>
      <c r="AD113" s="46">
        <v>0</v>
      </c>
      <c r="AE113" s="46">
        <v>20856223</v>
      </c>
      <c r="AF113" s="15" t="s">
        <v>204</v>
      </c>
      <c r="AG113" t="b">
        <v>1</v>
      </c>
    </row>
    <row r="114" spans="1:33" ht="12.75">
      <c r="A114" t="s">
        <v>499</v>
      </c>
      <c r="B114" s="15" t="s">
        <v>500</v>
      </c>
      <c r="C114" s="36">
        <v>110956.006</v>
      </c>
      <c r="D114" s="41">
        <v>11421</v>
      </c>
      <c r="E114" s="45">
        <v>122377.006</v>
      </c>
      <c r="F114" s="47">
        <v>74566</v>
      </c>
      <c r="G114" s="47">
        <v>4792</v>
      </c>
      <c r="H114" s="47">
        <v>878</v>
      </c>
      <c r="I114" s="47">
        <v>0</v>
      </c>
      <c r="J114" s="47">
        <v>6202</v>
      </c>
      <c r="K114" s="48">
        <v>18</v>
      </c>
      <c r="L114" s="48">
        <v>29969</v>
      </c>
      <c r="M114" s="48">
        <v>11421</v>
      </c>
      <c r="N114" s="48">
        <v>9</v>
      </c>
      <c r="O114" s="48">
        <v>103244.0836</v>
      </c>
      <c r="P114" s="48">
        <v>10091.199999999999</v>
      </c>
      <c r="Q114" s="48">
        <v>-25496.6</v>
      </c>
      <c r="R114" s="48">
        <v>4613.12</v>
      </c>
      <c r="S114" s="48">
        <v>92451.8036</v>
      </c>
      <c r="T114" s="48">
        <v>122377.006</v>
      </c>
      <c r="U114" s="48">
        <v>104020.45509999999</v>
      </c>
      <c r="V114" s="48">
        <v>-11568.651499999993</v>
      </c>
      <c r="W114" s="48">
        <v>-8098.056049999995</v>
      </c>
      <c r="X114" s="49">
        <v>0.934</v>
      </c>
      <c r="Y114" s="50">
        <v>18412</v>
      </c>
      <c r="Z114" s="46">
        <v>114300.12360400001</v>
      </c>
      <c r="AA114" s="46">
        <v>113556.6547759462</v>
      </c>
      <c r="AB114" s="46">
        <v>6167.535019332294</v>
      </c>
      <c r="AC114" s="46">
        <v>2098.0928017288616</v>
      </c>
      <c r="AD114" s="46">
        <v>38630085</v>
      </c>
      <c r="AE114" s="46">
        <v>0</v>
      </c>
      <c r="AF114" s="15" t="s">
        <v>206</v>
      </c>
      <c r="AG114" t="b">
        <v>1</v>
      </c>
    </row>
    <row r="115" spans="1:33" ht="12.75">
      <c r="A115" t="s">
        <v>247</v>
      </c>
      <c r="B115" s="15" t="s">
        <v>248</v>
      </c>
      <c r="C115" s="36">
        <v>311432.268</v>
      </c>
      <c r="D115" s="41">
        <v>41263</v>
      </c>
      <c r="E115" s="45">
        <v>352695.268</v>
      </c>
      <c r="F115" s="47">
        <v>216229</v>
      </c>
      <c r="G115" s="47">
        <v>34811</v>
      </c>
      <c r="H115" s="47">
        <v>8203</v>
      </c>
      <c r="I115" s="47">
        <v>0</v>
      </c>
      <c r="J115" s="47">
        <v>3759</v>
      </c>
      <c r="K115" s="48">
        <v>3309</v>
      </c>
      <c r="L115" s="48">
        <v>57082</v>
      </c>
      <c r="M115" s="48">
        <v>41263</v>
      </c>
      <c r="N115" s="48">
        <v>78</v>
      </c>
      <c r="O115" s="48">
        <v>299390.6734</v>
      </c>
      <c r="P115" s="48">
        <v>39757.049999999996</v>
      </c>
      <c r="Q115" s="48">
        <v>-51398.65</v>
      </c>
      <c r="R115" s="48">
        <v>25369.61</v>
      </c>
      <c r="S115" s="48">
        <v>313118.68340000004</v>
      </c>
      <c r="T115" s="48">
        <v>352695.268</v>
      </c>
      <c r="U115" s="48">
        <v>299790.9778</v>
      </c>
      <c r="V115" s="48">
        <v>13327.705600000045</v>
      </c>
      <c r="W115" s="48">
        <v>9329.393920000031</v>
      </c>
      <c r="X115" s="49">
        <v>1.026</v>
      </c>
      <c r="Y115" s="50">
        <v>80993</v>
      </c>
      <c r="Z115" s="46">
        <v>361865.34496799996</v>
      </c>
      <c r="AA115" s="46">
        <v>359511.5801998293</v>
      </c>
      <c r="AB115" s="46">
        <v>4438.798170210132</v>
      </c>
      <c r="AC115" s="46">
        <v>369.35595260670016</v>
      </c>
      <c r="AD115" s="46">
        <v>29915247</v>
      </c>
      <c r="AE115" s="46">
        <v>0</v>
      </c>
      <c r="AF115" s="15" t="s">
        <v>208</v>
      </c>
      <c r="AG115" t="b">
        <v>1</v>
      </c>
    </row>
    <row r="116" spans="1:33" ht="12.75">
      <c r="A116" t="s">
        <v>387</v>
      </c>
      <c r="B116" s="15" t="s">
        <v>388</v>
      </c>
      <c r="C116" s="36">
        <v>77998.101</v>
      </c>
      <c r="D116" s="41">
        <v>10453</v>
      </c>
      <c r="E116" s="45">
        <v>88451.101</v>
      </c>
      <c r="F116" s="47">
        <v>54576</v>
      </c>
      <c r="G116" s="47">
        <v>7887</v>
      </c>
      <c r="H116" s="47">
        <v>2916</v>
      </c>
      <c r="I116" s="47">
        <v>0</v>
      </c>
      <c r="J116" s="47">
        <v>2811</v>
      </c>
      <c r="K116" s="48">
        <v>404</v>
      </c>
      <c r="L116" s="48">
        <v>20936</v>
      </c>
      <c r="M116" s="48">
        <v>10453</v>
      </c>
      <c r="N116" s="48">
        <v>0</v>
      </c>
      <c r="O116" s="48">
        <v>75565.9296</v>
      </c>
      <c r="P116" s="48">
        <v>11571.9</v>
      </c>
      <c r="Q116" s="48">
        <v>-18139</v>
      </c>
      <c r="R116" s="48">
        <v>5325.93</v>
      </c>
      <c r="S116" s="48">
        <v>74324.75959999999</v>
      </c>
      <c r="T116" s="48">
        <v>88451.101</v>
      </c>
      <c r="U116" s="48">
        <v>75183.43585</v>
      </c>
      <c r="V116" s="48">
        <v>-858.6762500000041</v>
      </c>
      <c r="W116" s="48">
        <v>-601.0733750000028</v>
      </c>
      <c r="X116" s="49">
        <v>0.993</v>
      </c>
      <c r="Y116" s="50">
        <v>23891</v>
      </c>
      <c r="Z116" s="46">
        <v>87831.94329299999</v>
      </c>
      <c r="AA116" s="46">
        <v>87260.63759457422</v>
      </c>
      <c r="AB116" s="46">
        <v>3652.448101568549</v>
      </c>
      <c r="AC116" s="46">
        <v>-416.99411603488306</v>
      </c>
      <c r="AD116" s="46">
        <v>0</v>
      </c>
      <c r="AE116" s="46">
        <v>9962406</v>
      </c>
      <c r="AF116" s="15" t="s">
        <v>210</v>
      </c>
      <c r="AG116" t="b">
        <v>1</v>
      </c>
    </row>
    <row r="117" spans="1:33" ht="12.75">
      <c r="A117" t="s">
        <v>509</v>
      </c>
      <c r="B117" s="15" t="s">
        <v>510</v>
      </c>
      <c r="C117" s="36">
        <v>58553.962</v>
      </c>
      <c r="D117" s="41">
        <v>8181</v>
      </c>
      <c r="E117" s="45">
        <v>66734.962</v>
      </c>
      <c r="F117" s="47">
        <v>49915</v>
      </c>
      <c r="G117" s="47">
        <v>9800</v>
      </c>
      <c r="H117" s="47">
        <v>1666</v>
      </c>
      <c r="I117" s="47">
        <v>0</v>
      </c>
      <c r="J117" s="47">
        <v>4670</v>
      </c>
      <c r="K117" s="48">
        <v>1568</v>
      </c>
      <c r="L117" s="48">
        <v>17921</v>
      </c>
      <c r="M117" s="48">
        <v>8181</v>
      </c>
      <c r="N117" s="48">
        <v>1639</v>
      </c>
      <c r="O117" s="48">
        <v>69112.30900000001</v>
      </c>
      <c r="P117" s="48">
        <v>13715.6</v>
      </c>
      <c r="Q117" s="48">
        <v>-17958.8</v>
      </c>
      <c r="R117" s="48">
        <v>3907.28</v>
      </c>
      <c r="S117" s="48">
        <v>68776.38900000001</v>
      </c>
      <c r="T117" s="48">
        <v>66734.962</v>
      </c>
      <c r="U117" s="48">
        <v>56724.7177</v>
      </c>
      <c r="V117" s="48">
        <v>12051.671300000009</v>
      </c>
      <c r="W117" s="48">
        <v>8436.169910000006</v>
      </c>
      <c r="X117" s="49">
        <v>1.126</v>
      </c>
      <c r="Y117" s="50">
        <v>14608</v>
      </c>
      <c r="Z117" s="46">
        <v>75143.567212</v>
      </c>
      <c r="AA117" s="46">
        <v>74654.79346364918</v>
      </c>
      <c r="AB117" s="46">
        <v>5110.541721224616</v>
      </c>
      <c r="AC117" s="46">
        <v>1041.0995036211834</v>
      </c>
      <c r="AD117" s="46">
        <v>15208382</v>
      </c>
      <c r="AE117" s="46">
        <v>0</v>
      </c>
      <c r="AF117" s="15" t="s">
        <v>212</v>
      </c>
      <c r="AG117" t="b">
        <v>1</v>
      </c>
    </row>
    <row r="118" spans="1:33" ht="12.75">
      <c r="A118" t="s">
        <v>411</v>
      </c>
      <c r="B118" s="15" t="s">
        <v>412</v>
      </c>
      <c r="C118" s="36">
        <v>87546.807</v>
      </c>
      <c r="D118" s="41">
        <v>6349</v>
      </c>
      <c r="E118" s="45">
        <v>93895.807</v>
      </c>
      <c r="F118" s="47">
        <v>56989</v>
      </c>
      <c r="G118" s="47">
        <v>8843</v>
      </c>
      <c r="H118" s="47">
        <v>858</v>
      </c>
      <c r="I118" s="47">
        <v>0</v>
      </c>
      <c r="J118" s="47">
        <v>4424</v>
      </c>
      <c r="K118" s="48">
        <v>77</v>
      </c>
      <c r="L118" s="48">
        <v>17282</v>
      </c>
      <c r="M118" s="48">
        <v>6349</v>
      </c>
      <c r="N118" s="48">
        <v>4722</v>
      </c>
      <c r="O118" s="48">
        <v>78906.9694</v>
      </c>
      <c r="P118" s="48">
        <v>12006.25</v>
      </c>
      <c r="Q118" s="48">
        <v>-18768.85</v>
      </c>
      <c r="R118" s="48">
        <v>2458.71</v>
      </c>
      <c r="S118" s="48">
        <v>74603.0794</v>
      </c>
      <c r="T118" s="48">
        <v>93895.807</v>
      </c>
      <c r="U118" s="48">
        <v>79811.43595</v>
      </c>
      <c r="V118" s="48">
        <v>-5208.356549999997</v>
      </c>
      <c r="W118" s="48">
        <v>-3645.8495849999977</v>
      </c>
      <c r="X118" s="49">
        <v>0.961</v>
      </c>
      <c r="Y118" s="50">
        <v>20861</v>
      </c>
      <c r="Z118" s="46">
        <v>90233.87052699999</v>
      </c>
      <c r="AA118" s="46">
        <v>89646.94141567293</v>
      </c>
      <c r="AB118" s="46">
        <v>4297.346312049898</v>
      </c>
      <c r="AC118" s="46">
        <v>227.90409444646593</v>
      </c>
      <c r="AD118" s="46">
        <v>4754307</v>
      </c>
      <c r="AE118" s="46">
        <v>0</v>
      </c>
      <c r="AF118" s="15" t="s">
        <v>214</v>
      </c>
      <c r="AG118" t="b">
        <v>1</v>
      </c>
    </row>
    <row r="119" spans="1:33" ht="12.75">
      <c r="A119" t="s">
        <v>265</v>
      </c>
      <c r="B119" s="15" t="s">
        <v>266</v>
      </c>
      <c r="C119" s="36">
        <v>208406.406</v>
      </c>
      <c r="D119" s="41">
        <v>24226</v>
      </c>
      <c r="E119" s="45">
        <v>232632.406</v>
      </c>
      <c r="F119" s="47">
        <v>171248</v>
      </c>
      <c r="G119" s="47">
        <v>40071</v>
      </c>
      <c r="H119" s="47">
        <v>15361</v>
      </c>
      <c r="I119" s="47">
        <v>0</v>
      </c>
      <c r="J119" s="47">
        <v>7819</v>
      </c>
      <c r="K119" s="48">
        <v>4849</v>
      </c>
      <c r="L119" s="48">
        <v>56554</v>
      </c>
      <c r="M119" s="48">
        <v>24226</v>
      </c>
      <c r="N119" s="48">
        <v>4240</v>
      </c>
      <c r="O119" s="48">
        <v>237109.98080000002</v>
      </c>
      <c r="P119" s="48">
        <v>53763.35</v>
      </c>
      <c r="Q119" s="48">
        <v>-55796.549999999996</v>
      </c>
      <c r="R119" s="48">
        <v>10977.92</v>
      </c>
      <c r="S119" s="48">
        <v>246054.70080000002</v>
      </c>
      <c r="T119" s="48">
        <v>232632.406</v>
      </c>
      <c r="U119" s="48">
        <v>197737.5451</v>
      </c>
      <c r="V119" s="48">
        <v>48317.15570000003</v>
      </c>
      <c r="W119" s="48">
        <v>33822.008990000024</v>
      </c>
      <c r="X119" s="49">
        <v>1.145</v>
      </c>
      <c r="Y119" s="50">
        <v>77266</v>
      </c>
      <c r="Z119" s="46">
        <v>266364.10487</v>
      </c>
      <c r="AA119" s="46">
        <v>264631.5309878457</v>
      </c>
      <c r="AB119" s="46">
        <v>3424.941513574479</v>
      </c>
      <c r="AC119" s="46">
        <v>-644.5007040289534</v>
      </c>
      <c r="AD119" s="46">
        <v>0</v>
      </c>
      <c r="AE119" s="46">
        <v>49797991</v>
      </c>
      <c r="AF119" s="15" t="s">
        <v>216</v>
      </c>
      <c r="AG119" t="b">
        <v>1</v>
      </c>
    </row>
    <row r="120" spans="1:33" ht="12.75">
      <c r="A120" t="s">
        <v>426</v>
      </c>
      <c r="B120" s="15" t="s">
        <v>427</v>
      </c>
      <c r="C120" s="36">
        <v>54417.949</v>
      </c>
      <c r="D120" s="41">
        <v>4200</v>
      </c>
      <c r="E120" s="45">
        <v>58617.949</v>
      </c>
      <c r="F120" s="47">
        <v>43928</v>
      </c>
      <c r="G120" s="47">
        <v>664</v>
      </c>
      <c r="H120" s="47">
        <v>2896</v>
      </c>
      <c r="I120" s="47">
        <v>0</v>
      </c>
      <c r="J120" s="47">
        <v>0</v>
      </c>
      <c r="K120" s="48">
        <v>286</v>
      </c>
      <c r="L120" s="48">
        <v>16532</v>
      </c>
      <c r="M120" s="48">
        <v>4200</v>
      </c>
      <c r="N120" s="48">
        <v>3325</v>
      </c>
      <c r="O120" s="48">
        <v>60822.7088</v>
      </c>
      <c r="P120" s="48">
        <v>3026</v>
      </c>
      <c r="Q120" s="48">
        <v>-17121.55</v>
      </c>
      <c r="R120" s="48">
        <v>759.5600000000001</v>
      </c>
      <c r="S120" s="48">
        <v>47486.7188</v>
      </c>
      <c r="T120" s="48">
        <v>58617.949</v>
      </c>
      <c r="U120" s="48">
        <v>49825.256649999996</v>
      </c>
      <c r="V120" s="48">
        <v>-2338.5378499999933</v>
      </c>
      <c r="W120" s="48">
        <v>-1636.9764949999953</v>
      </c>
      <c r="X120" s="49">
        <v>0.972</v>
      </c>
      <c r="Y120" s="50">
        <v>8160</v>
      </c>
      <c r="Z120" s="46">
        <v>56976.646428</v>
      </c>
      <c r="AA120" s="46">
        <v>56606.03999984756</v>
      </c>
      <c r="AB120" s="46">
        <v>6937.014705863672</v>
      </c>
      <c r="AC120" s="46">
        <v>2867.57248826024</v>
      </c>
      <c r="AD120" s="46">
        <v>23399392</v>
      </c>
      <c r="AE120" s="46">
        <v>0</v>
      </c>
      <c r="AF120" s="15" t="s">
        <v>218</v>
      </c>
      <c r="AG120" t="b">
        <v>1</v>
      </c>
    </row>
    <row r="121" spans="1:33" ht="12.75">
      <c r="A121" t="s">
        <v>331</v>
      </c>
      <c r="B121" s="15" t="s">
        <v>332</v>
      </c>
      <c r="C121" s="36">
        <v>159143.238</v>
      </c>
      <c r="D121" s="41">
        <v>10416</v>
      </c>
      <c r="E121" s="45">
        <v>169559.238</v>
      </c>
      <c r="F121" s="47">
        <v>102599</v>
      </c>
      <c r="G121" s="47">
        <v>33615</v>
      </c>
      <c r="H121" s="47">
        <v>5330</v>
      </c>
      <c r="I121" s="47">
        <v>0</v>
      </c>
      <c r="J121" s="47">
        <v>5052</v>
      </c>
      <c r="K121" s="48">
        <v>592</v>
      </c>
      <c r="L121" s="48">
        <v>15275</v>
      </c>
      <c r="M121" s="48">
        <v>10416</v>
      </c>
      <c r="N121" s="48">
        <v>156</v>
      </c>
      <c r="O121" s="48">
        <v>142058.5754</v>
      </c>
      <c r="P121" s="48">
        <v>37397.45</v>
      </c>
      <c r="Q121" s="48">
        <v>-13619.55</v>
      </c>
      <c r="R121" s="48">
        <v>6256.85</v>
      </c>
      <c r="S121" s="48">
        <v>172093.3254</v>
      </c>
      <c r="T121" s="48">
        <v>169559.238</v>
      </c>
      <c r="U121" s="48">
        <v>144125.3523</v>
      </c>
      <c r="V121" s="48">
        <v>27967.973100000003</v>
      </c>
      <c r="W121" s="48">
        <v>19577.58117</v>
      </c>
      <c r="X121" s="49">
        <v>1.115</v>
      </c>
      <c r="Y121" s="50">
        <v>42102</v>
      </c>
      <c r="Z121" s="46">
        <v>189058.55037</v>
      </c>
      <c r="AA121" s="46">
        <v>187828.81295200638</v>
      </c>
      <c r="AB121" s="46">
        <v>4461.280056814554</v>
      </c>
      <c r="AC121" s="46">
        <v>391.8378392111217</v>
      </c>
      <c r="AD121" s="46">
        <v>16497157</v>
      </c>
      <c r="AE121" s="46">
        <v>0</v>
      </c>
      <c r="AF121" s="15" t="s">
        <v>220</v>
      </c>
      <c r="AG121" t="b">
        <v>1</v>
      </c>
    </row>
    <row r="122" spans="1:33" ht="12.75">
      <c r="A122" t="s">
        <v>203</v>
      </c>
      <c r="B122" s="15" t="s">
        <v>204</v>
      </c>
      <c r="C122" s="36">
        <v>81548.782</v>
      </c>
      <c r="D122" s="41">
        <v>11698</v>
      </c>
      <c r="E122" s="45">
        <v>93246.782</v>
      </c>
      <c r="F122" s="47">
        <v>45932</v>
      </c>
      <c r="G122" s="47">
        <v>7769</v>
      </c>
      <c r="H122" s="47">
        <v>80229</v>
      </c>
      <c r="I122" s="47">
        <v>1333</v>
      </c>
      <c r="J122" s="47">
        <v>1283</v>
      </c>
      <c r="K122" s="48">
        <v>84869</v>
      </c>
      <c r="L122" s="48">
        <v>7723</v>
      </c>
      <c r="M122" s="48">
        <v>11698</v>
      </c>
      <c r="N122" s="48">
        <v>0</v>
      </c>
      <c r="O122" s="48">
        <v>63597.4472</v>
      </c>
      <c r="P122" s="48">
        <v>77021.9</v>
      </c>
      <c r="Q122" s="48">
        <v>-78703.2</v>
      </c>
      <c r="R122" s="48">
        <v>8630.390000000001</v>
      </c>
      <c r="S122" s="48">
        <v>70546.5372</v>
      </c>
      <c r="T122" s="48">
        <v>93246.782</v>
      </c>
      <c r="U122" s="48">
        <v>79259.7647</v>
      </c>
      <c r="V122" s="48">
        <v>-8713.227499999994</v>
      </c>
      <c r="W122" s="48">
        <v>-6099.2592499999955</v>
      </c>
      <c r="X122" s="49">
        <v>0.935</v>
      </c>
      <c r="Y122" s="50">
        <v>29637</v>
      </c>
      <c r="Z122" s="46">
        <v>87185.74117000001</v>
      </c>
      <c r="AA122" s="46">
        <v>86618.63871405486</v>
      </c>
      <c r="AB122" s="46">
        <v>2922.6520469026846</v>
      </c>
      <c r="AC122" s="46">
        <v>-1146.7901707007477</v>
      </c>
      <c r="AD122" s="46">
        <v>0</v>
      </c>
      <c r="AE122" s="46">
        <v>33987420</v>
      </c>
      <c r="AF122" s="15" t="s">
        <v>222</v>
      </c>
      <c r="AG122" t="b">
        <v>1</v>
      </c>
    </row>
    <row r="123" spans="1:33" ht="12.75">
      <c r="A123" t="s">
        <v>438</v>
      </c>
      <c r="B123" s="15" t="s">
        <v>439</v>
      </c>
      <c r="C123" s="36">
        <v>106881.365</v>
      </c>
      <c r="D123" s="41">
        <v>12075</v>
      </c>
      <c r="E123" s="45">
        <v>118956.365</v>
      </c>
      <c r="F123" s="47">
        <v>81495</v>
      </c>
      <c r="G123" s="47">
        <v>6930</v>
      </c>
      <c r="H123" s="47">
        <v>761</v>
      </c>
      <c r="I123" s="47">
        <v>0</v>
      </c>
      <c r="J123" s="47">
        <v>2247</v>
      </c>
      <c r="K123" s="48">
        <v>298</v>
      </c>
      <c r="L123" s="48">
        <v>38453</v>
      </c>
      <c r="M123" s="48">
        <v>12075</v>
      </c>
      <c r="N123" s="48">
        <v>1280</v>
      </c>
      <c r="O123" s="48">
        <v>112837.977</v>
      </c>
      <c r="P123" s="48">
        <v>8447.3</v>
      </c>
      <c r="Q123" s="48">
        <v>-34026.35</v>
      </c>
      <c r="R123" s="48">
        <v>3726.7400000000002</v>
      </c>
      <c r="S123" s="48">
        <v>90985.667</v>
      </c>
      <c r="T123" s="48">
        <v>118956.365</v>
      </c>
      <c r="U123" s="48">
        <v>101112.91025</v>
      </c>
      <c r="V123" s="48">
        <v>-10127.24325</v>
      </c>
      <c r="W123" s="48">
        <v>-7089.070274999999</v>
      </c>
      <c r="X123" s="49">
        <v>0.94</v>
      </c>
      <c r="Y123" s="50">
        <v>25161</v>
      </c>
      <c r="Z123" s="46">
        <v>111818.9831</v>
      </c>
      <c r="AA123" s="46">
        <v>111091.65293010842</v>
      </c>
      <c r="AB123" s="46">
        <v>4415.232022976369</v>
      </c>
      <c r="AC123" s="46">
        <v>345.7898053729368</v>
      </c>
      <c r="AD123" s="46">
        <v>8700417</v>
      </c>
      <c r="AE123" s="46">
        <v>0</v>
      </c>
      <c r="AF123" s="15" t="s">
        <v>224</v>
      </c>
      <c r="AG123" t="b">
        <v>1</v>
      </c>
    </row>
    <row r="124" spans="1:33" ht="12.75">
      <c r="A124" t="s">
        <v>259</v>
      </c>
      <c r="B124" s="15" t="s">
        <v>260</v>
      </c>
      <c r="C124" s="36">
        <v>77861.851</v>
      </c>
      <c r="D124" s="41">
        <v>13511</v>
      </c>
      <c r="E124" s="45">
        <v>91372.851</v>
      </c>
      <c r="F124" s="47">
        <v>54088</v>
      </c>
      <c r="G124" s="47">
        <v>20918</v>
      </c>
      <c r="H124" s="47">
        <v>867</v>
      </c>
      <c r="I124" s="47">
        <v>2704</v>
      </c>
      <c r="J124" s="47">
        <v>5201</v>
      </c>
      <c r="K124" s="48">
        <v>1123</v>
      </c>
      <c r="L124" s="48">
        <v>29545</v>
      </c>
      <c r="M124" s="48">
        <v>13511</v>
      </c>
      <c r="N124" s="48">
        <v>233</v>
      </c>
      <c r="O124" s="48">
        <v>74890.2448</v>
      </c>
      <c r="P124" s="48">
        <v>25236.5</v>
      </c>
      <c r="Q124" s="48">
        <v>-26265.85</v>
      </c>
      <c r="R124" s="48">
        <v>6461.700000000001</v>
      </c>
      <c r="S124" s="48">
        <v>80322.59479999999</v>
      </c>
      <c r="T124" s="48">
        <v>91372.851</v>
      </c>
      <c r="U124" s="48">
        <v>77666.92335</v>
      </c>
      <c r="V124" s="48">
        <v>2655.6714499999944</v>
      </c>
      <c r="W124" s="48">
        <v>1858.970014999996</v>
      </c>
      <c r="X124" s="49">
        <v>1.02</v>
      </c>
      <c r="Y124" s="50">
        <v>23471</v>
      </c>
      <c r="Z124" s="46">
        <v>93200.30802</v>
      </c>
      <c r="AA124" s="46">
        <v>92594.08362064634</v>
      </c>
      <c r="AB124" s="46">
        <v>3945.04212094271</v>
      </c>
      <c r="AC124" s="46">
        <v>-124.40009666072228</v>
      </c>
      <c r="AD124" s="46">
        <v>0</v>
      </c>
      <c r="AE124" s="46">
        <v>2919795</v>
      </c>
      <c r="AF124" s="15" t="s">
        <v>226</v>
      </c>
      <c r="AG124" t="b">
        <v>1</v>
      </c>
    </row>
    <row r="125" spans="1:33" ht="12.75">
      <c r="A125" t="s">
        <v>235</v>
      </c>
      <c r="B125" s="15" t="s">
        <v>236</v>
      </c>
      <c r="C125" s="36">
        <v>131389.014</v>
      </c>
      <c r="D125" s="41">
        <v>17340</v>
      </c>
      <c r="E125" s="45">
        <v>148729.014</v>
      </c>
      <c r="F125" s="47">
        <v>114043</v>
      </c>
      <c r="G125" s="47">
        <v>23841</v>
      </c>
      <c r="H125" s="47">
        <v>11053</v>
      </c>
      <c r="I125" s="47">
        <v>0</v>
      </c>
      <c r="J125" s="47">
        <v>6182</v>
      </c>
      <c r="K125" s="48">
        <v>11484</v>
      </c>
      <c r="L125" s="48">
        <v>32330</v>
      </c>
      <c r="M125" s="48">
        <v>17340</v>
      </c>
      <c r="N125" s="48">
        <v>0</v>
      </c>
      <c r="O125" s="48">
        <v>157903.9378</v>
      </c>
      <c r="P125" s="48">
        <v>34914.6</v>
      </c>
      <c r="Q125" s="48">
        <v>-37241.9</v>
      </c>
      <c r="R125" s="48">
        <v>9242.900000000001</v>
      </c>
      <c r="S125" s="48">
        <v>164819.53780000002</v>
      </c>
      <c r="T125" s="48">
        <v>148729.014</v>
      </c>
      <c r="U125" s="48">
        <v>126419.66189999999</v>
      </c>
      <c r="V125" s="48">
        <v>38399.87590000003</v>
      </c>
      <c r="W125" s="48">
        <v>26879.91313000002</v>
      </c>
      <c r="X125" s="49">
        <v>1.181</v>
      </c>
      <c r="Y125" s="50">
        <v>42937</v>
      </c>
      <c r="Z125" s="46">
        <v>175648.965534</v>
      </c>
      <c r="AA125" s="46">
        <v>174506.4511916108</v>
      </c>
      <c r="AB125" s="46">
        <v>4064.2441528660784</v>
      </c>
      <c r="AC125" s="46">
        <v>-5.198064737353889</v>
      </c>
      <c r="AD125" s="46">
        <v>0</v>
      </c>
      <c r="AE125" s="46">
        <v>223189</v>
      </c>
      <c r="AF125" s="15" t="s">
        <v>228</v>
      </c>
      <c r="AG125" t="b">
        <v>1</v>
      </c>
    </row>
    <row r="126" spans="1:33" ht="12.75">
      <c r="A126" t="s">
        <v>399</v>
      </c>
      <c r="B126" s="15" t="s">
        <v>400</v>
      </c>
      <c r="C126" s="36">
        <v>23836.284</v>
      </c>
      <c r="D126" s="41">
        <v>2463</v>
      </c>
      <c r="E126" s="45">
        <v>26299.284</v>
      </c>
      <c r="F126" s="47">
        <v>13909</v>
      </c>
      <c r="G126" s="47">
        <v>5431</v>
      </c>
      <c r="H126" s="47">
        <v>114</v>
      </c>
      <c r="I126" s="47">
        <v>0</v>
      </c>
      <c r="J126" s="47">
        <v>1635</v>
      </c>
      <c r="K126" s="48">
        <v>4</v>
      </c>
      <c r="L126" s="48">
        <v>4935</v>
      </c>
      <c r="M126" s="48">
        <v>2463</v>
      </c>
      <c r="N126" s="48">
        <v>0</v>
      </c>
      <c r="O126" s="48">
        <v>19258.401400000002</v>
      </c>
      <c r="P126" s="48">
        <v>6103</v>
      </c>
      <c r="Q126" s="48">
        <v>-4198.15</v>
      </c>
      <c r="R126" s="48">
        <v>1254.6000000000001</v>
      </c>
      <c r="S126" s="48">
        <v>22417.8514</v>
      </c>
      <c r="T126" s="48">
        <v>26299.284</v>
      </c>
      <c r="U126" s="48">
        <v>22354.3914</v>
      </c>
      <c r="V126" s="48">
        <v>63.45999999999913</v>
      </c>
      <c r="W126" s="48">
        <v>44.421999999999386</v>
      </c>
      <c r="X126" s="49">
        <v>1.002</v>
      </c>
      <c r="Y126" s="50">
        <v>5570</v>
      </c>
      <c r="Z126" s="46">
        <v>26351.882568</v>
      </c>
      <c r="AA126" s="46">
        <v>26180.47590077959</v>
      </c>
      <c r="AB126" s="46">
        <v>4700.26497320998</v>
      </c>
      <c r="AC126" s="46">
        <v>630.8227556065476</v>
      </c>
      <c r="AD126" s="46">
        <v>3513683</v>
      </c>
      <c r="AE126" s="46">
        <v>0</v>
      </c>
      <c r="AF126" s="15" t="s">
        <v>230</v>
      </c>
      <c r="AG126" t="b">
        <v>1</v>
      </c>
    </row>
    <row r="127" spans="1:33" ht="12.75">
      <c r="A127" t="s">
        <v>397</v>
      </c>
      <c r="B127" s="15" t="s">
        <v>398</v>
      </c>
      <c r="C127" s="36">
        <v>28244.284</v>
      </c>
      <c r="D127" s="41">
        <v>1953</v>
      </c>
      <c r="E127" s="45">
        <v>30197.284</v>
      </c>
      <c r="F127" s="47">
        <v>16230</v>
      </c>
      <c r="G127" s="47">
        <v>2547</v>
      </c>
      <c r="H127" s="47">
        <v>1783</v>
      </c>
      <c r="I127" s="47">
        <v>0</v>
      </c>
      <c r="J127" s="47">
        <v>2613</v>
      </c>
      <c r="K127" s="48">
        <v>1502</v>
      </c>
      <c r="L127" s="48">
        <v>4179</v>
      </c>
      <c r="M127" s="48">
        <v>1953</v>
      </c>
      <c r="N127" s="48">
        <v>868</v>
      </c>
      <c r="O127" s="48">
        <v>22472.058</v>
      </c>
      <c r="P127" s="48">
        <v>5901.55</v>
      </c>
      <c r="Q127" s="48">
        <v>-5566.65</v>
      </c>
      <c r="R127" s="48">
        <v>949.6200000000001</v>
      </c>
      <c r="S127" s="48">
        <v>23756.578</v>
      </c>
      <c r="T127" s="48">
        <v>30197.284</v>
      </c>
      <c r="U127" s="48">
        <v>25667.6914</v>
      </c>
      <c r="V127" s="48">
        <v>-1911.1133999999984</v>
      </c>
      <c r="W127" s="48">
        <v>-1337.7793799999988</v>
      </c>
      <c r="X127" s="49">
        <v>0.956</v>
      </c>
      <c r="Y127" s="50">
        <v>7296</v>
      </c>
      <c r="Z127" s="46">
        <v>28868.603504</v>
      </c>
      <c r="AA127" s="46">
        <v>28680.826744553713</v>
      </c>
      <c r="AB127" s="46">
        <v>3931.034367400454</v>
      </c>
      <c r="AC127" s="46">
        <v>-138.40785020297835</v>
      </c>
      <c r="AD127" s="46">
        <v>0</v>
      </c>
      <c r="AE127" s="46">
        <v>1009824</v>
      </c>
      <c r="AF127" s="15" t="s">
        <v>232</v>
      </c>
      <c r="AG127" t="b">
        <v>1</v>
      </c>
    </row>
    <row r="128" spans="1:33" ht="12.75">
      <c r="A128" t="s">
        <v>447</v>
      </c>
      <c r="B128" s="15" t="s">
        <v>448</v>
      </c>
      <c r="C128" s="36">
        <v>37517.831</v>
      </c>
      <c r="D128" s="41">
        <v>6958</v>
      </c>
      <c r="E128" s="45">
        <v>44475.831</v>
      </c>
      <c r="F128" s="47">
        <v>40451</v>
      </c>
      <c r="G128" s="47">
        <v>1106</v>
      </c>
      <c r="H128" s="47">
        <v>1312</v>
      </c>
      <c r="I128" s="47">
        <v>0</v>
      </c>
      <c r="J128" s="47">
        <v>4328</v>
      </c>
      <c r="K128" s="48">
        <v>56</v>
      </c>
      <c r="L128" s="48">
        <v>18076</v>
      </c>
      <c r="M128" s="48">
        <v>6958</v>
      </c>
      <c r="N128" s="48">
        <v>1068</v>
      </c>
      <c r="O128" s="48">
        <v>56008.454600000005</v>
      </c>
      <c r="P128" s="48">
        <v>5734.099999999999</v>
      </c>
      <c r="Q128" s="48">
        <v>-16320</v>
      </c>
      <c r="R128" s="48">
        <v>2841.38</v>
      </c>
      <c r="S128" s="48">
        <v>48263.9346</v>
      </c>
      <c r="T128" s="48">
        <v>44475.831</v>
      </c>
      <c r="U128" s="48">
        <v>37804.45635</v>
      </c>
      <c r="V128" s="48">
        <v>10459.47825</v>
      </c>
      <c r="W128" s="48">
        <v>7321.6347749999995</v>
      </c>
      <c r="X128" s="49">
        <v>1.165</v>
      </c>
      <c r="Y128" s="50">
        <v>15169</v>
      </c>
      <c r="Z128" s="46">
        <v>51814.343114999996</v>
      </c>
      <c r="AA128" s="46">
        <v>51477.31505468442</v>
      </c>
      <c r="AB128" s="46">
        <v>3393.5865946789118</v>
      </c>
      <c r="AC128" s="46">
        <v>-675.8556229245205</v>
      </c>
      <c r="AD128" s="46">
        <v>0</v>
      </c>
      <c r="AE128" s="46">
        <v>10252054</v>
      </c>
      <c r="AF128" s="15" t="s">
        <v>234</v>
      </c>
      <c r="AG128" t="b">
        <v>1</v>
      </c>
    </row>
    <row r="129" spans="1:33" ht="12.75">
      <c r="A129" t="s">
        <v>291</v>
      </c>
      <c r="B129" s="15" t="s">
        <v>292</v>
      </c>
      <c r="C129" s="36">
        <v>127120.43099999998</v>
      </c>
      <c r="D129" s="41">
        <v>12246</v>
      </c>
      <c r="E129" s="45">
        <v>139366.43099999998</v>
      </c>
      <c r="F129" s="47">
        <v>44777</v>
      </c>
      <c r="G129" s="47">
        <v>61066</v>
      </c>
      <c r="H129" s="47">
        <v>982</v>
      </c>
      <c r="I129" s="47">
        <v>0</v>
      </c>
      <c r="J129" s="47">
        <v>4095</v>
      </c>
      <c r="K129" s="48">
        <v>0</v>
      </c>
      <c r="L129" s="48">
        <v>11588</v>
      </c>
      <c r="M129" s="48">
        <v>12246</v>
      </c>
      <c r="N129" s="48">
        <v>134</v>
      </c>
      <c r="O129" s="48">
        <v>61998.2342</v>
      </c>
      <c r="P129" s="48">
        <v>56221.549999999996</v>
      </c>
      <c r="Q129" s="48">
        <v>-9963.699999999999</v>
      </c>
      <c r="R129" s="48">
        <v>8439.140000000001</v>
      </c>
      <c r="S129" s="48">
        <v>116695.2242</v>
      </c>
      <c r="T129" s="48">
        <v>139366.43099999998</v>
      </c>
      <c r="U129" s="48">
        <v>118461.46634999999</v>
      </c>
      <c r="V129" s="48">
        <v>-1766.242149999991</v>
      </c>
      <c r="W129" s="48">
        <v>-1236.3695049999935</v>
      </c>
      <c r="X129" s="49">
        <v>0.991</v>
      </c>
      <c r="Y129" s="50">
        <v>39250</v>
      </c>
      <c r="Z129" s="46">
        <v>138112.133121</v>
      </c>
      <c r="AA129" s="46">
        <v>137213.7783116279</v>
      </c>
      <c r="AB129" s="46">
        <v>3495.892441060583</v>
      </c>
      <c r="AC129" s="46">
        <v>-573.549776542849</v>
      </c>
      <c r="AD129" s="46">
        <v>0</v>
      </c>
      <c r="AE129" s="46">
        <v>22511829</v>
      </c>
      <c r="AF129" s="15" t="s">
        <v>236</v>
      </c>
      <c r="AG129" t="b">
        <v>1</v>
      </c>
    </row>
    <row r="130" spans="1:33" ht="12.75">
      <c r="A130" t="s">
        <v>139</v>
      </c>
      <c r="B130" s="15" t="s">
        <v>140</v>
      </c>
      <c r="C130" s="36">
        <v>18540.916</v>
      </c>
      <c r="D130" s="41">
        <v>1984</v>
      </c>
      <c r="E130" s="45">
        <v>20524.916</v>
      </c>
      <c r="F130" s="47">
        <v>10147</v>
      </c>
      <c r="G130" s="47">
        <v>3741</v>
      </c>
      <c r="H130" s="47">
        <v>132</v>
      </c>
      <c r="I130" s="47">
        <v>2715</v>
      </c>
      <c r="J130" s="47">
        <v>876</v>
      </c>
      <c r="K130" s="48">
        <v>0</v>
      </c>
      <c r="L130" s="48">
        <v>3856</v>
      </c>
      <c r="M130" s="48">
        <v>1984</v>
      </c>
      <c r="N130" s="48">
        <v>0</v>
      </c>
      <c r="O130" s="48">
        <v>14049.5362</v>
      </c>
      <c r="P130" s="48">
        <v>6344.4</v>
      </c>
      <c r="Q130" s="48">
        <v>-3277.6</v>
      </c>
      <c r="R130" s="48">
        <v>1030.88</v>
      </c>
      <c r="S130" s="48">
        <v>18147.216200000003</v>
      </c>
      <c r="T130" s="48">
        <v>20524.916</v>
      </c>
      <c r="U130" s="48">
        <v>17446.1786</v>
      </c>
      <c r="V130" s="48">
        <v>701.0376000000033</v>
      </c>
      <c r="W130" s="48">
        <v>490.72632000000226</v>
      </c>
      <c r="X130" s="49">
        <v>1.024</v>
      </c>
      <c r="Y130" s="50">
        <v>8017</v>
      </c>
      <c r="Z130" s="46">
        <v>21017.513984</v>
      </c>
      <c r="AA130" s="46">
        <v>20880.804888702554</v>
      </c>
      <c r="AB130" s="46">
        <v>2604.565908532188</v>
      </c>
      <c r="AC130" s="46">
        <v>-1464.8763090712441</v>
      </c>
      <c r="AD130" s="46">
        <v>0</v>
      </c>
      <c r="AE130" s="46">
        <v>11743913</v>
      </c>
      <c r="AF130" s="15" t="s">
        <v>238</v>
      </c>
      <c r="AG130" t="b">
        <v>1</v>
      </c>
    </row>
    <row r="131" spans="1:33" ht="12.75">
      <c r="A131" t="s">
        <v>43</v>
      </c>
      <c r="B131" s="15" t="s">
        <v>44</v>
      </c>
      <c r="C131" s="36">
        <v>154491.878</v>
      </c>
      <c r="D131" s="41">
        <v>13992</v>
      </c>
      <c r="E131" s="45">
        <v>168483.878</v>
      </c>
      <c r="F131" s="47">
        <v>102266</v>
      </c>
      <c r="G131" s="47">
        <v>31895</v>
      </c>
      <c r="H131" s="47">
        <v>17577</v>
      </c>
      <c r="I131" s="47">
        <v>0</v>
      </c>
      <c r="J131" s="47">
        <v>0</v>
      </c>
      <c r="K131" s="48">
        <v>500</v>
      </c>
      <c r="L131" s="48">
        <v>26603</v>
      </c>
      <c r="M131" s="48">
        <v>13992</v>
      </c>
      <c r="N131" s="48">
        <v>3325</v>
      </c>
      <c r="O131" s="48">
        <v>141597.5036</v>
      </c>
      <c r="P131" s="48">
        <v>42051.2</v>
      </c>
      <c r="Q131" s="48">
        <v>-25863.8</v>
      </c>
      <c r="R131" s="48">
        <v>7370.6900000000005</v>
      </c>
      <c r="S131" s="48">
        <v>165155.5936</v>
      </c>
      <c r="T131" s="48">
        <v>168483.878</v>
      </c>
      <c r="U131" s="48">
        <v>143211.2963</v>
      </c>
      <c r="V131" s="48">
        <v>21944.297300000006</v>
      </c>
      <c r="W131" s="48">
        <v>15361.008110000002</v>
      </c>
      <c r="X131" s="49">
        <v>1.091</v>
      </c>
      <c r="Y131" s="50">
        <v>45104</v>
      </c>
      <c r="Z131" s="46">
        <v>183815.910898</v>
      </c>
      <c r="AA131" s="46">
        <v>182620.27439697177</v>
      </c>
      <c r="AB131" s="46">
        <v>4048.870929340452</v>
      </c>
      <c r="AC131" s="46">
        <v>-20.571288262980033</v>
      </c>
      <c r="AD131" s="46">
        <v>0</v>
      </c>
      <c r="AE131" s="46">
        <v>927847</v>
      </c>
      <c r="AF131" s="15" t="s">
        <v>240</v>
      </c>
      <c r="AG131" t="b">
        <v>1</v>
      </c>
    </row>
    <row r="132" spans="1:33" ht="12.75">
      <c r="A132" t="s">
        <v>353</v>
      </c>
      <c r="B132" s="15" t="s">
        <v>354</v>
      </c>
      <c r="C132" s="36">
        <v>157393.571</v>
      </c>
      <c r="D132" s="41">
        <v>15846</v>
      </c>
      <c r="E132" s="45">
        <v>173239.571</v>
      </c>
      <c r="F132" s="47">
        <v>124311</v>
      </c>
      <c r="G132" s="47">
        <v>9204</v>
      </c>
      <c r="H132" s="47">
        <v>5804</v>
      </c>
      <c r="I132" s="47">
        <v>0</v>
      </c>
      <c r="J132" s="47">
        <v>5226</v>
      </c>
      <c r="K132" s="48">
        <v>99</v>
      </c>
      <c r="L132" s="48">
        <v>42452</v>
      </c>
      <c r="M132" s="48">
        <v>15846</v>
      </c>
      <c r="N132" s="48">
        <v>897</v>
      </c>
      <c r="O132" s="48">
        <v>172121.0106</v>
      </c>
      <c r="P132" s="48">
        <v>17198.899999999998</v>
      </c>
      <c r="Q132" s="48">
        <v>-36930.799999999996</v>
      </c>
      <c r="R132" s="48">
        <v>6252.26</v>
      </c>
      <c r="S132" s="48">
        <v>158641.37060000002</v>
      </c>
      <c r="T132" s="48">
        <v>173239.571</v>
      </c>
      <c r="U132" s="48">
        <v>147253.63535</v>
      </c>
      <c r="V132" s="48">
        <v>11387.735250000027</v>
      </c>
      <c r="W132" s="48">
        <v>7971.414675000018</v>
      </c>
      <c r="X132" s="49">
        <v>1.046</v>
      </c>
      <c r="Y132" s="50">
        <v>38359</v>
      </c>
      <c r="Z132" s="46">
        <v>181208.591266</v>
      </c>
      <c r="AA132" s="46">
        <v>180029.914159328</v>
      </c>
      <c r="AB132" s="46">
        <v>4693.290079494461</v>
      </c>
      <c r="AC132" s="46">
        <v>623.8478618910285</v>
      </c>
      <c r="AD132" s="46">
        <v>23930180</v>
      </c>
      <c r="AE132" s="46">
        <v>0</v>
      </c>
      <c r="AF132" s="15" t="s">
        <v>242</v>
      </c>
      <c r="AG132" t="b">
        <v>1</v>
      </c>
    </row>
    <row r="133" spans="1:33" ht="12.75">
      <c r="A133" t="s">
        <v>311</v>
      </c>
      <c r="B133" s="15" t="s">
        <v>312</v>
      </c>
      <c r="C133" s="36">
        <v>38048.824</v>
      </c>
      <c r="D133" s="41">
        <v>6221</v>
      </c>
      <c r="E133" s="45">
        <v>44269.824</v>
      </c>
      <c r="F133" s="47">
        <v>28800</v>
      </c>
      <c r="G133" s="47">
        <v>22222</v>
      </c>
      <c r="H133" s="47">
        <v>232</v>
      </c>
      <c r="I133" s="47">
        <v>0</v>
      </c>
      <c r="J133" s="47">
        <v>2631</v>
      </c>
      <c r="K133" s="48">
        <v>63</v>
      </c>
      <c r="L133" s="48">
        <v>18274</v>
      </c>
      <c r="M133" s="48">
        <v>6221</v>
      </c>
      <c r="N133" s="48">
        <v>371</v>
      </c>
      <c r="O133" s="48">
        <v>39876.48</v>
      </c>
      <c r="P133" s="48">
        <v>21322.25</v>
      </c>
      <c r="Q133" s="48">
        <v>-15901.8</v>
      </c>
      <c r="R133" s="48">
        <v>2181.27</v>
      </c>
      <c r="S133" s="48">
        <v>47478.2</v>
      </c>
      <c r="T133" s="48">
        <v>44269.824</v>
      </c>
      <c r="U133" s="48">
        <v>37629.3504</v>
      </c>
      <c r="V133" s="48">
        <v>9848.849599999994</v>
      </c>
      <c r="W133" s="48">
        <v>6894.194719999996</v>
      </c>
      <c r="X133" s="49">
        <v>1.156</v>
      </c>
      <c r="Y133" s="50">
        <v>12757</v>
      </c>
      <c r="Z133" s="46">
        <v>51175.916544</v>
      </c>
      <c r="AA133" s="46">
        <v>50843.041149837125</v>
      </c>
      <c r="AB133" s="46">
        <v>3985.5013835413592</v>
      </c>
      <c r="AC133" s="46">
        <v>-83.94083406207301</v>
      </c>
      <c r="AD133" s="46">
        <v>0</v>
      </c>
      <c r="AE133" s="46">
        <v>1070833</v>
      </c>
      <c r="AF133" s="15" t="s">
        <v>244</v>
      </c>
      <c r="AG133" t="b">
        <v>1</v>
      </c>
    </row>
    <row r="134" spans="1:33" ht="12.75">
      <c r="A134" t="s">
        <v>419</v>
      </c>
      <c r="B134" s="15" t="s">
        <v>420</v>
      </c>
      <c r="C134" s="36">
        <v>115567.53399999999</v>
      </c>
      <c r="D134" s="41">
        <v>16997</v>
      </c>
      <c r="E134" s="45">
        <v>132564.53399999999</v>
      </c>
      <c r="F134" s="47">
        <v>75204</v>
      </c>
      <c r="G134" s="47">
        <v>17194</v>
      </c>
      <c r="H134" s="47">
        <v>1655</v>
      </c>
      <c r="I134" s="47">
        <v>0</v>
      </c>
      <c r="J134" s="47">
        <v>2781</v>
      </c>
      <c r="K134" s="48">
        <v>0</v>
      </c>
      <c r="L134" s="48">
        <v>34993</v>
      </c>
      <c r="M134" s="48">
        <v>16997</v>
      </c>
      <c r="N134" s="48">
        <v>1153</v>
      </c>
      <c r="O134" s="48">
        <v>104127.4584</v>
      </c>
      <c r="P134" s="48">
        <v>18385.5</v>
      </c>
      <c r="Q134" s="48">
        <v>-30724.1</v>
      </c>
      <c r="R134" s="48">
        <v>8498.640000000001</v>
      </c>
      <c r="S134" s="48">
        <v>100287.4984</v>
      </c>
      <c r="T134" s="48">
        <v>132564.53399999999</v>
      </c>
      <c r="U134" s="48">
        <v>112679.85389999999</v>
      </c>
      <c r="V134" s="48">
        <v>-12392.35549999999</v>
      </c>
      <c r="W134" s="48">
        <v>-8674.648849999992</v>
      </c>
      <c r="X134" s="49">
        <v>0.935</v>
      </c>
      <c r="Y134" s="50">
        <v>23116</v>
      </c>
      <c r="Z134" s="46">
        <v>123947.83928999999</v>
      </c>
      <c r="AA134" s="46">
        <v>123141.61658514972</v>
      </c>
      <c r="AB134" s="46">
        <v>5327.116135367266</v>
      </c>
      <c r="AC134" s="46">
        <v>1257.6739177638337</v>
      </c>
      <c r="AD134" s="46">
        <v>29072390</v>
      </c>
      <c r="AE134" s="46">
        <v>0</v>
      </c>
      <c r="AF134" s="15" t="s">
        <v>246</v>
      </c>
      <c r="AG134" t="b">
        <v>1</v>
      </c>
    </row>
    <row r="135" spans="1:33" ht="12.75">
      <c r="A135" t="s">
        <v>99</v>
      </c>
      <c r="B135" s="15" t="s">
        <v>100</v>
      </c>
      <c r="C135" s="36">
        <v>613143.644</v>
      </c>
      <c r="D135" s="41">
        <v>59715</v>
      </c>
      <c r="E135" s="45">
        <v>672858.644</v>
      </c>
      <c r="F135" s="47">
        <v>223400</v>
      </c>
      <c r="G135" s="47">
        <v>222559</v>
      </c>
      <c r="H135" s="47">
        <v>0</v>
      </c>
      <c r="I135" s="47">
        <v>4464</v>
      </c>
      <c r="J135" s="47">
        <v>8858</v>
      </c>
      <c r="K135" s="48">
        <v>0</v>
      </c>
      <c r="L135" s="48">
        <v>57222</v>
      </c>
      <c r="M135" s="48">
        <v>59715</v>
      </c>
      <c r="N135" s="48">
        <v>4749</v>
      </c>
      <c r="O135" s="48">
        <v>309319.64</v>
      </c>
      <c r="P135" s="48">
        <v>200498.85</v>
      </c>
      <c r="Q135" s="48">
        <v>-52675.35</v>
      </c>
      <c r="R135" s="48">
        <v>41030.01</v>
      </c>
      <c r="S135" s="48">
        <v>498173.15</v>
      </c>
      <c r="T135" s="48">
        <v>672858.644</v>
      </c>
      <c r="U135" s="48">
        <v>571929.8474</v>
      </c>
      <c r="V135" s="48">
        <v>-73756.69739999995</v>
      </c>
      <c r="W135" s="48">
        <v>-51629.68817999996</v>
      </c>
      <c r="X135" s="49">
        <v>0.923</v>
      </c>
      <c r="Y135" s="50">
        <v>150088</v>
      </c>
      <c r="Z135" s="46">
        <v>621048.528412</v>
      </c>
      <c r="AA135" s="46">
        <v>617008.8982959145</v>
      </c>
      <c r="AB135" s="46">
        <v>4110.980879856581</v>
      </c>
      <c r="AC135" s="46">
        <v>41.538662253148686</v>
      </c>
      <c r="AD135" s="46">
        <v>6234455</v>
      </c>
      <c r="AE135" s="46">
        <v>0</v>
      </c>
      <c r="AF135" s="15" t="s">
        <v>248</v>
      </c>
      <c r="AG135" t="b">
        <v>1</v>
      </c>
    </row>
    <row r="136" spans="1:33" ht="12.75">
      <c r="A136" t="s">
        <v>151</v>
      </c>
      <c r="B136" s="15" t="s">
        <v>152</v>
      </c>
      <c r="C136" s="36">
        <v>116608.46000000002</v>
      </c>
      <c r="D136" s="41">
        <v>16772</v>
      </c>
      <c r="E136" s="45">
        <v>133380.46000000002</v>
      </c>
      <c r="F136" s="47">
        <v>88207</v>
      </c>
      <c r="G136" s="47">
        <v>20698</v>
      </c>
      <c r="H136" s="47">
        <v>1355</v>
      </c>
      <c r="I136" s="47">
        <v>-4</v>
      </c>
      <c r="J136" s="47">
        <v>5747</v>
      </c>
      <c r="K136" s="48">
        <v>329</v>
      </c>
      <c r="L136" s="48">
        <v>54092</v>
      </c>
      <c r="M136" s="48">
        <v>16772</v>
      </c>
      <c r="N136" s="48">
        <v>0</v>
      </c>
      <c r="O136" s="48">
        <v>122131.4122</v>
      </c>
      <c r="P136" s="48">
        <v>23626.6</v>
      </c>
      <c r="Q136" s="48">
        <v>-46257.85</v>
      </c>
      <c r="R136" s="48">
        <v>5060.56</v>
      </c>
      <c r="S136" s="48">
        <v>104560.7222</v>
      </c>
      <c r="T136" s="48">
        <v>133380.46000000002</v>
      </c>
      <c r="U136" s="48">
        <v>113373.39100000002</v>
      </c>
      <c r="V136" s="48">
        <v>-8812.668800000014</v>
      </c>
      <c r="W136" s="48">
        <v>-6168.868160000009</v>
      </c>
      <c r="X136" s="49">
        <v>0.954</v>
      </c>
      <c r="Y136" s="50">
        <v>27312</v>
      </c>
      <c r="Z136" s="46">
        <v>127244.95884000002</v>
      </c>
      <c r="AA136" s="46">
        <v>126417.28991505392</v>
      </c>
      <c r="AB136" s="46">
        <v>4628.635395249485</v>
      </c>
      <c r="AC136" s="46">
        <v>559.1931776460524</v>
      </c>
      <c r="AD136" s="46">
        <v>15272684</v>
      </c>
      <c r="AE136" s="46">
        <v>0</v>
      </c>
      <c r="AF136" s="15" t="s">
        <v>250</v>
      </c>
      <c r="AG136" t="b">
        <v>1</v>
      </c>
    </row>
    <row r="137" spans="1:33" ht="12.75">
      <c r="A137" t="s">
        <v>479</v>
      </c>
      <c r="B137" s="15" t="s">
        <v>480</v>
      </c>
      <c r="C137" s="36">
        <v>85655.508</v>
      </c>
      <c r="D137" s="41">
        <v>11337</v>
      </c>
      <c r="E137" s="45">
        <v>96992.508</v>
      </c>
      <c r="F137" s="47">
        <v>61320</v>
      </c>
      <c r="G137" s="47">
        <v>11503</v>
      </c>
      <c r="H137" s="47">
        <v>1886</v>
      </c>
      <c r="I137" s="47">
        <v>0</v>
      </c>
      <c r="J137" s="47">
        <v>3853</v>
      </c>
      <c r="K137" s="48">
        <v>383</v>
      </c>
      <c r="L137" s="48">
        <v>36995</v>
      </c>
      <c r="M137" s="48">
        <v>11337</v>
      </c>
      <c r="N137" s="48">
        <v>1295</v>
      </c>
      <c r="O137" s="48">
        <v>84903.672</v>
      </c>
      <c r="P137" s="48">
        <v>14655.699999999999</v>
      </c>
      <c r="Q137" s="48">
        <v>-32872.049999999996</v>
      </c>
      <c r="R137" s="48">
        <v>3347.3</v>
      </c>
      <c r="S137" s="48">
        <v>70034.62200000002</v>
      </c>
      <c r="T137" s="48">
        <v>96992.508</v>
      </c>
      <c r="U137" s="48">
        <v>82443.6318</v>
      </c>
      <c r="V137" s="48">
        <v>-12409.009799999985</v>
      </c>
      <c r="W137" s="48">
        <v>-8686.30685999999</v>
      </c>
      <c r="X137" s="49">
        <v>0.91</v>
      </c>
      <c r="Y137" s="50">
        <v>18863</v>
      </c>
      <c r="Z137" s="46">
        <v>88263.18228000001</v>
      </c>
      <c r="AA137" s="46">
        <v>87689.07157372152</v>
      </c>
      <c r="AB137" s="46">
        <v>4648.734113010737</v>
      </c>
      <c r="AC137" s="46">
        <v>579.2918954073048</v>
      </c>
      <c r="AD137" s="46">
        <v>10927183</v>
      </c>
      <c r="AE137" s="46">
        <v>0</v>
      </c>
      <c r="AF137" s="15" t="s">
        <v>252</v>
      </c>
      <c r="AG137" t="b">
        <v>1</v>
      </c>
    </row>
    <row r="138" spans="1:33" ht="12.75">
      <c r="A138" t="s">
        <v>407</v>
      </c>
      <c r="B138" s="15" t="s">
        <v>408</v>
      </c>
      <c r="C138" s="36">
        <v>19285.817</v>
      </c>
      <c r="D138" s="41">
        <v>2253</v>
      </c>
      <c r="E138" s="45">
        <v>21538.817</v>
      </c>
      <c r="F138" s="47">
        <v>7371</v>
      </c>
      <c r="G138" s="47">
        <v>2658</v>
      </c>
      <c r="H138" s="47">
        <v>22</v>
      </c>
      <c r="I138" s="47">
        <v>0</v>
      </c>
      <c r="J138" s="47">
        <v>1206</v>
      </c>
      <c r="K138" s="48">
        <v>102</v>
      </c>
      <c r="L138" s="48">
        <v>0</v>
      </c>
      <c r="M138" s="48">
        <v>2253</v>
      </c>
      <c r="N138" s="48">
        <v>0</v>
      </c>
      <c r="O138" s="48">
        <v>10205.8866</v>
      </c>
      <c r="P138" s="48">
        <v>3303.1</v>
      </c>
      <c r="Q138" s="48">
        <v>-86.7</v>
      </c>
      <c r="R138" s="48">
        <v>1915.0500000000002</v>
      </c>
      <c r="S138" s="48">
        <v>15337.336599999999</v>
      </c>
      <c r="T138" s="48">
        <v>21538.817</v>
      </c>
      <c r="U138" s="48">
        <v>18307.99445</v>
      </c>
      <c r="V138" s="48">
        <v>-2970.6578499999996</v>
      </c>
      <c r="W138" s="48">
        <v>-2079.460495</v>
      </c>
      <c r="X138" s="49">
        <v>0.903</v>
      </c>
      <c r="Y138" s="50">
        <v>4848</v>
      </c>
      <c r="Z138" s="46">
        <v>19449.551751</v>
      </c>
      <c r="AA138" s="46">
        <v>19323.041516447793</v>
      </c>
      <c r="AB138" s="46">
        <v>3985.775890356393</v>
      </c>
      <c r="AC138" s="46">
        <v>-83.66632724703913</v>
      </c>
      <c r="AD138" s="46">
        <v>0</v>
      </c>
      <c r="AE138" s="46">
        <v>405614</v>
      </c>
      <c r="AF138" s="15" t="s">
        <v>254</v>
      </c>
      <c r="AG138" t="b">
        <v>1</v>
      </c>
    </row>
    <row r="139" spans="1:33" ht="12.75">
      <c r="A139" t="s">
        <v>205</v>
      </c>
      <c r="B139" s="15" t="s">
        <v>206</v>
      </c>
      <c r="C139" s="36">
        <v>33142.69</v>
      </c>
      <c r="D139" s="41">
        <v>9089</v>
      </c>
      <c r="E139" s="45">
        <v>42231.69</v>
      </c>
      <c r="F139" s="47">
        <v>10254</v>
      </c>
      <c r="G139" s="47">
        <v>13345</v>
      </c>
      <c r="H139" s="47">
        <v>3847</v>
      </c>
      <c r="I139" s="47">
        <v>1000</v>
      </c>
      <c r="J139" s="47">
        <v>0</v>
      </c>
      <c r="K139" s="48">
        <v>330</v>
      </c>
      <c r="L139" s="48">
        <v>1755</v>
      </c>
      <c r="M139" s="48">
        <v>9089</v>
      </c>
      <c r="N139" s="48">
        <v>0</v>
      </c>
      <c r="O139" s="48">
        <v>14197.688400000001</v>
      </c>
      <c r="P139" s="48">
        <v>15463.199999999999</v>
      </c>
      <c r="Q139" s="48">
        <v>-1772.25</v>
      </c>
      <c r="R139" s="48">
        <v>7427.3</v>
      </c>
      <c r="S139" s="48">
        <v>35315.9384</v>
      </c>
      <c r="T139" s="48">
        <v>42231.69</v>
      </c>
      <c r="U139" s="48">
        <v>35896.9365</v>
      </c>
      <c r="V139" s="48">
        <v>-580.9981000000043</v>
      </c>
      <c r="W139" s="48">
        <v>-406.698670000003</v>
      </c>
      <c r="X139" s="49">
        <v>0.99</v>
      </c>
      <c r="Y139" s="50">
        <v>22505</v>
      </c>
      <c r="Z139" s="46">
        <v>41809.373100000004</v>
      </c>
      <c r="AA139" s="46">
        <v>41537.42268874749</v>
      </c>
      <c r="AB139" s="46">
        <v>1845.697520050988</v>
      </c>
      <c r="AC139" s="46">
        <v>-2223.7446975524444</v>
      </c>
      <c r="AD139" s="46">
        <v>0</v>
      </c>
      <c r="AE139" s="46">
        <v>50045374</v>
      </c>
      <c r="AF139" s="16" t="s">
        <v>256</v>
      </c>
      <c r="AG139" t="b">
        <v>1</v>
      </c>
    </row>
    <row r="140" spans="1:33" ht="12.75">
      <c r="A140" t="s">
        <v>469</v>
      </c>
      <c r="B140" s="15" t="s">
        <v>470</v>
      </c>
      <c r="C140" s="36">
        <v>81980.798</v>
      </c>
      <c r="D140" s="41">
        <v>15184</v>
      </c>
      <c r="E140" s="45">
        <v>97164.798</v>
      </c>
      <c r="F140" s="47">
        <v>73801</v>
      </c>
      <c r="G140" s="47">
        <v>10524</v>
      </c>
      <c r="H140" s="47">
        <v>19471</v>
      </c>
      <c r="I140" s="47">
        <v>0</v>
      </c>
      <c r="J140" s="47">
        <v>3694</v>
      </c>
      <c r="K140" s="48">
        <v>16619</v>
      </c>
      <c r="L140" s="48">
        <v>40797</v>
      </c>
      <c r="M140" s="48">
        <v>15184</v>
      </c>
      <c r="N140" s="48">
        <v>2115</v>
      </c>
      <c r="O140" s="48">
        <v>102184.8646</v>
      </c>
      <c r="P140" s="48">
        <v>28635.649999999998</v>
      </c>
      <c r="Q140" s="48">
        <v>-50601.35</v>
      </c>
      <c r="R140" s="48">
        <v>5970.910000000001</v>
      </c>
      <c r="S140" s="48">
        <v>86190.0746</v>
      </c>
      <c r="T140" s="48">
        <v>97164.798</v>
      </c>
      <c r="U140" s="48">
        <v>82590.0783</v>
      </c>
      <c r="V140" s="48">
        <v>3599.9963000000134</v>
      </c>
      <c r="W140" s="48">
        <v>2519.997410000009</v>
      </c>
      <c r="X140" s="49">
        <v>1.026</v>
      </c>
      <c r="Y140" s="50">
        <v>25666</v>
      </c>
      <c r="Z140" s="46">
        <v>99691.082748</v>
      </c>
      <c r="AA140" s="46">
        <v>99042.63889578813</v>
      </c>
      <c r="AB140" s="46">
        <v>3858.904344104579</v>
      </c>
      <c r="AC140" s="46">
        <v>-210.53787349885306</v>
      </c>
      <c r="AD140" s="46">
        <v>0</v>
      </c>
      <c r="AE140" s="46">
        <v>5403665</v>
      </c>
      <c r="AF140" s="15" t="s">
        <v>258</v>
      </c>
      <c r="AG140" t="b">
        <v>1</v>
      </c>
    </row>
    <row r="141" spans="1:33" ht="12.75">
      <c r="A141" t="s">
        <v>569</v>
      </c>
      <c r="B141" s="15" t="s">
        <v>570</v>
      </c>
      <c r="C141" s="36">
        <v>305311.905</v>
      </c>
      <c r="D141" s="41">
        <v>45695</v>
      </c>
      <c r="E141" s="45">
        <v>351006.905</v>
      </c>
      <c r="F141" s="47">
        <v>224212</v>
      </c>
      <c r="G141" s="47">
        <v>17416</v>
      </c>
      <c r="H141" s="47">
        <v>7969</v>
      </c>
      <c r="I141" s="47">
        <v>0</v>
      </c>
      <c r="J141" s="47">
        <v>6731</v>
      </c>
      <c r="K141" s="48">
        <v>1603</v>
      </c>
      <c r="L141" s="48">
        <v>76823</v>
      </c>
      <c r="M141" s="48">
        <v>45695</v>
      </c>
      <c r="N141" s="48">
        <v>115</v>
      </c>
      <c r="O141" s="48">
        <v>310443.9352</v>
      </c>
      <c r="P141" s="48">
        <v>27298.6</v>
      </c>
      <c r="Q141" s="48">
        <v>-66759.84999999999</v>
      </c>
      <c r="R141" s="48">
        <v>25780.84</v>
      </c>
      <c r="S141" s="48">
        <v>296763.52520000003</v>
      </c>
      <c r="T141" s="48">
        <v>351006.905</v>
      </c>
      <c r="U141" s="48">
        <v>298355.86925</v>
      </c>
      <c r="V141" s="48">
        <v>-1592.344049999956</v>
      </c>
      <c r="W141" s="48">
        <v>-1114.6408349999692</v>
      </c>
      <c r="X141" s="49">
        <v>0.997</v>
      </c>
      <c r="Y141" s="50">
        <v>75407</v>
      </c>
      <c r="Z141" s="46">
        <v>349953.88428500004</v>
      </c>
      <c r="AA141" s="46">
        <v>347677.5979957248</v>
      </c>
      <c r="AB141" s="46">
        <v>4610.680679455817</v>
      </c>
      <c r="AC141" s="46">
        <v>541.2384618523847</v>
      </c>
      <c r="AD141" s="46">
        <v>40813169</v>
      </c>
      <c r="AE141" s="46">
        <v>0</v>
      </c>
      <c r="AF141" s="15" t="s">
        <v>260</v>
      </c>
      <c r="AG141" t="b">
        <v>1</v>
      </c>
    </row>
    <row r="142" spans="1:33" ht="12.75">
      <c r="A142" t="s">
        <v>233</v>
      </c>
      <c r="B142" s="15" t="s">
        <v>234</v>
      </c>
      <c r="C142" s="36">
        <v>382374.214</v>
      </c>
      <c r="D142" s="41">
        <v>49451</v>
      </c>
      <c r="E142" s="45">
        <v>431825.214</v>
      </c>
      <c r="F142" s="47">
        <v>259913</v>
      </c>
      <c r="G142" s="47">
        <v>67264</v>
      </c>
      <c r="H142" s="47">
        <v>10267</v>
      </c>
      <c r="I142" s="47">
        <v>0</v>
      </c>
      <c r="J142" s="47">
        <v>4901</v>
      </c>
      <c r="K142" s="48">
        <v>834</v>
      </c>
      <c r="L142" s="48">
        <v>61677</v>
      </c>
      <c r="M142" s="48">
        <v>49451</v>
      </c>
      <c r="N142" s="48">
        <v>4567</v>
      </c>
      <c r="O142" s="48">
        <v>359875.5398</v>
      </c>
      <c r="P142" s="48">
        <v>70067.2</v>
      </c>
      <c r="Q142" s="48">
        <v>-57016.299999999996</v>
      </c>
      <c r="R142" s="48">
        <v>31548.260000000002</v>
      </c>
      <c r="S142" s="48">
        <v>404474.69980000006</v>
      </c>
      <c r="T142" s="48">
        <v>431825.214</v>
      </c>
      <c r="U142" s="48">
        <v>367051.43189999997</v>
      </c>
      <c r="V142" s="48">
        <v>37423.26790000009</v>
      </c>
      <c r="W142" s="48">
        <v>26196.287530000063</v>
      </c>
      <c r="X142" s="49">
        <v>1.061</v>
      </c>
      <c r="Y142" s="50">
        <v>114308</v>
      </c>
      <c r="Z142" s="46">
        <v>458166.55205399997</v>
      </c>
      <c r="AA142" s="46">
        <v>455186.39298882533</v>
      </c>
      <c r="AB142" s="46">
        <v>3982.104428288705</v>
      </c>
      <c r="AC142" s="46">
        <v>-87.33778931472716</v>
      </c>
      <c r="AD142" s="46">
        <v>0</v>
      </c>
      <c r="AE142" s="46">
        <v>9983408</v>
      </c>
      <c r="AF142" s="15" t="s">
        <v>262</v>
      </c>
      <c r="AG142" t="b">
        <v>1</v>
      </c>
    </row>
    <row r="143" spans="1:33" ht="12.75">
      <c r="A143" t="s">
        <v>547</v>
      </c>
      <c r="B143" s="15" t="s">
        <v>548</v>
      </c>
      <c r="C143" s="36">
        <v>92830.329</v>
      </c>
      <c r="D143" s="41">
        <v>7344</v>
      </c>
      <c r="E143" s="45">
        <v>100174.329</v>
      </c>
      <c r="F143" s="47">
        <v>67355</v>
      </c>
      <c r="G143" s="47">
        <v>6223</v>
      </c>
      <c r="H143" s="47">
        <v>196</v>
      </c>
      <c r="I143" s="47">
        <v>0</v>
      </c>
      <c r="J143" s="47">
        <v>2557</v>
      </c>
      <c r="K143" s="48">
        <v>625</v>
      </c>
      <c r="L143" s="48">
        <v>20935</v>
      </c>
      <c r="M143" s="48">
        <v>7344</v>
      </c>
      <c r="N143" s="48">
        <v>4805</v>
      </c>
      <c r="O143" s="48">
        <v>93259.73300000001</v>
      </c>
      <c r="P143" s="48">
        <v>7629.599999999999</v>
      </c>
      <c r="Q143" s="48">
        <v>-22410.25</v>
      </c>
      <c r="R143" s="48">
        <v>2683.4500000000003</v>
      </c>
      <c r="S143" s="48">
        <v>81162.53300000001</v>
      </c>
      <c r="T143" s="48">
        <v>100174.329</v>
      </c>
      <c r="U143" s="48">
        <v>85148.17964999999</v>
      </c>
      <c r="V143" s="48">
        <v>-3985.6466499999806</v>
      </c>
      <c r="W143" s="48">
        <v>-2789.9526549999864</v>
      </c>
      <c r="X143" s="49">
        <v>0.972</v>
      </c>
      <c r="Y143" s="50">
        <v>12269</v>
      </c>
      <c r="Z143" s="46">
        <v>97369.44778799999</v>
      </c>
      <c r="AA143" s="46">
        <v>96736.10508501224</v>
      </c>
      <c r="AB143" s="46">
        <v>7884.595736002302</v>
      </c>
      <c r="AC143" s="46">
        <v>3815.15351839887</v>
      </c>
      <c r="AD143" s="46">
        <v>46808119</v>
      </c>
      <c r="AE143" s="46">
        <v>0</v>
      </c>
      <c r="AF143" s="15" t="s">
        <v>264</v>
      </c>
      <c r="AG143" t="b">
        <v>1</v>
      </c>
    </row>
    <row r="144" spans="1:33" ht="12.75">
      <c r="A144" t="s">
        <v>333</v>
      </c>
      <c r="B144" s="15" t="s">
        <v>334</v>
      </c>
      <c r="C144" s="36">
        <v>65975.839</v>
      </c>
      <c r="D144" s="41">
        <v>6197</v>
      </c>
      <c r="E144" s="45">
        <v>72172.839</v>
      </c>
      <c r="F144" s="47">
        <v>47578</v>
      </c>
      <c r="G144" s="47">
        <v>7507</v>
      </c>
      <c r="H144" s="47">
        <v>3378</v>
      </c>
      <c r="I144" s="47">
        <v>0</v>
      </c>
      <c r="J144" s="47">
        <v>1098</v>
      </c>
      <c r="K144" s="48">
        <v>1276</v>
      </c>
      <c r="L144" s="48">
        <v>16830</v>
      </c>
      <c r="M144" s="48">
        <v>6197</v>
      </c>
      <c r="N144" s="48">
        <v>128</v>
      </c>
      <c r="O144" s="48">
        <v>65876.4988</v>
      </c>
      <c r="P144" s="48">
        <v>10185.55</v>
      </c>
      <c r="Q144" s="48">
        <v>-15498.9</v>
      </c>
      <c r="R144" s="48">
        <v>2406.3500000000004</v>
      </c>
      <c r="S144" s="48">
        <v>62969.4988</v>
      </c>
      <c r="T144" s="48">
        <v>72172.839</v>
      </c>
      <c r="U144" s="48">
        <v>61346.91315000001</v>
      </c>
      <c r="V144" s="48">
        <v>1622.5856499999936</v>
      </c>
      <c r="W144" s="48">
        <v>1135.8099549999954</v>
      </c>
      <c r="X144" s="49">
        <v>1.016</v>
      </c>
      <c r="Y144" s="50">
        <v>14359</v>
      </c>
      <c r="Z144" s="46">
        <v>73327.604424</v>
      </c>
      <c r="AA144" s="46">
        <v>72850.64266397618</v>
      </c>
      <c r="AB144" s="46">
        <v>5073.517839959341</v>
      </c>
      <c r="AC144" s="46">
        <v>1004.0756223559083</v>
      </c>
      <c r="AD144" s="46">
        <v>14417522</v>
      </c>
      <c r="AE144" s="46">
        <v>0</v>
      </c>
      <c r="AF144" s="15" t="s">
        <v>266</v>
      </c>
      <c r="AG144" t="b">
        <v>1</v>
      </c>
    </row>
    <row r="145" spans="1:33" ht="12.75">
      <c r="A145" t="s">
        <v>231</v>
      </c>
      <c r="B145" s="15" t="s">
        <v>232</v>
      </c>
      <c r="C145" s="36">
        <v>991505.987</v>
      </c>
      <c r="D145" s="41">
        <v>118459</v>
      </c>
      <c r="E145" s="45">
        <v>1109964.987</v>
      </c>
      <c r="F145" s="47">
        <v>553490</v>
      </c>
      <c r="G145" s="47">
        <v>68350</v>
      </c>
      <c r="H145" s="47">
        <v>33983</v>
      </c>
      <c r="I145" s="47">
        <v>0</v>
      </c>
      <c r="J145" s="47">
        <v>11700</v>
      </c>
      <c r="K145" s="48">
        <v>14106</v>
      </c>
      <c r="L145" s="48">
        <v>60555</v>
      </c>
      <c r="M145" s="48">
        <v>118459</v>
      </c>
      <c r="N145" s="48">
        <v>471</v>
      </c>
      <c r="O145" s="48">
        <v>766362.2540000001</v>
      </c>
      <c r="P145" s="48">
        <v>96928.05</v>
      </c>
      <c r="Q145" s="48">
        <v>-63862.2</v>
      </c>
      <c r="R145" s="48">
        <v>90395.8</v>
      </c>
      <c r="S145" s="48">
        <v>889823.9040000001</v>
      </c>
      <c r="T145" s="48">
        <v>1109964.987</v>
      </c>
      <c r="U145" s="48">
        <v>943470.2389499999</v>
      </c>
      <c r="V145" s="48">
        <v>-53646.334949999815</v>
      </c>
      <c r="W145" s="48">
        <v>-37552.43446499987</v>
      </c>
      <c r="X145" s="49">
        <v>0.966</v>
      </c>
      <c r="Y145" s="50">
        <v>312089</v>
      </c>
      <c r="Z145" s="46">
        <v>1072226.177442</v>
      </c>
      <c r="AA145" s="46">
        <v>1065251.8478051112</v>
      </c>
      <c r="AB145" s="46">
        <v>3413.2950786638144</v>
      </c>
      <c r="AC145" s="46">
        <v>-656.1471389396179</v>
      </c>
      <c r="AD145" s="46">
        <v>0</v>
      </c>
      <c r="AE145" s="46">
        <v>204776304</v>
      </c>
      <c r="AF145" s="15" t="s">
        <v>268</v>
      </c>
      <c r="AG145" t="b">
        <v>1</v>
      </c>
    </row>
    <row r="146" spans="1:33" ht="12.75">
      <c r="A146" t="s">
        <v>444</v>
      </c>
      <c r="B146" s="15" t="s">
        <v>659</v>
      </c>
      <c r="C146" s="36">
        <v>39963.933</v>
      </c>
      <c r="D146" s="41">
        <v>4230</v>
      </c>
      <c r="E146" s="45">
        <v>44193.933</v>
      </c>
      <c r="F146" s="47">
        <v>27727</v>
      </c>
      <c r="G146" s="47">
        <v>4199</v>
      </c>
      <c r="H146" s="47">
        <v>1666</v>
      </c>
      <c r="I146" s="47">
        <v>0</v>
      </c>
      <c r="J146" s="47">
        <v>2108</v>
      </c>
      <c r="K146" s="48">
        <v>44</v>
      </c>
      <c r="L146" s="48">
        <v>8798</v>
      </c>
      <c r="M146" s="48">
        <v>4230</v>
      </c>
      <c r="N146" s="48">
        <v>0</v>
      </c>
      <c r="O146" s="48">
        <v>38390.8042</v>
      </c>
      <c r="P146" s="48">
        <v>6777.05</v>
      </c>
      <c r="Q146" s="48">
        <v>-7515.7</v>
      </c>
      <c r="R146" s="48">
        <v>2099.84</v>
      </c>
      <c r="S146" s="48">
        <v>39751.9942</v>
      </c>
      <c r="T146" s="48">
        <v>44193.933</v>
      </c>
      <c r="U146" s="48">
        <v>37564.843049999996</v>
      </c>
      <c r="V146" s="48">
        <v>2187.151150000005</v>
      </c>
      <c r="W146" s="48">
        <v>1531.0058050000034</v>
      </c>
      <c r="X146" s="49">
        <v>1.035</v>
      </c>
      <c r="Y146" s="50">
        <v>10040</v>
      </c>
      <c r="Z146" s="46">
        <v>45740.72065499999</v>
      </c>
      <c r="AA146" s="46">
        <v>45443.198667206445</v>
      </c>
      <c r="AB146" s="46">
        <v>4526.215006693869</v>
      </c>
      <c r="AC146" s="46">
        <v>456.7727890904371</v>
      </c>
      <c r="AD146" s="46">
        <v>4585999</v>
      </c>
      <c r="AE146" s="46">
        <v>0</v>
      </c>
      <c r="AF146" s="15" t="s">
        <v>270</v>
      </c>
      <c r="AG146" t="b">
        <v>1</v>
      </c>
    </row>
    <row r="147" spans="1:33" ht="12.75">
      <c r="A147" t="s">
        <v>531</v>
      </c>
      <c r="B147" s="15" t="s">
        <v>532</v>
      </c>
      <c r="C147" s="36">
        <v>12429.026</v>
      </c>
      <c r="D147" s="41">
        <v>1286</v>
      </c>
      <c r="E147" s="45">
        <v>13715.026</v>
      </c>
      <c r="F147" s="47">
        <v>6365</v>
      </c>
      <c r="G147" s="47">
        <v>3982</v>
      </c>
      <c r="H147" s="47">
        <v>24</v>
      </c>
      <c r="I147" s="47">
        <v>0</v>
      </c>
      <c r="J147" s="47">
        <v>86</v>
      </c>
      <c r="K147" s="48">
        <v>0</v>
      </c>
      <c r="L147" s="48">
        <v>6666</v>
      </c>
      <c r="M147" s="48">
        <v>1286</v>
      </c>
      <c r="N147" s="48">
        <v>0</v>
      </c>
      <c r="O147" s="48">
        <v>8812.979000000001</v>
      </c>
      <c r="P147" s="48">
        <v>3478.2</v>
      </c>
      <c r="Q147" s="48">
        <v>-5666.099999999999</v>
      </c>
      <c r="R147" s="48">
        <v>-40.120000000000005</v>
      </c>
      <c r="S147" s="48">
        <v>6584.959000000002</v>
      </c>
      <c r="T147" s="48">
        <v>13715.026</v>
      </c>
      <c r="U147" s="48">
        <v>11657.7721</v>
      </c>
      <c r="V147" s="48">
        <v>-5072.8130999999985</v>
      </c>
      <c r="W147" s="48">
        <v>-3550.969169999999</v>
      </c>
      <c r="X147" s="49">
        <v>0.741</v>
      </c>
      <c r="Y147" s="50">
        <v>3167</v>
      </c>
      <c r="Z147" s="46">
        <v>10162.834266</v>
      </c>
      <c r="AA147" s="46">
        <v>10096.72978384191</v>
      </c>
      <c r="AB147" s="46">
        <v>3188.1053943296215</v>
      </c>
      <c r="AC147" s="46">
        <v>-881.3368232738108</v>
      </c>
      <c r="AD147" s="46">
        <v>0</v>
      </c>
      <c r="AE147" s="46">
        <v>2791194</v>
      </c>
      <c r="AF147" s="15" t="s">
        <v>272</v>
      </c>
      <c r="AG147" t="b">
        <v>1</v>
      </c>
    </row>
    <row r="148" spans="1:33" ht="12.75">
      <c r="A148" t="s">
        <v>351</v>
      </c>
      <c r="B148" s="15" t="s">
        <v>352</v>
      </c>
      <c r="C148" s="36">
        <v>121955.75900000002</v>
      </c>
      <c r="D148" s="41">
        <v>9268</v>
      </c>
      <c r="E148" s="45">
        <v>131223.75900000002</v>
      </c>
      <c r="F148" s="47">
        <v>61394</v>
      </c>
      <c r="G148" s="47">
        <v>2371</v>
      </c>
      <c r="H148" s="47">
        <v>13346</v>
      </c>
      <c r="I148" s="47">
        <v>0</v>
      </c>
      <c r="J148" s="47">
        <v>3113</v>
      </c>
      <c r="K148" s="48">
        <v>162</v>
      </c>
      <c r="L148" s="48">
        <v>22307</v>
      </c>
      <c r="M148" s="48">
        <v>9268</v>
      </c>
      <c r="N148" s="48">
        <v>5</v>
      </c>
      <c r="O148" s="48">
        <v>85006.1324</v>
      </c>
      <c r="P148" s="48">
        <v>16005.5</v>
      </c>
      <c r="Q148" s="48">
        <v>-19102.899999999998</v>
      </c>
      <c r="R148" s="48">
        <v>4085.61</v>
      </c>
      <c r="S148" s="48">
        <v>85994.34240000001</v>
      </c>
      <c r="T148" s="48">
        <v>131223.75900000002</v>
      </c>
      <c r="U148" s="48">
        <v>111540.19515000001</v>
      </c>
      <c r="V148" s="48">
        <v>-25545.852750000005</v>
      </c>
      <c r="W148" s="48">
        <v>-17882.096925</v>
      </c>
      <c r="X148" s="49">
        <v>0.864</v>
      </c>
      <c r="Y148" s="50">
        <v>23782</v>
      </c>
      <c r="Z148" s="46">
        <v>113377.32777600002</v>
      </c>
      <c r="AA148" s="46">
        <v>112639.86130307184</v>
      </c>
      <c r="AB148" s="46">
        <v>4736.349394629208</v>
      </c>
      <c r="AC148" s="46">
        <v>666.907177025776</v>
      </c>
      <c r="AD148" s="46">
        <v>15860386</v>
      </c>
      <c r="AE148" s="46">
        <v>0</v>
      </c>
      <c r="AF148" s="15" t="s">
        <v>274</v>
      </c>
      <c r="AG148" t="b">
        <v>1</v>
      </c>
    </row>
    <row r="149" spans="1:33" ht="12.75">
      <c r="A149" t="s">
        <v>313</v>
      </c>
      <c r="B149" s="15" t="s">
        <v>314</v>
      </c>
      <c r="C149" s="36">
        <v>133602.161</v>
      </c>
      <c r="D149" s="41">
        <v>22858</v>
      </c>
      <c r="E149" s="45">
        <v>156460.161</v>
      </c>
      <c r="F149" s="47">
        <v>69143</v>
      </c>
      <c r="G149" s="47">
        <v>29953</v>
      </c>
      <c r="H149" s="47">
        <v>5423</v>
      </c>
      <c r="I149" s="47">
        <v>0</v>
      </c>
      <c r="J149" s="47">
        <v>4077</v>
      </c>
      <c r="K149" s="48">
        <v>1089</v>
      </c>
      <c r="L149" s="48">
        <v>10830</v>
      </c>
      <c r="M149" s="48">
        <v>22858</v>
      </c>
      <c r="N149" s="48">
        <v>2870</v>
      </c>
      <c r="O149" s="48">
        <v>95735.3978</v>
      </c>
      <c r="P149" s="48">
        <v>33535.049999999996</v>
      </c>
      <c r="Q149" s="48">
        <v>-12570.65</v>
      </c>
      <c r="R149" s="48">
        <v>17588.2</v>
      </c>
      <c r="S149" s="48">
        <v>134287.9978</v>
      </c>
      <c r="T149" s="48">
        <v>156460.161</v>
      </c>
      <c r="U149" s="48">
        <v>132991.13684999998</v>
      </c>
      <c r="V149" s="48">
        <v>1296.8609500000312</v>
      </c>
      <c r="W149" s="48">
        <v>907.8026650000218</v>
      </c>
      <c r="X149" s="49">
        <v>1.006</v>
      </c>
      <c r="Y149" s="50">
        <v>33687</v>
      </c>
      <c r="Z149" s="46">
        <v>157398.921966</v>
      </c>
      <c r="AA149" s="46">
        <v>156375.1156186296</v>
      </c>
      <c r="AB149" s="46">
        <v>4642.00182915159</v>
      </c>
      <c r="AC149" s="46">
        <v>572.5596115481576</v>
      </c>
      <c r="AD149" s="46">
        <v>19287816</v>
      </c>
      <c r="AE149" s="46">
        <v>0</v>
      </c>
      <c r="AF149" s="15" t="s">
        <v>276</v>
      </c>
      <c r="AG149" t="b">
        <v>1</v>
      </c>
    </row>
    <row r="150" spans="1:33" ht="12.75">
      <c r="A150" t="s">
        <v>147</v>
      </c>
      <c r="B150" s="15" t="s">
        <v>148</v>
      </c>
      <c r="C150" s="36">
        <v>33739.659</v>
      </c>
      <c r="D150" s="41">
        <v>2842</v>
      </c>
      <c r="E150" s="45">
        <v>36581.659</v>
      </c>
      <c r="F150" s="47">
        <v>26103</v>
      </c>
      <c r="G150" s="47">
        <v>906</v>
      </c>
      <c r="H150" s="47">
        <v>474</v>
      </c>
      <c r="I150" s="47">
        <v>2296</v>
      </c>
      <c r="J150" s="47">
        <v>844</v>
      </c>
      <c r="K150" s="48">
        <v>314</v>
      </c>
      <c r="L150" s="48">
        <v>5052</v>
      </c>
      <c r="M150" s="48">
        <v>2842</v>
      </c>
      <c r="N150" s="48">
        <v>46</v>
      </c>
      <c r="O150" s="48">
        <v>36142.213800000005</v>
      </c>
      <c r="P150" s="48">
        <v>3842</v>
      </c>
      <c r="Q150" s="48">
        <v>-4600.2</v>
      </c>
      <c r="R150" s="48">
        <v>1556.8600000000001</v>
      </c>
      <c r="S150" s="48">
        <v>36940.87380000001</v>
      </c>
      <c r="T150" s="48">
        <v>36581.659</v>
      </c>
      <c r="U150" s="48">
        <v>31094.41015</v>
      </c>
      <c r="V150" s="48">
        <v>5846.463650000009</v>
      </c>
      <c r="W150" s="48">
        <v>4092.524555000006</v>
      </c>
      <c r="X150" s="49">
        <v>1.112</v>
      </c>
      <c r="Y150" s="50">
        <v>9499</v>
      </c>
      <c r="Z150" s="46">
        <v>40678.804808</v>
      </c>
      <c r="AA150" s="46">
        <v>40414.20821454387</v>
      </c>
      <c r="AB150" s="46">
        <v>4254.575030481511</v>
      </c>
      <c r="AC150" s="46">
        <v>185.13281287807877</v>
      </c>
      <c r="AD150" s="46">
        <v>1758577</v>
      </c>
      <c r="AE150" s="46">
        <v>0</v>
      </c>
      <c r="AF150" s="15" t="s">
        <v>278</v>
      </c>
      <c r="AG150" t="b">
        <v>1</v>
      </c>
    </row>
    <row r="151" spans="1:33" ht="12.75">
      <c r="A151" t="s">
        <v>309</v>
      </c>
      <c r="B151" s="15" t="s">
        <v>310</v>
      </c>
      <c r="C151" s="36">
        <v>62682.454</v>
      </c>
      <c r="D151" s="41">
        <v>3633</v>
      </c>
      <c r="E151" s="45">
        <v>66315.454</v>
      </c>
      <c r="F151" s="47">
        <v>42555</v>
      </c>
      <c r="G151" s="47">
        <v>1666</v>
      </c>
      <c r="H151" s="47">
        <v>1457</v>
      </c>
      <c r="I151" s="47">
        <v>0</v>
      </c>
      <c r="J151" s="47">
        <v>2574</v>
      </c>
      <c r="K151" s="48">
        <v>920</v>
      </c>
      <c r="L151" s="48">
        <v>16186</v>
      </c>
      <c r="M151" s="48">
        <v>3633</v>
      </c>
      <c r="N151" s="48">
        <v>402</v>
      </c>
      <c r="O151" s="48">
        <v>58921.653000000006</v>
      </c>
      <c r="P151" s="48">
        <v>4842.45</v>
      </c>
      <c r="Q151" s="48">
        <v>-14881.8</v>
      </c>
      <c r="R151" s="48">
        <v>336.43</v>
      </c>
      <c r="S151" s="48">
        <v>49218.73300000001</v>
      </c>
      <c r="T151" s="48">
        <v>66315.454</v>
      </c>
      <c r="U151" s="48">
        <v>56368.135899999994</v>
      </c>
      <c r="V151" s="48">
        <v>-7149.402899999986</v>
      </c>
      <c r="W151" s="48">
        <v>-5004.5820299999905</v>
      </c>
      <c r="X151" s="49">
        <v>0.925</v>
      </c>
      <c r="Y151" s="50">
        <v>8905</v>
      </c>
      <c r="Z151" s="46">
        <v>61341.79495</v>
      </c>
      <c r="AA151" s="46">
        <v>60942.79527297256</v>
      </c>
      <c r="AB151" s="46">
        <v>6843.660333854302</v>
      </c>
      <c r="AC151" s="46">
        <v>2774.2181162508696</v>
      </c>
      <c r="AD151" s="46">
        <v>24704412</v>
      </c>
      <c r="AE151" s="46">
        <v>0</v>
      </c>
      <c r="AF151" s="15" t="s">
        <v>280</v>
      </c>
      <c r="AG151" t="b">
        <v>1</v>
      </c>
    </row>
    <row r="152" spans="1:33" ht="12.75">
      <c r="A152" t="s">
        <v>109</v>
      </c>
      <c r="B152" s="15" t="s">
        <v>110</v>
      </c>
      <c r="C152" s="36">
        <v>101038.786</v>
      </c>
      <c r="D152" s="41">
        <v>13715</v>
      </c>
      <c r="E152" s="45">
        <v>114753.786</v>
      </c>
      <c r="F152" s="47">
        <v>98588</v>
      </c>
      <c r="G152" s="47">
        <v>12382</v>
      </c>
      <c r="H152" s="47">
        <v>11250</v>
      </c>
      <c r="I152" s="47">
        <v>0</v>
      </c>
      <c r="J152" s="47">
        <v>4832</v>
      </c>
      <c r="K152" s="48">
        <v>8565</v>
      </c>
      <c r="L152" s="48">
        <v>55485</v>
      </c>
      <c r="M152" s="48">
        <v>13715</v>
      </c>
      <c r="N152" s="48">
        <v>0</v>
      </c>
      <c r="O152" s="48">
        <v>136504.9448</v>
      </c>
      <c r="P152" s="48">
        <v>24194.399999999998</v>
      </c>
      <c r="Q152" s="48">
        <v>-54442.5</v>
      </c>
      <c r="R152" s="48">
        <v>2225.3</v>
      </c>
      <c r="S152" s="48">
        <v>108482.1448</v>
      </c>
      <c r="T152" s="48">
        <v>114753.786</v>
      </c>
      <c r="U152" s="48">
        <v>97540.7181</v>
      </c>
      <c r="V152" s="48">
        <v>10941.426699999996</v>
      </c>
      <c r="W152" s="48">
        <v>7658.998689999997</v>
      </c>
      <c r="X152" s="49">
        <v>1.067</v>
      </c>
      <c r="Y152" s="50">
        <v>26305</v>
      </c>
      <c r="Z152" s="46">
        <v>122442.28966199998</v>
      </c>
      <c r="AA152" s="46">
        <v>121645.85985309954</v>
      </c>
      <c r="AB152" s="46">
        <v>4624.4386942824385</v>
      </c>
      <c r="AC152" s="46">
        <v>554.9964766790063</v>
      </c>
      <c r="AD152" s="46">
        <v>14599182</v>
      </c>
      <c r="AE152" s="46">
        <v>0</v>
      </c>
      <c r="AF152" s="15" t="s">
        <v>282</v>
      </c>
      <c r="AG152" t="b">
        <v>1</v>
      </c>
    </row>
    <row r="153" spans="1:33" ht="12.75">
      <c r="A153" t="s">
        <v>457</v>
      </c>
      <c r="B153" s="15" t="s">
        <v>458</v>
      </c>
      <c r="C153" s="36">
        <v>94174.579</v>
      </c>
      <c r="D153" s="41">
        <v>12008</v>
      </c>
      <c r="E153" s="45">
        <v>106182.579</v>
      </c>
      <c r="F153" s="47">
        <v>49904</v>
      </c>
      <c r="G153" s="47">
        <v>8355</v>
      </c>
      <c r="H153" s="47">
        <v>1494</v>
      </c>
      <c r="I153" s="47">
        <v>0</v>
      </c>
      <c r="J153" s="47">
        <v>3783</v>
      </c>
      <c r="K153" s="48">
        <v>2996</v>
      </c>
      <c r="L153" s="48">
        <v>10165</v>
      </c>
      <c r="M153" s="48">
        <v>12008</v>
      </c>
      <c r="N153" s="48">
        <v>1842</v>
      </c>
      <c r="O153" s="48">
        <v>69097.0784</v>
      </c>
      <c r="P153" s="48">
        <v>11587.199999999999</v>
      </c>
      <c r="Q153" s="48">
        <v>-12752.55</v>
      </c>
      <c r="R153" s="48">
        <v>8478.75</v>
      </c>
      <c r="S153" s="48">
        <v>76410.47839999999</v>
      </c>
      <c r="T153" s="48">
        <v>106182.579</v>
      </c>
      <c r="U153" s="48">
        <v>90255.19215</v>
      </c>
      <c r="V153" s="48">
        <v>-13844.71375000001</v>
      </c>
      <c r="W153" s="48">
        <v>-9691.299625000007</v>
      </c>
      <c r="X153" s="49">
        <v>0.909</v>
      </c>
      <c r="Y153" s="50">
        <v>19980</v>
      </c>
      <c r="Z153" s="46">
        <v>96519.964311</v>
      </c>
      <c r="AA153" s="46">
        <v>95892.14710059426</v>
      </c>
      <c r="AB153" s="46">
        <v>4799.406761791504</v>
      </c>
      <c r="AC153" s="46">
        <v>729.9645441880721</v>
      </c>
      <c r="AD153" s="46">
        <v>14584692</v>
      </c>
      <c r="AE153" s="46">
        <v>0</v>
      </c>
      <c r="AF153" s="15" t="s">
        <v>284</v>
      </c>
      <c r="AG153" t="b">
        <v>1</v>
      </c>
    </row>
    <row r="154" spans="1:33" ht="12.75">
      <c r="A154" t="s">
        <v>105</v>
      </c>
      <c r="B154" s="15" t="s">
        <v>106</v>
      </c>
      <c r="C154" s="36">
        <v>160190.561</v>
      </c>
      <c r="D154" s="41">
        <v>27425</v>
      </c>
      <c r="E154" s="45">
        <v>187615.561</v>
      </c>
      <c r="F154" s="47">
        <v>107432</v>
      </c>
      <c r="G154" s="47">
        <v>19283</v>
      </c>
      <c r="H154" s="47">
        <v>4760</v>
      </c>
      <c r="I154" s="47">
        <v>0</v>
      </c>
      <c r="J154" s="47">
        <v>5946</v>
      </c>
      <c r="K154" s="48">
        <v>1195</v>
      </c>
      <c r="L154" s="48">
        <v>32351</v>
      </c>
      <c r="M154" s="48">
        <v>27425</v>
      </c>
      <c r="N154" s="48">
        <v>1254</v>
      </c>
      <c r="O154" s="48">
        <v>148750.34720000002</v>
      </c>
      <c r="P154" s="48">
        <v>25490.649999999998</v>
      </c>
      <c r="Q154" s="48">
        <v>-29580</v>
      </c>
      <c r="R154" s="48">
        <v>17811.58</v>
      </c>
      <c r="S154" s="48">
        <v>162472.5772</v>
      </c>
      <c r="T154" s="48">
        <v>187615.561</v>
      </c>
      <c r="U154" s="48">
        <v>159473.22684999998</v>
      </c>
      <c r="V154" s="48">
        <v>2999.3503500000224</v>
      </c>
      <c r="W154" s="48">
        <v>2099.5452450000157</v>
      </c>
      <c r="X154" s="49">
        <v>1.011</v>
      </c>
      <c r="Y154" s="50">
        <v>42134</v>
      </c>
      <c r="Z154" s="46">
        <v>189679.33217099996</v>
      </c>
      <c r="AA154" s="46">
        <v>188445.55685782727</v>
      </c>
      <c r="AB154" s="46">
        <v>4472.529474007388</v>
      </c>
      <c r="AC154" s="46">
        <v>403.0872564039555</v>
      </c>
      <c r="AD154" s="46">
        <v>16983678</v>
      </c>
      <c r="AE154" s="46">
        <v>0</v>
      </c>
      <c r="AF154" s="15" t="s">
        <v>286</v>
      </c>
      <c r="AG154" t="b">
        <v>1</v>
      </c>
    </row>
    <row r="155" spans="1:33" ht="12.75">
      <c r="A155" t="s">
        <v>115</v>
      </c>
      <c r="B155" s="15" t="s">
        <v>116</v>
      </c>
      <c r="C155" s="36">
        <v>20587.595</v>
      </c>
      <c r="D155" s="41">
        <v>5006</v>
      </c>
      <c r="E155" s="45">
        <v>25593.595</v>
      </c>
      <c r="F155" s="47">
        <v>14820</v>
      </c>
      <c r="G155" s="47">
        <v>1751</v>
      </c>
      <c r="H155" s="47">
        <v>461</v>
      </c>
      <c r="I155" s="47">
        <v>0</v>
      </c>
      <c r="J155" s="47">
        <v>2451</v>
      </c>
      <c r="K155" s="48">
        <v>26</v>
      </c>
      <c r="L155" s="48">
        <v>9076</v>
      </c>
      <c r="M155" s="48">
        <v>5006</v>
      </c>
      <c r="N155" s="48">
        <v>0</v>
      </c>
      <c r="O155" s="48">
        <v>20519.772</v>
      </c>
      <c r="P155" s="48">
        <v>3963.5499999999997</v>
      </c>
      <c r="Q155" s="48">
        <v>-7736.7</v>
      </c>
      <c r="R155" s="48">
        <v>2712.1800000000003</v>
      </c>
      <c r="S155" s="48">
        <v>19458.802</v>
      </c>
      <c r="T155" s="48">
        <v>25593.595</v>
      </c>
      <c r="U155" s="48">
        <v>21754.55575</v>
      </c>
      <c r="V155" s="48">
        <v>-2295.75375</v>
      </c>
      <c r="W155" s="48">
        <v>-1607.0276249999997</v>
      </c>
      <c r="X155" s="49">
        <v>0.937</v>
      </c>
      <c r="Y155" s="50">
        <v>7018</v>
      </c>
      <c r="Z155" s="46">
        <v>23981.198515000004</v>
      </c>
      <c r="AA155" s="46">
        <v>23825.212038405774</v>
      </c>
      <c r="AB155" s="46">
        <v>3394.8720487896517</v>
      </c>
      <c r="AC155" s="46">
        <v>-674.5701688137806</v>
      </c>
      <c r="AD155" s="46">
        <v>0</v>
      </c>
      <c r="AE155" s="46">
        <v>4734133</v>
      </c>
      <c r="AF155" s="15" t="s">
        <v>288</v>
      </c>
      <c r="AG155" t="b">
        <v>1</v>
      </c>
    </row>
    <row r="156" spans="1:33" ht="12.75">
      <c r="A156" t="s">
        <v>281</v>
      </c>
      <c r="B156" s="15" t="s">
        <v>282</v>
      </c>
      <c r="C156" s="36">
        <v>31343.994</v>
      </c>
      <c r="D156" s="41">
        <v>5556</v>
      </c>
      <c r="E156" s="45">
        <v>36899.994</v>
      </c>
      <c r="F156" s="47">
        <v>28775</v>
      </c>
      <c r="G156" s="47">
        <v>5012</v>
      </c>
      <c r="H156" s="47">
        <v>722</v>
      </c>
      <c r="I156" s="47">
        <v>0</v>
      </c>
      <c r="J156" s="47">
        <v>2306</v>
      </c>
      <c r="K156" s="48">
        <v>261</v>
      </c>
      <c r="L156" s="48">
        <v>11846</v>
      </c>
      <c r="M156" s="48">
        <v>5556</v>
      </c>
      <c r="N156" s="48">
        <v>2255</v>
      </c>
      <c r="O156" s="48">
        <v>39841.865</v>
      </c>
      <c r="P156" s="48">
        <v>6834</v>
      </c>
      <c r="Q156" s="48">
        <v>-12207.699999999999</v>
      </c>
      <c r="R156" s="48">
        <v>2708.78</v>
      </c>
      <c r="S156" s="48">
        <v>37176.945</v>
      </c>
      <c r="T156" s="48">
        <v>36899.994</v>
      </c>
      <c r="U156" s="48">
        <v>31364.994899999998</v>
      </c>
      <c r="V156" s="48">
        <v>5811.950100000002</v>
      </c>
      <c r="W156" s="48">
        <v>4068.365070000001</v>
      </c>
      <c r="X156" s="49">
        <v>1.11</v>
      </c>
      <c r="Y156" s="50">
        <v>10187</v>
      </c>
      <c r="Z156" s="46">
        <v>40958.99334</v>
      </c>
      <c r="AA156" s="46">
        <v>40692.574251231075</v>
      </c>
      <c r="AB156" s="46">
        <v>3994.5591686689972</v>
      </c>
      <c r="AC156" s="46">
        <v>-74.88304893443501</v>
      </c>
      <c r="AD156" s="46">
        <v>0</v>
      </c>
      <c r="AE156" s="46">
        <v>762834</v>
      </c>
      <c r="AF156" s="15" t="s">
        <v>290</v>
      </c>
      <c r="AG156" t="b">
        <v>1</v>
      </c>
    </row>
    <row r="157" spans="1:33" ht="12.75">
      <c r="A157" t="s">
        <v>375</v>
      </c>
      <c r="B157" s="15" t="s">
        <v>376</v>
      </c>
      <c r="C157" s="36">
        <v>7621.079</v>
      </c>
      <c r="D157" s="41">
        <v>3217</v>
      </c>
      <c r="E157" s="45">
        <v>10838.079</v>
      </c>
      <c r="F157" s="47">
        <v>16714</v>
      </c>
      <c r="G157" s="47">
        <v>785</v>
      </c>
      <c r="H157" s="47">
        <v>596</v>
      </c>
      <c r="I157" s="47">
        <v>0</v>
      </c>
      <c r="J157" s="47">
        <v>1933</v>
      </c>
      <c r="K157" s="48">
        <v>0</v>
      </c>
      <c r="L157" s="48">
        <v>14760</v>
      </c>
      <c r="M157" s="48">
        <v>3217</v>
      </c>
      <c r="N157" s="48">
        <v>53</v>
      </c>
      <c r="O157" s="48">
        <v>23142.204400000002</v>
      </c>
      <c r="P157" s="48">
        <v>2816.9</v>
      </c>
      <c r="Q157" s="48">
        <v>-12591.05</v>
      </c>
      <c r="R157" s="48">
        <v>225.25000000000003</v>
      </c>
      <c r="S157" s="48">
        <v>13593.304400000003</v>
      </c>
      <c r="T157" s="48">
        <v>10838.079</v>
      </c>
      <c r="U157" s="48">
        <v>9212.36715</v>
      </c>
      <c r="V157" s="48">
        <v>4380.937250000003</v>
      </c>
      <c r="W157" s="48">
        <v>3066.6560750000017</v>
      </c>
      <c r="X157" s="49">
        <v>1.283</v>
      </c>
      <c r="Y157" s="50">
        <v>3652</v>
      </c>
      <c r="Z157" s="46">
        <v>13905.255356999998</v>
      </c>
      <c r="AA157" s="46">
        <v>13814.80817655884</v>
      </c>
      <c r="AB157" s="46">
        <v>3782.8061819712048</v>
      </c>
      <c r="AC157" s="46">
        <v>-286.6360356322275</v>
      </c>
      <c r="AD157" s="46">
        <v>0</v>
      </c>
      <c r="AE157" s="46">
        <v>1046795</v>
      </c>
      <c r="AF157" s="15" t="s">
        <v>292</v>
      </c>
      <c r="AG157" t="b">
        <v>1</v>
      </c>
    </row>
    <row r="158" spans="1:33" ht="12.75">
      <c r="A158" t="s">
        <v>329</v>
      </c>
      <c r="B158" s="15" t="s">
        <v>330</v>
      </c>
      <c r="C158" s="36">
        <v>233470.066</v>
      </c>
      <c r="D158" s="41">
        <v>19395</v>
      </c>
      <c r="E158" s="45">
        <v>252865.066</v>
      </c>
      <c r="F158" s="47">
        <v>168488</v>
      </c>
      <c r="G158" s="47">
        <v>63346</v>
      </c>
      <c r="H158" s="47">
        <v>21159</v>
      </c>
      <c r="I158" s="47">
        <v>0</v>
      </c>
      <c r="J158" s="47">
        <v>4835</v>
      </c>
      <c r="K158" s="48">
        <v>29753</v>
      </c>
      <c r="L158" s="48">
        <v>30281</v>
      </c>
      <c r="M158" s="48">
        <v>19395</v>
      </c>
      <c r="N158" s="48">
        <v>16316</v>
      </c>
      <c r="O158" s="48">
        <v>233288.4848</v>
      </c>
      <c r="P158" s="48">
        <v>75939</v>
      </c>
      <c r="Q158" s="48">
        <v>-64897.5</v>
      </c>
      <c r="R158" s="48">
        <v>11337.980000000001</v>
      </c>
      <c r="S158" s="48">
        <v>255667.96480000002</v>
      </c>
      <c r="T158" s="48">
        <v>252865.066</v>
      </c>
      <c r="U158" s="48">
        <v>214935.3061</v>
      </c>
      <c r="V158" s="48">
        <v>40732.65870000003</v>
      </c>
      <c r="W158" s="48">
        <v>28512.86109000002</v>
      </c>
      <c r="X158" s="49">
        <v>1.113</v>
      </c>
      <c r="Y158" s="50">
        <v>61964</v>
      </c>
      <c r="Z158" s="46">
        <v>281438.81845799997</v>
      </c>
      <c r="AA158" s="46">
        <v>279608.1906167498</v>
      </c>
      <c r="AB158" s="46">
        <v>4512.429646516523</v>
      </c>
      <c r="AC158" s="46">
        <v>442.9874289130903</v>
      </c>
      <c r="AD158" s="46">
        <v>27449273</v>
      </c>
      <c r="AE158" s="46">
        <v>0</v>
      </c>
      <c r="AF158" s="15" t="s">
        <v>294</v>
      </c>
      <c r="AG158" t="b">
        <v>1</v>
      </c>
    </row>
    <row r="159" spans="1:33" ht="12.75">
      <c r="A159" t="s">
        <v>161</v>
      </c>
      <c r="B159" s="15" t="s">
        <v>162</v>
      </c>
      <c r="C159" s="36">
        <v>49878.134</v>
      </c>
      <c r="D159" s="41">
        <v>7025</v>
      </c>
      <c r="E159" s="45">
        <v>56903.134</v>
      </c>
      <c r="F159" s="47">
        <v>49263</v>
      </c>
      <c r="G159" s="47">
        <v>122</v>
      </c>
      <c r="H159" s="47">
        <v>682</v>
      </c>
      <c r="I159" s="47">
        <v>0</v>
      </c>
      <c r="J159" s="47">
        <v>1928</v>
      </c>
      <c r="K159" s="48">
        <v>0</v>
      </c>
      <c r="L159" s="48">
        <v>26635</v>
      </c>
      <c r="M159" s="48">
        <v>7025</v>
      </c>
      <c r="N159" s="48">
        <v>0</v>
      </c>
      <c r="O159" s="48">
        <v>68209.54980000001</v>
      </c>
      <c r="P159" s="48">
        <v>2322.2</v>
      </c>
      <c r="Q159" s="48">
        <v>-22639.75</v>
      </c>
      <c r="R159" s="48">
        <v>1443.3000000000002</v>
      </c>
      <c r="S159" s="48">
        <v>49335.29980000001</v>
      </c>
      <c r="T159" s="48">
        <v>56903.134</v>
      </c>
      <c r="U159" s="48">
        <v>48367.6639</v>
      </c>
      <c r="V159" s="48">
        <v>967.6359000000084</v>
      </c>
      <c r="W159" s="48">
        <v>677.3451300000058</v>
      </c>
      <c r="X159" s="49">
        <v>1.012</v>
      </c>
      <c r="Y159" s="50">
        <v>12907</v>
      </c>
      <c r="Z159" s="46">
        <v>57585.971608</v>
      </c>
      <c r="AA159" s="46">
        <v>57211.401804628054</v>
      </c>
      <c r="AB159" s="46">
        <v>4432.587108129546</v>
      </c>
      <c r="AC159" s="46">
        <v>363.14489052611407</v>
      </c>
      <c r="AD159" s="46">
        <v>4687111</v>
      </c>
      <c r="AE159" s="46">
        <v>0</v>
      </c>
      <c r="AF159" s="15" t="s">
        <v>296</v>
      </c>
      <c r="AG159" t="b">
        <v>1</v>
      </c>
    </row>
    <row r="160" spans="1:33" ht="12.75">
      <c r="A160" t="s">
        <v>157</v>
      </c>
      <c r="B160" s="15" t="s">
        <v>158</v>
      </c>
      <c r="C160" s="36">
        <v>60122.12299999999</v>
      </c>
      <c r="D160" s="41">
        <v>10823</v>
      </c>
      <c r="E160" s="45">
        <v>70945.12299999999</v>
      </c>
      <c r="F160" s="47">
        <v>33338</v>
      </c>
      <c r="G160" s="47">
        <v>11038</v>
      </c>
      <c r="H160" s="47">
        <v>1983</v>
      </c>
      <c r="I160" s="47">
        <v>0</v>
      </c>
      <c r="J160" s="47">
        <v>3168</v>
      </c>
      <c r="K160" s="48">
        <v>0</v>
      </c>
      <c r="L160" s="48">
        <v>12238</v>
      </c>
      <c r="M160" s="48">
        <v>10823</v>
      </c>
      <c r="N160" s="48">
        <v>280</v>
      </c>
      <c r="O160" s="48">
        <v>46159.7948</v>
      </c>
      <c r="P160" s="48">
        <v>13760.65</v>
      </c>
      <c r="Q160" s="48">
        <v>-10640.3</v>
      </c>
      <c r="R160" s="48">
        <v>7119.09</v>
      </c>
      <c r="S160" s="48">
        <v>56399.234800000006</v>
      </c>
      <c r="T160" s="48">
        <v>70945.12299999999</v>
      </c>
      <c r="U160" s="48">
        <v>60303.35454999999</v>
      </c>
      <c r="V160" s="48">
        <v>-3904.1197499999835</v>
      </c>
      <c r="W160" s="48">
        <v>-2732.883824999988</v>
      </c>
      <c r="X160" s="49">
        <v>0.961</v>
      </c>
      <c r="Y160" s="50">
        <v>14335</v>
      </c>
      <c r="Z160" s="46">
        <v>68178.263203</v>
      </c>
      <c r="AA160" s="46">
        <v>67734.79549846897</v>
      </c>
      <c r="AB160" s="46">
        <v>4725.133972687057</v>
      </c>
      <c r="AC160" s="46">
        <v>655.6917550836251</v>
      </c>
      <c r="AD160" s="46">
        <v>9399341</v>
      </c>
      <c r="AE160" s="46">
        <v>0</v>
      </c>
      <c r="AF160" s="15" t="s">
        <v>298</v>
      </c>
      <c r="AG160" t="b">
        <v>1</v>
      </c>
    </row>
    <row r="161" spans="1:33" ht="12.75">
      <c r="A161" t="s">
        <v>37</v>
      </c>
      <c r="B161" s="15" t="s">
        <v>38</v>
      </c>
      <c r="C161" s="36">
        <v>228864.38199999998</v>
      </c>
      <c r="D161" s="41">
        <v>35302</v>
      </c>
      <c r="E161" s="45">
        <v>264166.382</v>
      </c>
      <c r="F161" s="47">
        <v>70620</v>
      </c>
      <c r="G161" s="47">
        <v>161372</v>
      </c>
      <c r="H161" s="47">
        <v>79448</v>
      </c>
      <c r="I161" s="47">
        <v>0</v>
      </c>
      <c r="J161" s="47">
        <v>7973</v>
      </c>
      <c r="K161" s="48">
        <v>69175</v>
      </c>
      <c r="L161" s="48">
        <v>31056</v>
      </c>
      <c r="M161" s="48">
        <v>35302</v>
      </c>
      <c r="N161" s="48">
        <v>5986</v>
      </c>
      <c r="O161" s="48">
        <v>97780.452</v>
      </c>
      <c r="P161" s="48">
        <v>211474.05</v>
      </c>
      <c r="Q161" s="48">
        <v>-90284.45</v>
      </c>
      <c r="R161" s="48">
        <v>24727.18</v>
      </c>
      <c r="S161" s="48">
        <v>243697.232</v>
      </c>
      <c r="T161" s="48">
        <v>264166.382</v>
      </c>
      <c r="U161" s="48">
        <v>224541.42469999997</v>
      </c>
      <c r="V161" s="48">
        <v>19155.807300000015</v>
      </c>
      <c r="W161" s="48">
        <v>13409.06511000001</v>
      </c>
      <c r="X161" s="49">
        <v>1.051</v>
      </c>
      <c r="Y161" s="50">
        <v>94358</v>
      </c>
      <c r="Z161" s="46">
        <v>277638.867482</v>
      </c>
      <c r="AA161" s="46">
        <v>275832.9565440191</v>
      </c>
      <c r="AB161" s="46">
        <v>2923.259888340354</v>
      </c>
      <c r="AC161" s="46">
        <v>-1146.1823292630784</v>
      </c>
      <c r="AD161" s="46">
        <v>0</v>
      </c>
      <c r="AE161" s="46">
        <v>108151472</v>
      </c>
      <c r="AF161" s="15" t="s">
        <v>300</v>
      </c>
      <c r="AG161" t="b">
        <v>1</v>
      </c>
    </row>
    <row r="162" spans="1:33" ht="12.75">
      <c r="A162" t="s">
        <v>417</v>
      </c>
      <c r="B162" s="15" t="s">
        <v>418</v>
      </c>
      <c r="C162" s="36">
        <v>51811.669</v>
      </c>
      <c r="D162" s="41">
        <v>7699</v>
      </c>
      <c r="E162" s="45">
        <v>59510.669</v>
      </c>
      <c r="F162" s="47">
        <v>23651</v>
      </c>
      <c r="G162" s="47">
        <v>11661</v>
      </c>
      <c r="H162" s="47">
        <v>648</v>
      </c>
      <c r="I162" s="47">
        <v>0</v>
      </c>
      <c r="J162" s="47">
        <v>2009</v>
      </c>
      <c r="K162" s="48">
        <v>32</v>
      </c>
      <c r="L162" s="48">
        <v>7966</v>
      </c>
      <c r="M162" s="48">
        <v>7699</v>
      </c>
      <c r="N162" s="48">
        <v>0</v>
      </c>
      <c r="O162" s="48">
        <v>32747.174600000002</v>
      </c>
      <c r="P162" s="48">
        <v>12170.3</v>
      </c>
      <c r="Q162" s="48">
        <v>-6798.3</v>
      </c>
      <c r="R162" s="48">
        <v>5189.93</v>
      </c>
      <c r="S162" s="48">
        <v>43309.1046</v>
      </c>
      <c r="T162" s="48">
        <v>59510.669</v>
      </c>
      <c r="U162" s="48">
        <v>50584.06865</v>
      </c>
      <c r="V162" s="48">
        <v>-7274.964050000002</v>
      </c>
      <c r="W162" s="48">
        <v>-5092.474835000001</v>
      </c>
      <c r="X162" s="49">
        <v>0.914</v>
      </c>
      <c r="Y162" s="50">
        <v>10390</v>
      </c>
      <c r="Z162" s="46">
        <v>54392.751466</v>
      </c>
      <c r="AA162" s="46">
        <v>54038.952065684796</v>
      </c>
      <c r="AB162" s="46">
        <v>5201.054096793532</v>
      </c>
      <c r="AC162" s="46">
        <v>1131.6118791901</v>
      </c>
      <c r="AD162" s="46">
        <v>11757447</v>
      </c>
      <c r="AE162" s="46">
        <v>0</v>
      </c>
      <c r="AF162" s="15" t="s">
        <v>302</v>
      </c>
      <c r="AG162" t="b">
        <v>1</v>
      </c>
    </row>
    <row r="163" spans="1:33" ht="12.75">
      <c r="A163" t="s">
        <v>430</v>
      </c>
      <c r="B163" s="15" t="s">
        <v>431</v>
      </c>
      <c r="C163" s="36">
        <v>17797.369</v>
      </c>
      <c r="D163" s="41">
        <v>3688</v>
      </c>
      <c r="E163" s="45">
        <v>21485.369</v>
      </c>
      <c r="F163" s="47">
        <v>16620</v>
      </c>
      <c r="G163" s="47">
        <v>271</v>
      </c>
      <c r="H163" s="47">
        <v>164</v>
      </c>
      <c r="I163" s="47">
        <v>0</v>
      </c>
      <c r="J163" s="47">
        <v>1509</v>
      </c>
      <c r="K163" s="48">
        <v>436</v>
      </c>
      <c r="L163" s="48">
        <v>8030</v>
      </c>
      <c r="M163" s="48">
        <v>3688</v>
      </c>
      <c r="N163" s="48">
        <v>8</v>
      </c>
      <c r="O163" s="48">
        <v>23012.052</v>
      </c>
      <c r="P163" s="48">
        <v>1652.3999999999999</v>
      </c>
      <c r="Q163" s="48">
        <v>-7202.9</v>
      </c>
      <c r="R163" s="48">
        <v>1769.7</v>
      </c>
      <c r="S163" s="48">
        <v>19231.252</v>
      </c>
      <c r="T163" s="48">
        <v>21485.369</v>
      </c>
      <c r="U163" s="48">
        <v>18262.56365</v>
      </c>
      <c r="V163" s="48">
        <v>968.6883500000004</v>
      </c>
      <c r="W163" s="48">
        <v>678.0818450000002</v>
      </c>
      <c r="X163" s="49">
        <v>1.032</v>
      </c>
      <c r="Y163" s="50">
        <v>5595</v>
      </c>
      <c r="Z163" s="46">
        <v>22172.900808</v>
      </c>
      <c r="AA163" s="46">
        <v>22028.676461967007</v>
      </c>
      <c r="AB163" s="46">
        <v>3937.2075892702424</v>
      </c>
      <c r="AC163" s="46">
        <v>-132.2346283331899</v>
      </c>
      <c r="AD163" s="46">
        <v>0</v>
      </c>
      <c r="AE163" s="46">
        <v>739853</v>
      </c>
      <c r="AF163" s="15" t="s">
        <v>304</v>
      </c>
      <c r="AG163" t="b">
        <v>1</v>
      </c>
    </row>
    <row r="164" spans="1:33" ht="12.75">
      <c r="A164" t="s">
        <v>477</v>
      </c>
      <c r="B164" s="15" t="s">
        <v>478</v>
      </c>
      <c r="C164" s="36">
        <v>29027.198000000004</v>
      </c>
      <c r="D164" s="41">
        <v>6936</v>
      </c>
      <c r="E164" s="45">
        <v>35963.198000000004</v>
      </c>
      <c r="F164" s="47">
        <v>10857</v>
      </c>
      <c r="G164" s="47">
        <v>9276</v>
      </c>
      <c r="H164" s="47">
        <v>666</v>
      </c>
      <c r="I164" s="47">
        <v>0</v>
      </c>
      <c r="J164" s="47">
        <v>521</v>
      </c>
      <c r="K164" s="48">
        <v>573</v>
      </c>
      <c r="L164" s="48">
        <v>85</v>
      </c>
      <c r="M164" s="48">
        <v>6936</v>
      </c>
      <c r="N164" s="48">
        <v>40</v>
      </c>
      <c r="O164" s="48">
        <v>15032.602200000001</v>
      </c>
      <c r="P164" s="48">
        <v>8893.55</v>
      </c>
      <c r="Q164" s="48">
        <v>-593.3</v>
      </c>
      <c r="R164" s="48">
        <v>5881.150000000001</v>
      </c>
      <c r="S164" s="48">
        <v>29214.002200000003</v>
      </c>
      <c r="T164" s="48">
        <v>35963.198000000004</v>
      </c>
      <c r="U164" s="48">
        <v>30568.718300000004</v>
      </c>
      <c r="V164" s="48">
        <v>-1354.7161000000015</v>
      </c>
      <c r="W164" s="48">
        <v>-948.301270000001</v>
      </c>
      <c r="X164" s="49">
        <v>0.974</v>
      </c>
      <c r="Y164" s="50">
        <v>9484</v>
      </c>
      <c r="Z164" s="46">
        <v>35028.154852</v>
      </c>
      <c r="AA164" s="46">
        <v>34800.313092817574</v>
      </c>
      <c r="AB164" s="46">
        <v>3669.3708448774332</v>
      </c>
      <c r="AC164" s="46">
        <v>-400.071372725999</v>
      </c>
      <c r="AD164" s="46">
        <v>0</v>
      </c>
      <c r="AE164" s="46">
        <v>3794277</v>
      </c>
      <c r="AF164" s="15" t="s">
        <v>306</v>
      </c>
      <c r="AG164" t="b">
        <v>1</v>
      </c>
    </row>
    <row r="165" spans="1:33" ht="12.75">
      <c r="A165" t="s">
        <v>521</v>
      </c>
      <c r="B165" s="15" t="s">
        <v>522</v>
      </c>
      <c r="C165" s="36">
        <v>30608.392999999996</v>
      </c>
      <c r="D165" s="41">
        <v>3528</v>
      </c>
      <c r="E165" s="45">
        <v>34136.393</v>
      </c>
      <c r="F165" s="47">
        <v>31909</v>
      </c>
      <c r="G165" s="47">
        <v>0</v>
      </c>
      <c r="H165" s="47">
        <v>166</v>
      </c>
      <c r="I165" s="47">
        <v>0</v>
      </c>
      <c r="J165" s="47">
        <v>2815</v>
      </c>
      <c r="K165" s="48">
        <v>0</v>
      </c>
      <c r="L165" s="48">
        <v>15528</v>
      </c>
      <c r="M165" s="48">
        <v>3528</v>
      </c>
      <c r="N165" s="48">
        <v>0</v>
      </c>
      <c r="O165" s="48">
        <v>44181.2014</v>
      </c>
      <c r="P165" s="48">
        <v>2533.85</v>
      </c>
      <c r="Q165" s="48">
        <v>-13198.8</v>
      </c>
      <c r="R165" s="48">
        <v>359.04</v>
      </c>
      <c r="S165" s="48">
        <v>33875.2914</v>
      </c>
      <c r="T165" s="48">
        <v>34136.393</v>
      </c>
      <c r="U165" s="48">
        <v>29015.934049999996</v>
      </c>
      <c r="V165" s="48">
        <v>4859.357350000006</v>
      </c>
      <c r="W165" s="48">
        <v>3401.550145000004</v>
      </c>
      <c r="X165" s="49">
        <v>1.1</v>
      </c>
      <c r="Y165" s="50">
        <v>7015</v>
      </c>
      <c r="Z165" s="46">
        <v>37550.0323</v>
      </c>
      <c r="AA165" s="46">
        <v>37305.78690789364</v>
      </c>
      <c r="AB165" s="46">
        <v>5318.0024102485595</v>
      </c>
      <c r="AC165" s="46">
        <v>1248.5601926451272</v>
      </c>
      <c r="AD165" s="46">
        <v>8758650</v>
      </c>
      <c r="AE165" s="46">
        <v>0</v>
      </c>
      <c r="AF165" s="15" t="s">
        <v>308</v>
      </c>
      <c r="AG165" t="b">
        <v>1</v>
      </c>
    </row>
    <row r="166" spans="1:33" ht="12.75">
      <c r="A166" t="s">
        <v>101</v>
      </c>
      <c r="B166" s="15" t="s">
        <v>102</v>
      </c>
      <c r="C166" s="36">
        <v>629833.01</v>
      </c>
      <c r="D166" s="41">
        <v>65303</v>
      </c>
      <c r="E166" s="45">
        <v>695136.01</v>
      </c>
      <c r="F166" s="47">
        <v>319339</v>
      </c>
      <c r="G166" s="47">
        <v>108773</v>
      </c>
      <c r="H166" s="47">
        <v>26623</v>
      </c>
      <c r="I166" s="47">
        <v>0</v>
      </c>
      <c r="J166" s="47">
        <v>3612</v>
      </c>
      <c r="K166" s="48">
        <v>5512</v>
      </c>
      <c r="L166" s="48">
        <v>72173</v>
      </c>
      <c r="M166" s="48">
        <v>65303</v>
      </c>
      <c r="N166" s="48">
        <v>2194</v>
      </c>
      <c r="O166" s="48">
        <v>442156.7794</v>
      </c>
      <c r="P166" s="48">
        <v>118156.8</v>
      </c>
      <c r="Q166" s="48">
        <v>-67897.15</v>
      </c>
      <c r="R166" s="48">
        <v>43238.14000000001</v>
      </c>
      <c r="S166" s="48">
        <v>535654.5694</v>
      </c>
      <c r="T166" s="48">
        <v>695136.01</v>
      </c>
      <c r="U166" s="48">
        <v>590865.6085</v>
      </c>
      <c r="V166" s="48">
        <v>-55211.039099999936</v>
      </c>
      <c r="W166" s="48">
        <v>-38647.72736999995</v>
      </c>
      <c r="X166" s="49">
        <v>0.944</v>
      </c>
      <c r="Y166" s="50">
        <v>133696</v>
      </c>
      <c r="Z166" s="46">
        <v>656208.39344</v>
      </c>
      <c r="AA166" s="46">
        <v>651940.0648516587</v>
      </c>
      <c r="AB166" s="46">
        <v>4876.286985786102</v>
      </c>
      <c r="AC166" s="46">
        <v>806.8447681826701</v>
      </c>
      <c r="AD166" s="46">
        <v>107871918</v>
      </c>
      <c r="AE166" s="46">
        <v>0</v>
      </c>
      <c r="AF166" s="15" t="s">
        <v>310</v>
      </c>
      <c r="AG166" t="b">
        <v>1</v>
      </c>
    </row>
    <row r="167" spans="1:33" ht="12.75">
      <c r="A167" t="s">
        <v>47</v>
      </c>
      <c r="B167" s="15" t="s">
        <v>48</v>
      </c>
      <c r="C167" s="36">
        <v>241192.548</v>
      </c>
      <c r="D167" s="41">
        <v>24426</v>
      </c>
      <c r="E167" s="45">
        <v>265618.548</v>
      </c>
      <c r="F167" s="47">
        <v>3687</v>
      </c>
      <c r="G167" s="47">
        <v>199261</v>
      </c>
      <c r="H167" s="47">
        <v>2193</v>
      </c>
      <c r="I167" s="47">
        <v>2629</v>
      </c>
      <c r="J167" s="47">
        <v>0</v>
      </c>
      <c r="K167" s="48">
        <v>48</v>
      </c>
      <c r="L167" s="48">
        <v>646</v>
      </c>
      <c r="M167" s="48">
        <v>24426</v>
      </c>
      <c r="N167" s="48">
        <v>1926</v>
      </c>
      <c r="O167" s="48">
        <v>5105.0202</v>
      </c>
      <c r="P167" s="48">
        <v>173470.55</v>
      </c>
      <c r="Q167" s="48">
        <v>-2227</v>
      </c>
      <c r="R167" s="48">
        <v>20652.280000000002</v>
      </c>
      <c r="S167" s="48">
        <v>197000.8502</v>
      </c>
      <c r="T167" s="48">
        <v>265618.548</v>
      </c>
      <c r="U167" s="48">
        <v>225775.7658</v>
      </c>
      <c r="V167" s="48">
        <v>-28774.915600000008</v>
      </c>
      <c r="W167" s="48">
        <v>-20142.440920000005</v>
      </c>
      <c r="X167" s="49">
        <v>0.924</v>
      </c>
      <c r="Y167" s="50">
        <v>56796</v>
      </c>
      <c r="Z167" s="46">
        <v>245431.53835200003</v>
      </c>
      <c r="AA167" s="46">
        <v>243835.12102162003</v>
      </c>
      <c r="AB167" s="46">
        <v>4293.174185182408</v>
      </c>
      <c r="AC167" s="46">
        <v>223.73196757897585</v>
      </c>
      <c r="AD167" s="46">
        <v>12707081</v>
      </c>
      <c r="AE167" s="46">
        <v>0</v>
      </c>
      <c r="AF167" s="15" t="s">
        <v>312</v>
      </c>
      <c r="AG167" t="b">
        <v>1</v>
      </c>
    </row>
    <row r="168" spans="1:33" ht="12.75">
      <c r="A168" t="s">
        <v>529</v>
      </c>
      <c r="B168" s="15" t="s">
        <v>530</v>
      </c>
      <c r="C168" s="36">
        <v>17458.789</v>
      </c>
      <c r="D168" s="41">
        <v>3978</v>
      </c>
      <c r="E168" s="45">
        <v>21436.789</v>
      </c>
      <c r="F168" s="47">
        <v>15125</v>
      </c>
      <c r="G168" s="47">
        <v>0</v>
      </c>
      <c r="H168" s="47">
        <v>402</v>
      </c>
      <c r="I168" s="47">
        <v>18</v>
      </c>
      <c r="J168" s="47">
        <v>1827</v>
      </c>
      <c r="K168" s="48">
        <v>302</v>
      </c>
      <c r="L168" s="48">
        <v>7446</v>
      </c>
      <c r="M168" s="48">
        <v>3978</v>
      </c>
      <c r="N168" s="48">
        <v>90</v>
      </c>
      <c r="O168" s="48">
        <v>20942.075</v>
      </c>
      <c r="P168" s="48">
        <v>1909.95</v>
      </c>
      <c r="Q168" s="48">
        <v>-6662.3</v>
      </c>
      <c r="R168" s="48">
        <v>2115.48</v>
      </c>
      <c r="S168" s="48">
        <v>18305.205</v>
      </c>
      <c r="T168" s="48">
        <v>21436.789</v>
      </c>
      <c r="U168" s="48">
        <v>18221.27065</v>
      </c>
      <c r="V168" s="48">
        <v>83.93435000000318</v>
      </c>
      <c r="W168" s="48">
        <v>58.75404500000222</v>
      </c>
      <c r="X168" s="49">
        <v>1.003</v>
      </c>
      <c r="Y168" s="50">
        <v>4160</v>
      </c>
      <c r="Z168" s="46">
        <v>21501.099367</v>
      </c>
      <c r="AA168" s="46">
        <v>21361.244775034425</v>
      </c>
      <c r="AB168" s="46">
        <v>5134.914609383275</v>
      </c>
      <c r="AC168" s="46">
        <v>1065.4723917798428</v>
      </c>
      <c r="AD168" s="46">
        <v>4432365</v>
      </c>
      <c r="AE168" s="46">
        <v>0</v>
      </c>
      <c r="AF168" s="15" t="s">
        <v>314</v>
      </c>
      <c r="AG168" t="b">
        <v>1</v>
      </c>
    </row>
    <row r="169" spans="1:33" ht="12.75">
      <c r="A169" t="s">
        <v>167</v>
      </c>
      <c r="B169" s="15" t="s">
        <v>168</v>
      </c>
      <c r="C169" s="36">
        <v>78788.513</v>
      </c>
      <c r="D169" s="41">
        <v>11532</v>
      </c>
      <c r="E169" s="45">
        <v>90320.513</v>
      </c>
      <c r="F169" s="47">
        <v>84827</v>
      </c>
      <c r="G169" s="47">
        <v>6549</v>
      </c>
      <c r="H169" s="47">
        <v>12265</v>
      </c>
      <c r="I169" s="47">
        <v>0</v>
      </c>
      <c r="J169" s="47">
        <v>3524</v>
      </c>
      <c r="K169" s="48">
        <v>14117</v>
      </c>
      <c r="L169" s="48">
        <v>44878</v>
      </c>
      <c r="M169" s="48">
        <v>11532</v>
      </c>
      <c r="N169" s="48">
        <v>106</v>
      </c>
      <c r="O169" s="48">
        <v>117451.4642</v>
      </c>
      <c r="P169" s="48">
        <v>18987.3</v>
      </c>
      <c r="Q169" s="48">
        <v>-50235.85</v>
      </c>
      <c r="R169" s="48">
        <v>2172.94</v>
      </c>
      <c r="S169" s="48">
        <v>88375.8542</v>
      </c>
      <c r="T169" s="48">
        <v>90320.513</v>
      </c>
      <c r="U169" s="48">
        <v>76772.43605</v>
      </c>
      <c r="V169" s="48">
        <v>11603.418149999998</v>
      </c>
      <c r="W169" s="48">
        <v>8122.3927049999975</v>
      </c>
      <c r="X169" s="49">
        <v>1.09</v>
      </c>
      <c r="Y169" s="50">
        <v>19480</v>
      </c>
      <c r="Z169" s="46">
        <v>98449.35917000001</v>
      </c>
      <c r="AA169" s="46">
        <v>97808.99214871529</v>
      </c>
      <c r="AB169" s="46">
        <v>5020.995490180456</v>
      </c>
      <c r="AC169" s="46">
        <v>951.5532725770236</v>
      </c>
      <c r="AD169" s="46">
        <v>18536258</v>
      </c>
      <c r="AE169" s="46">
        <v>0</v>
      </c>
      <c r="AF169" s="15" t="s">
        <v>316</v>
      </c>
      <c r="AG169" t="b">
        <v>1</v>
      </c>
    </row>
    <row r="170" spans="1:33" ht="12.75">
      <c r="A170" t="s">
        <v>25</v>
      </c>
      <c r="B170" s="15" t="s">
        <v>26</v>
      </c>
      <c r="C170" s="36">
        <v>34831.705</v>
      </c>
      <c r="D170" s="41">
        <v>4288</v>
      </c>
      <c r="E170" s="45">
        <v>39119.705</v>
      </c>
      <c r="F170" s="47">
        <v>23579</v>
      </c>
      <c r="G170" s="47">
        <v>10281</v>
      </c>
      <c r="H170" s="47">
        <v>30768</v>
      </c>
      <c r="I170" s="47">
        <v>0</v>
      </c>
      <c r="J170" s="47">
        <v>-1751</v>
      </c>
      <c r="K170" s="48">
        <v>29085</v>
      </c>
      <c r="L170" s="48">
        <v>5067</v>
      </c>
      <c r="M170" s="48">
        <v>4288</v>
      </c>
      <c r="N170" s="48">
        <v>1088</v>
      </c>
      <c r="O170" s="48">
        <v>32647.4834</v>
      </c>
      <c r="P170" s="48">
        <v>33403.299999999996</v>
      </c>
      <c r="Q170" s="48">
        <v>-29954</v>
      </c>
      <c r="R170" s="48">
        <v>2783.4100000000003</v>
      </c>
      <c r="S170" s="48">
        <v>38880.193400000004</v>
      </c>
      <c r="T170" s="48">
        <v>39119.705</v>
      </c>
      <c r="U170" s="48">
        <v>33251.74925</v>
      </c>
      <c r="V170" s="48">
        <v>5628.444150000003</v>
      </c>
      <c r="W170" s="48">
        <v>3939.910905000002</v>
      </c>
      <c r="X170" s="49">
        <v>1.101</v>
      </c>
      <c r="Y170" s="50">
        <v>9512</v>
      </c>
      <c r="Z170" s="46">
        <v>43070.795205</v>
      </c>
      <c r="AA170" s="46">
        <v>42790.639833118265</v>
      </c>
      <c r="AB170" s="46">
        <v>4498.5954408240395</v>
      </c>
      <c r="AC170" s="46">
        <v>429.1532232206073</v>
      </c>
      <c r="AD170" s="46">
        <v>4082105</v>
      </c>
      <c r="AE170" s="46">
        <v>0</v>
      </c>
      <c r="AF170" s="15" t="s">
        <v>318</v>
      </c>
      <c r="AG170" t="b">
        <v>1</v>
      </c>
    </row>
    <row r="171" spans="1:33" ht="12.75">
      <c r="A171" t="s">
        <v>71</v>
      </c>
      <c r="B171" s="15" t="s">
        <v>72</v>
      </c>
      <c r="C171" s="36">
        <v>172144.912</v>
      </c>
      <c r="D171" s="41">
        <v>19014</v>
      </c>
      <c r="E171" s="45">
        <v>191158.912</v>
      </c>
      <c r="F171" s="47">
        <v>131809</v>
      </c>
      <c r="G171" s="47">
        <v>16951</v>
      </c>
      <c r="H171" s="47">
        <v>1599</v>
      </c>
      <c r="I171" s="47">
        <v>0</v>
      </c>
      <c r="J171" s="47">
        <v>12362</v>
      </c>
      <c r="K171" s="48">
        <v>200</v>
      </c>
      <c r="L171" s="48">
        <v>38121</v>
      </c>
      <c r="M171" s="48">
        <v>19014</v>
      </c>
      <c r="N171" s="48">
        <v>247</v>
      </c>
      <c r="O171" s="48">
        <v>182502.7414</v>
      </c>
      <c r="P171" s="48">
        <v>26275.2</v>
      </c>
      <c r="Q171" s="48">
        <v>-32782.799999999996</v>
      </c>
      <c r="R171" s="48">
        <v>9681.33</v>
      </c>
      <c r="S171" s="48">
        <v>185676.47139999998</v>
      </c>
      <c r="T171" s="48">
        <v>191158.912</v>
      </c>
      <c r="U171" s="48">
        <v>162485.0752</v>
      </c>
      <c r="V171" s="48">
        <v>23191.39619999999</v>
      </c>
      <c r="W171" s="48">
        <v>16233.97733999999</v>
      </c>
      <c r="X171" s="49">
        <v>1.085</v>
      </c>
      <c r="Y171" s="50">
        <v>52928</v>
      </c>
      <c r="Z171" s="46">
        <v>207407.41952</v>
      </c>
      <c r="AA171" s="46">
        <v>206058.33129281277</v>
      </c>
      <c r="AB171" s="46">
        <v>3893.1818941356705</v>
      </c>
      <c r="AC171" s="46">
        <v>-176.26032346776174</v>
      </c>
      <c r="AD171" s="46">
        <v>0</v>
      </c>
      <c r="AE171" s="46">
        <v>9329106</v>
      </c>
      <c r="AF171" s="15" t="s">
        <v>320</v>
      </c>
      <c r="AG171" t="b">
        <v>1</v>
      </c>
    </row>
    <row r="172" spans="1:33" ht="12.75">
      <c r="A172" t="s">
        <v>51</v>
      </c>
      <c r="B172" s="15" t="s">
        <v>52</v>
      </c>
      <c r="C172" s="36">
        <v>85923.823</v>
      </c>
      <c r="D172" s="41">
        <v>14779</v>
      </c>
      <c r="E172" s="45">
        <v>100702.823</v>
      </c>
      <c r="F172" s="47">
        <v>56647</v>
      </c>
      <c r="G172" s="47">
        <v>19226</v>
      </c>
      <c r="H172" s="47">
        <v>18430</v>
      </c>
      <c r="I172" s="47">
        <v>0</v>
      </c>
      <c r="J172" s="47">
        <v>3766</v>
      </c>
      <c r="K172" s="48">
        <v>17884</v>
      </c>
      <c r="L172" s="48">
        <v>35295</v>
      </c>
      <c r="M172" s="48">
        <v>14779</v>
      </c>
      <c r="N172" s="48">
        <v>96</v>
      </c>
      <c r="O172" s="48">
        <v>78433.4362</v>
      </c>
      <c r="P172" s="48">
        <v>35208.7</v>
      </c>
      <c r="Q172" s="48">
        <v>-45283.75</v>
      </c>
      <c r="R172" s="48">
        <v>6562.000000000001</v>
      </c>
      <c r="S172" s="48">
        <v>74920.3862</v>
      </c>
      <c r="T172" s="48">
        <v>100702.823</v>
      </c>
      <c r="U172" s="48">
        <v>85597.39955</v>
      </c>
      <c r="V172" s="48">
        <v>-10677.013350000008</v>
      </c>
      <c r="W172" s="48">
        <v>-7473.9093450000055</v>
      </c>
      <c r="X172" s="49">
        <v>0.926</v>
      </c>
      <c r="Y172" s="50">
        <v>26743</v>
      </c>
      <c r="Z172" s="46">
        <v>93250.814098</v>
      </c>
      <c r="AA172" s="46">
        <v>92644.26118023852</v>
      </c>
      <c r="AB172" s="46">
        <v>3464.243397533505</v>
      </c>
      <c r="AC172" s="46">
        <v>-605.1988200699275</v>
      </c>
      <c r="AD172" s="46">
        <v>0</v>
      </c>
      <c r="AE172" s="46">
        <v>16184832</v>
      </c>
      <c r="AF172" s="15" t="s">
        <v>322</v>
      </c>
      <c r="AG172" t="b">
        <v>1</v>
      </c>
    </row>
    <row r="173" spans="1:33" ht="12.75">
      <c r="A173" t="s">
        <v>125</v>
      </c>
      <c r="B173" s="15" t="s">
        <v>126</v>
      </c>
      <c r="C173" s="36">
        <v>108611.969</v>
      </c>
      <c r="D173" s="41">
        <v>19574</v>
      </c>
      <c r="E173" s="45">
        <v>128185.969</v>
      </c>
      <c r="F173" s="47">
        <v>82498</v>
      </c>
      <c r="G173" s="47">
        <v>14473</v>
      </c>
      <c r="H173" s="47">
        <v>2555</v>
      </c>
      <c r="I173" s="47">
        <v>0</v>
      </c>
      <c r="J173" s="47">
        <v>3723</v>
      </c>
      <c r="K173" s="48">
        <v>1936</v>
      </c>
      <c r="L173" s="48">
        <v>38788</v>
      </c>
      <c r="M173" s="48">
        <v>19574</v>
      </c>
      <c r="N173" s="48">
        <v>74</v>
      </c>
      <c r="O173" s="48">
        <v>114226.7308</v>
      </c>
      <c r="P173" s="48">
        <v>17638.35</v>
      </c>
      <c r="Q173" s="48">
        <v>-34678.299999999996</v>
      </c>
      <c r="R173" s="48">
        <v>10043.94</v>
      </c>
      <c r="S173" s="48">
        <v>107230.72080000001</v>
      </c>
      <c r="T173" s="48">
        <v>128185.969</v>
      </c>
      <c r="U173" s="48">
        <v>108958.07364999999</v>
      </c>
      <c r="V173" s="48">
        <v>-1727.3528499999811</v>
      </c>
      <c r="W173" s="48">
        <v>-1209.1469949999866</v>
      </c>
      <c r="X173" s="49">
        <v>0.991</v>
      </c>
      <c r="Y173" s="50">
        <v>29493</v>
      </c>
      <c r="Z173" s="46">
        <v>127032.295279</v>
      </c>
      <c r="AA173" s="46">
        <v>126206.0096310223</v>
      </c>
      <c r="AB173" s="46">
        <v>4279.185217882966</v>
      </c>
      <c r="AC173" s="46">
        <v>209.7430002795336</v>
      </c>
      <c r="AD173" s="46">
        <v>6185950</v>
      </c>
      <c r="AE173" s="46">
        <v>0</v>
      </c>
      <c r="AF173" s="15" t="s">
        <v>324</v>
      </c>
      <c r="AG173" t="b">
        <v>1</v>
      </c>
    </row>
    <row r="174" spans="1:33" ht="12.75">
      <c r="A174" t="s">
        <v>471</v>
      </c>
      <c r="B174" s="15" t="s">
        <v>472</v>
      </c>
      <c r="C174" s="36">
        <v>20045.152</v>
      </c>
      <c r="D174" s="41">
        <v>7445</v>
      </c>
      <c r="E174" s="45">
        <v>27490.152</v>
      </c>
      <c r="F174" s="47">
        <v>10674</v>
      </c>
      <c r="G174" s="47">
        <v>2573</v>
      </c>
      <c r="H174" s="47">
        <v>-1</v>
      </c>
      <c r="I174" s="47">
        <v>0</v>
      </c>
      <c r="J174" s="47">
        <v>1498</v>
      </c>
      <c r="K174" s="48">
        <v>4</v>
      </c>
      <c r="L174" s="48">
        <v>4002</v>
      </c>
      <c r="M174" s="48">
        <v>7445</v>
      </c>
      <c r="N174" s="48">
        <v>0</v>
      </c>
      <c r="O174" s="48">
        <v>14779.2204</v>
      </c>
      <c r="P174" s="48">
        <v>3459.5</v>
      </c>
      <c r="Q174" s="48">
        <v>-3405.1</v>
      </c>
      <c r="R174" s="48">
        <v>5647.910000000001</v>
      </c>
      <c r="S174" s="48">
        <v>20481.5304</v>
      </c>
      <c r="T174" s="48">
        <v>27490.152</v>
      </c>
      <c r="U174" s="48">
        <v>23366.6292</v>
      </c>
      <c r="V174" s="48">
        <v>-2885.0987999999998</v>
      </c>
      <c r="W174" s="48">
        <v>-2019.5691599999998</v>
      </c>
      <c r="X174" s="49">
        <v>0.927</v>
      </c>
      <c r="Y174" s="50">
        <v>5802</v>
      </c>
      <c r="Z174" s="46">
        <v>25483.370904</v>
      </c>
      <c r="AA174" s="46">
        <v>25317.61349881558</v>
      </c>
      <c r="AB174" s="46">
        <v>4363.601085628331</v>
      </c>
      <c r="AC174" s="46">
        <v>294.15886802489877</v>
      </c>
      <c r="AD174" s="46">
        <v>1706710</v>
      </c>
      <c r="AE174" s="46">
        <v>0</v>
      </c>
      <c r="AF174" s="15" t="s">
        <v>326</v>
      </c>
      <c r="AG174" t="b">
        <v>1</v>
      </c>
    </row>
    <row r="175" spans="1:33" ht="12.75">
      <c r="A175" t="s">
        <v>179</v>
      </c>
      <c r="B175" s="15" t="s">
        <v>180</v>
      </c>
      <c r="C175" s="36">
        <v>51306.556</v>
      </c>
      <c r="D175" s="41">
        <v>7781</v>
      </c>
      <c r="E175" s="45">
        <v>59087.556</v>
      </c>
      <c r="F175" s="47">
        <v>52964</v>
      </c>
      <c r="G175" s="47">
        <v>7317</v>
      </c>
      <c r="H175" s="47">
        <v>639</v>
      </c>
      <c r="I175" s="47">
        <v>0</v>
      </c>
      <c r="J175" s="47">
        <v>3145</v>
      </c>
      <c r="K175" s="48">
        <v>422</v>
      </c>
      <c r="L175" s="48">
        <v>32993</v>
      </c>
      <c r="M175" s="48">
        <v>7781</v>
      </c>
      <c r="N175" s="48">
        <v>209</v>
      </c>
      <c r="O175" s="48">
        <v>73333.9544</v>
      </c>
      <c r="P175" s="48">
        <v>9435.85</v>
      </c>
      <c r="Q175" s="48">
        <v>-28580.399999999998</v>
      </c>
      <c r="R175" s="48">
        <v>1005.0400000000001</v>
      </c>
      <c r="S175" s="48">
        <v>55194.4444</v>
      </c>
      <c r="T175" s="48">
        <v>59087.556</v>
      </c>
      <c r="U175" s="48">
        <v>50224.4226</v>
      </c>
      <c r="V175" s="48">
        <v>4970.021800000002</v>
      </c>
      <c r="W175" s="48">
        <v>3479.0152600000015</v>
      </c>
      <c r="X175" s="49">
        <v>1.059</v>
      </c>
      <c r="Y175" s="50">
        <v>12902</v>
      </c>
      <c r="Z175" s="46">
        <v>62573.72180399999</v>
      </c>
      <c r="AA175" s="46">
        <v>62166.70901915156</v>
      </c>
      <c r="AB175" s="46">
        <v>4818.3776948652585</v>
      </c>
      <c r="AC175" s="46">
        <v>748.9354772618262</v>
      </c>
      <c r="AD175" s="46">
        <v>9662766</v>
      </c>
      <c r="AE175" s="46">
        <v>0</v>
      </c>
      <c r="AF175" s="15" t="s">
        <v>328</v>
      </c>
      <c r="AG175" t="b">
        <v>1</v>
      </c>
    </row>
    <row r="176" spans="1:33" ht="12.75">
      <c r="A176" t="s">
        <v>451</v>
      </c>
      <c r="B176" s="15" t="s">
        <v>452</v>
      </c>
      <c r="C176" s="36">
        <v>18828.499</v>
      </c>
      <c r="D176" s="41">
        <v>3980</v>
      </c>
      <c r="E176" s="45">
        <v>22808.499</v>
      </c>
      <c r="F176" s="47">
        <v>11699</v>
      </c>
      <c r="G176" s="47">
        <v>2339</v>
      </c>
      <c r="H176" s="47">
        <v>120</v>
      </c>
      <c r="I176" s="47">
        <v>0</v>
      </c>
      <c r="J176" s="47">
        <v>1444</v>
      </c>
      <c r="K176" s="48">
        <v>41</v>
      </c>
      <c r="L176" s="48">
        <v>7231</v>
      </c>
      <c r="M176" s="48">
        <v>3980</v>
      </c>
      <c r="N176" s="48">
        <v>0</v>
      </c>
      <c r="O176" s="48">
        <v>16198.4354</v>
      </c>
      <c r="P176" s="48">
        <v>3317.5499999999997</v>
      </c>
      <c r="Q176" s="48">
        <v>-6181.2</v>
      </c>
      <c r="R176" s="48">
        <v>2153.73</v>
      </c>
      <c r="S176" s="48">
        <v>15488.5154</v>
      </c>
      <c r="T176" s="48">
        <v>22808.499</v>
      </c>
      <c r="U176" s="48">
        <v>19387.22415</v>
      </c>
      <c r="V176" s="48">
        <v>-3898.708749999998</v>
      </c>
      <c r="W176" s="48">
        <v>-2729.096124999998</v>
      </c>
      <c r="X176" s="49">
        <v>0.88</v>
      </c>
      <c r="Y176" s="50">
        <v>6830</v>
      </c>
      <c r="Z176" s="46">
        <v>20071.47912</v>
      </c>
      <c r="AA176" s="46">
        <v>19940.923538884857</v>
      </c>
      <c r="AB176" s="46">
        <v>2919.6081316083246</v>
      </c>
      <c r="AC176" s="46">
        <v>-1149.8340859951077</v>
      </c>
      <c r="AD176" s="46">
        <v>0</v>
      </c>
      <c r="AE176" s="46">
        <v>7853367</v>
      </c>
      <c r="AF176" s="15" t="s">
        <v>330</v>
      </c>
      <c r="AG176" t="b">
        <v>1</v>
      </c>
    </row>
    <row r="177" spans="1:33" ht="12.75">
      <c r="A177" t="s">
        <v>277</v>
      </c>
      <c r="B177" s="15" t="s">
        <v>278</v>
      </c>
      <c r="C177" s="36">
        <v>46300.195</v>
      </c>
      <c r="D177" s="41">
        <v>4006</v>
      </c>
      <c r="E177" s="45">
        <v>50306.195</v>
      </c>
      <c r="F177" s="47">
        <v>35112</v>
      </c>
      <c r="G177" s="47">
        <v>7353</v>
      </c>
      <c r="H177" s="47">
        <v>-348</v>
      </c>
      <c r="I177" s="47">
        <v>0</v>
      </c>
      <c r="J177" s="47">
        <v>1405</v>
      </c>
      <c r="K177" s="48">
        <v>373</v>
      </c>
      <c r="L177" s="48">
        <v>11193</v>
      </c>
      <c r="M177" s="48">
        <v>4006</v>
      </c>
      <c r="N177" s="48">
        <v>373</v>
      </c>
      <c r="O177" s="48">
        <v>48616.0752</v>
      </c>
      <c r="P177" s="48">
        <v>7148.5</v>
      </c>
      <c r="Q177" s="48">
        <v>-10148.15</v>
      </c>
      <c r="R177" s="48">
        <v>1502.2900000000002</v>
      </c>
      <c r="S177" s="48">
        <v>47118.7152</v>
      </c>
      <c r="T177" s="48">
        <v>50306.195</v>
      </c>
      <c r="U177" s="48">
        <v>42760.26575</v>
      </c>
      <c r="V177" s="48">
        <v>4358.44945</v>
      </c>
      <c r="W177" s="48">
        <v>3050.9146149999997</v>
      </c>
      <c r="X177" s="49">
        <v>1.061</v>
      </c>
      <c r="Y177" s="50">
        <v>15046</v>
      </c>
      <c r="Z177" s="46">
        <v>53374.872895</v>
      </c>
      <c r="AA177" s="46">
        <v>53027.694318568625</v>
      </c>
      <c r="AB177" s="46">
        <v>3524.371548489208</v>
      </c>
      <c r="AC177" s="46">
        <v>-545.0706691142241</v>
      </c>
      <c r="AD177" s="46">
        <v>0</v>
      </c>
      <c r="AE177" s="46">
        <v>8201133</v>
      </c>
      <c r="AF177" s="15" t="s">
        <v>332</v>
      </c>
      <c r="AG177" t="b">
        <v>1</v>
      </c>
    </row>
    <row r="178" spans="1:33" ht="12.75">
      <c r="A178" t="s">
        <v>221</v>
      </c>
      <c r="B178" s="15" t="s">
        <v>222</v>
      </c>
      <c r="C178" s="36">
        <v>36881.023</v>
      </c>
      <c r="D178" s="41">
        <v>4158</v>
      </c>
      <c r="E178" s="45">
        <v>41039.023</v>
      </c>
      <c r="F178" s="47">
        <v>14311</v>
      </c>
      <c r="G178" s="47">
        <v>3864</v>
      </c>
      <c r="H178" s="47">
        <v>604</v>
      </c>
      <c r="I178" s="47">
        <v>0</v>
      </c>
      <c r="J178" s="47">
        <v>1021</v>
      </c>
      <c r="K178" s="48">
        <v>159</v>
      </c>
      <c r="L178" s="48">
        <v>1646</v>
      </c>
      <c r="M178" s="48">
        <v>4158</v>
      </c>
      <c r="N178" s="48">
        <v>214</v>
      </c>
      <c r="O178" s="48">
        <v>19815.0106</v>
      </c>
      <c r="P178" s="48">
        <v>4665.65</v>
      </c>
      <c r="Q178" s="48">
        <v>-1716.1499999999999</v>
      </c>
      <c r="R178" s="48">
        <v>3254.48</v>
      </c>
      <c r="S178" s="48">
        <v>26018.9906</v>
      </c>
      <c r="T178" s="48">
        <v>41039.023</v>
      </c>
      <c r="U178" s="48">
        <v>34883.16955</v>
      </c>
      <c r="V178" s="48">
        <v>-8864.178949999998</v>
      </c>
      <c r="W178" s="48">
        <v>-6204.925264999998</v>
      </c>
      <c r="X178" s="49">
        <v>0.849</v>
      </c>
      <c r="Y178" s="50">
        <v>12686</v>
      </c>
      <c r="Z178" s="46">
        <v>34842.130527</v>
      </c>
      <c r="AA178" s="46">
        <v>34615.49876901912</v>
      </c>
      <c r="AB178" s="46">
        <v>2728.637771481879</v>
      </c>
      <c r="AC178" s="46">
        <v>-1340.8044461215532</v>
      </c>
      <c r="AD178" s="46">
        <v>0</v>
      </c>
      <c r="AE178" s="46">
        <v>17009445</v>
      </c>
      <c r="AF178" s="15" t="s">
        <v>334</v>
      </c>
      <c r="AG178" t="b">
        <v>1</v>
      </c>
    </row>
    <row r="179" spans="1:33" ht="12.75">
      <c r="A179" t="s">
        <v>169</v>
      </c>
      <c r="B179" s="15" t="s">
        <v>170</v>
      </c>
      <c r="C179" s="36">
        <v>86608.119</v>
      </c>
      <c r="D179" s="41">
        <v>10795</v>
      </c>
      <c r="E179" s="45">
        <v>97403.119</v>
      </c>
      <c r="F179" s="47">
        <v>70562</v>
      </c>
      <c r="G179" s="47">
        <v>3546</v>
      </c>
      <c r="H179" s="47">
        <v>1813</v>
      </c>
      <c r="I179" s="47">
        <v>0</v>
      </c>
      <c r="J179" s="47">
        <v>1280</v>
      </c>
      <c r="K179" s="48">
        <v>443</v>
      </c>
      <c r="L179" s="48">
        <v>23537</v>
      </c>
      <c r="M179" s="48">
        <v>10795</v>
      </c>
      <c r="N179" s="48">
        <v>317</v>
      </c>
      <c r="O179" s="48">
        <v>97700.1452</v>
      </c>
      <c r="P179" s="48">
        <v>5643.15</v>
      </c>
      <c r="Q179" s="48">
        <v>-20652.45</v>
      </c>
      <c r="R179" s="48">
        <v>5174.46</v>
      </c>
      <c r="S179" s="48">
        <v>87865.3052</v>
      </c>
      <c r="T179" s="48">
        <v>97403.119</v>
      </c>
      <c r="U179" s="48">
        <v>82792.65115</v>
      </c>
      <c r="V179" s="48">
        <v>5072.654049999997</v>
      </c>
      <c r="W179" s="48">
        <v>3550.857834999998</v>
      </c>
      <c r="X179" s="49">
        <v>1.036</v>
      </c>
      <c r="Y179" s="50">
        <v>26227</v>
      </c>
      <c r="Z179" s="46">
        <v>100909.631284</v>
      </c>
      <c r="AA179" s="46">
        <v>100253.26134366661</v>
      </c>
      <c r="AB179" s="46">
        <v>3822.5211173091325</v>
      </c>
      <c r="AC179" s="46">
        <v>-246.92110029429978</v>
      </c>
      <c r="AD179" s="46">
        <v>0</v>
      </c>
      <c r="AE179" s="46">
        <v>6476000</v>
      </c>
      <c r="AF179" s="15" t="s">
        <v>336</v>
      </c>
      <c r="AG179" t="b">
        <v>1</v>
      </c>
    </row>
    <row r="180" spans="1:33" ht="12.75">
      <c r="A180" t="s">
        <v>475</v>
      </c>
      <c r="B180" s="15" t="s">
        <v>476</v>
      </c>
      <c r="C180" s="36">
        <v>36892.271</v>
      </c>
      <c r="D180" s="41">
        <v>3926</v>
      </c>
      <c r="E180" s="45">
        <v>40818.271</v>
      </c>
      <c r="F180" s="47">
        <v>26067</v>
      </c>
      <c r="G180" s="47">
        <v>1105</v>
      </c>
      <c r="H180" s="47">
        <v>87</v>
      </c>
      <c r="I180" s="47">
        <v>0</v>
      </c>
      <c r="J180" s="47">
        <v>2251</v>
      </c>
      <c r="K180" s="48">
        <v>0</v>
      </c>
      <c r="L180" s="48">
        <v>7219</v>
      </c>
      <c r="M180" s="48">
        <v>3926</v>
      </c>
      <c r="N180" s="48">
        <v>50</v>
      </c>
      <c r="O180" s="48">
        <v>36092.368200000004</v>
      </c>
      <c r="P180" s="48">
        <v>2926.5499999999997</v>
      </c>
      <c r="Q180" s="48">
        <v>-6178.65</v>
      </c>
      <c r="R180" s="48">
        <v>2109.8700000000003</v>
      </c>
      <c r="S180" s="48">
        <v>34950.13820000001</v>
      </c>
      <c r="T180" s="48">
        <v>40818.271</v>
      </c>
      <c r="U180" s="48">
        <v>34695.53035</v>
      </c>
      <c r="V180" s="48">
        <v>254.6078500000076</v>
      </c>
      <c r="W180" s="48">
        <v>178.2254950000053</v>
      </c>
      <c r="X180" s="49">
        <v>1.004</v>
      </c>
      <c r="Y180" s="50">
        <v>11365</v>
      </c>
      <c r="Z180" s="46">
        <v>40981.544084</v>
      </c>
      <c r="AA180" s="46">
        <v>40714.97831319185</v>
      </c>
      <c r="AB180" s="46">
        <v>3582.4881929777257</v>
      </c>
      <c r="AC180" s="46">
        <v>-486.95402462570655</v>
      </c>
      <c r="AD180" s="46">
        <v>0</v>
      </c>
      <c r="AE180" s="46">
        <v>5534232</v>
      </c>
      <c r="AF180" s="15" t="s">
        <v>338</v>
      </c>
      <c r="AG180" t="b">
        <v>1</v>
      </c>
    </row>
    <row r="181" spans="1:33" ht="12.75">
      <c r="A181" t="s">
        <v>73</v>
      </c>
      <c r="B181" s="15" t="s">
        <v>74</v>
      </c>
      <c r="C181" s="36">
        <v>37411.898</v>
      </c>
      <c r="D181" s="41">
        <v>3850</v>
      </c>
      <c r="E181" s="45">
        <v>41261.898</v>
      </c>
      <c r="F181" s="47">
        <v>21956</v>
      </c>
      <c r="G181" s="47">
        <v>10327</v>
      </c>
      <c r="H181" s="47">
        <v>310</v>
      </c>
      <c r="I181" s="47">
        <v>0</v>
      </c>
      <c r="J181" s="47">
        <v>2039</v>
      </c>
      <c r="K181" s="48">
        <v>679</v>
      </c>
      <c r="L181" s="48">
        <v>7106</v>
      </c>
      <c r="M181" s="48">
        <v>3850</v>
      </c>
      <c r="N181" s="48">
        <v>637</v>
      </c>
      <c r="O181" s="48">
        <v>30400.2776</v>
      </c>
      <c r="P181" s="48">
        <v>10774.6</v>
      </c>
      <c r="Q181" s="48">
        <v>-7158.7</v>
      </c>
      <c r="R181" s="48">
        <v>2064.48</v>
      </c>
      <c r="S181" s="48">
        <v>36080.657600000006</v>
      </c>
      <c r="T181" s="48">
        <v>41261.898</v>
      </c>
      <c r="U181" s="48">
        <v>35072.6133</v>
      </c>
      <c r="V181" s="48">
        <v>1008.0443000000087</v>
      </c>
      <c r="W181" s="48">
        <v>705.631010000006</v>
      </c>
      <c r="X181" s="49">
        <v>1.017</v>
      </c>
      <c r="Y181" s="50">
        <v>11389</v>
      </c>
      <c r="Z181" s="46">
        <v>41963.350265999994</v>
      </c>
      <c r="AA181" s="46">
        <v>41690.398305321774</v>
      </c>
      <c r="AB181" s="46">
        <v>3660.584625983122</v>
      </c>
      <c r="AC181" s="46">
        <v>-408.85759162031036</v>
      </c>
      <c r="AD181" s="46">
        <v>0</v>
      </c>
      <c r="AE181" s="46">
        <v>4656479</v>
      </c>
      <c r="AF181" s="15" t="s">
        <v>340</v>
      </c>
      <c r="AG181" t="b">
        <v>1</v>
      </c>
    </row>
    <row r="182" spans="1:33" ht="12.75">
      <c r="A182" t="s">
        <v>563</v>
      </c>
      <c r="B182" s="15" t="s">
        <v>564</v>
      </c>
      <c r="C182" s="36">
        <v>20572.131</v>
      </c>
      <c r="D182" s="41">
        <v>4309</v>
      </c>
      <c r="E182" s="45">
        <v>24881.131</v>
      </c>
      <c r="F182" s="47">
        <v>32539</v>
      </c>
      <c r="G182" s="47">
        <v>31</v>
      </c>
      <c r="H182" s="47">
        <v>55</v>
      </c>
      <c r="I182" s="47">
        <v>0</v>
      </c>
      <c r="J182" s="47">
        <v>2710</v>
      </c>
      <c r="K182" s="48">
        <v>0</v>
      </c>
      <c r="L182" s="48">
        <v>21773</v>
      </c>
      <c r="M182" s="48">
        <v>4309</v>
      </c>
      <c r="N182" s="48">
        <v>0</v>
      </c>
      <c r="O182" s="48">
        <v>45053.4994</v>
      </c>
      <c r="P182" s="48">
        <v>2376.6</v>
      </c>
      <c r="Q182" s="48">
        <v>-18507.05</v>
      </c>
      <c r="R182" s="48">
        <v>-38.760000000000005</v>
      </c>
      <c r="S182" s="48">
        <v>28884.289400000005</v>
      </c>
      <c r="T182" s="48">
        <v>24881.131</v>
      </c>
      <c r="U182" s="48">
        <v>21148.96135</v>
      </c>
      <c r="V182" s="48">
        <v>7735.328050000004</v>
      </c>
      <c r="W182" s="48">
        <v>5414.729635000002</v>
      </c>
      <c r="X182" s="49">
        <v>1.218</v>
      </c>
      <c r="Y182" s="50">
        <v>6303</v>
      </c>
      <c r="Z182" s="46">
        <v>30305.217558</v>
      </c>
      <c r="AA182" s="46">
        <v>30108.096296260843</v>
      </c>
      <c r="AB182" s="46">
        <v>4776.7882431002445</v>
      </c>
      <c r="AC182" s="46">
        <v>707.3460254968122</v>
      </c>
      <c r="AD182" s="46">
        <v>4458402</v>
      </c>
      <c r="AE182" s="46">
        <v>0</v>
      </c>
      <c r="AF182" s="15" t="s">
        <v>342</v>
      </c>
      <c r="AG182" t="b">
        <v>1</v>
      </c>
    </row>
    <row r="183" spans="1:33" ht="12.75">
      <c r="A183" t="s">
        <v>269</v>
      </c>
      <c r="B183" s="15" t="s">
        <v>270</v>
      </c>
      <c r="C183" s="36">
        <v>114799.522</v>
      </c>
      <c r="D183" s="41">
        <v>14525</v>
      </c>
      <c r="E183" s="45">
        <v>129324.522</v>
      </c>
      <c r="F183" s="47">
        <v>102454</v>
      </c>
      <c r="G183" s="47">
        <v>8337</v>
      </c>
      <c r="H183" s="47">
        <v>3576</v>
      </c>
      <c r="I183" s="47">
        <v>5062</v>
      </c>
      <c r="J183" s="47">
        <v>0</v>
      </c>
      <c r="K183" s="48">
        <v>2001</v>
      </c>
      <c r="L183" s="48">
        <v>29882</v>
      </c>
      <c r="M183" s="48">
        <v>14525</v>
      </c>
      <c r="N183" s="48">
        <v>1825</v>
      </c>
      <c r="O183" s="48">
        <v>141857.8084</v>
      </c>
      <c r="P183" s="48">
        <v>14428.75</v>
      </c>
      <c r="Q183" s="48">
        <v>-28651.8</v>
      </c>
      <c r="R183" s="48">
        <v>7266.31</v>
      </c>
      <c r="S183" s="48">
        <v>134901.06840000002</v>
      </c>
      <c r="T183" s="48">
        <v>129324.522</v>
      </c>
      <c r="U183" s="48">
        <v>109925.8437</v>
      </c>
      <c r="V183" s="48">
        <v>24975.22470000002</v>
      </c>
      <c r="W183" s="48">
        <v>17482.657290000014</v>
      </c>
      <c r="X183" s="49">
        <v>1.135</v>
      </c>
      <c r="Y183" s="50">
        <v>36114</v>
      </c>
      <c r="Z183" s="46">
        <v>146783.33247</v>
      </c>
      <c r="AA183" s="46">
        <v>145828.57556573465</v>
      </c>
      <c r="AB183" s="46">
        <v>4038.0067443577186</v>
      </c>
      <c r="AC183" s="46">
        <v>-31.435473245713638</v>
      </c>
      <c r="AD183" s="46">
        <v>0</v>
      </c>
      <c r="AE183" s="46">
        <v>1135261</v>
      </c>
      <c r="AF183" s="15" t="s">
        <v>344</v>
      </c>
      <c r="AG183" t="b">
        <v>1</v>
      </c>
    </row>
    <row r="184" spans="1:33" ht="12.75">
      <c r="A184" t="s">
        <v>223</v>
      </c>
      <c r="B184" s="15" t="s">
        <v>224</v>
      </c>
      <c r="C184" s="36">
        <v>12510.316</v>
      </c>
      <c r="D184" s="41">
        <v>1951</v>
      </c>
      <c r="E184" s="45">
        <v>14461.316</v>
      </c>
      <c r="F184" s="47">
        <v>8607</v>
      </c>
      <c r="G184" s="47">
        <v>345</v>
      </c>
      <c r="H184" s="47">
        <v>1526</v>
      </c>
      <c r="I184" s="47">
        <v>0</v>
      </c>
      <c r="J184" s="47">
        <v>0</v>
      </c>
      <c r="K184" s="48">
        <v>0</v>
      </c>
      <c r="L184" s="48">
        <v>2868</v>
      </c>
      <c r="M184" s="48">
        <v>1951</v>
      </c>
      <c r="N184" s="48">
        <v>0</v>
      </c>
      <c r="O184" s="48">
        <v>11917.2522</v>
      </c>
      <c r="P184" s="48">
        <v>1590.35</v>
      </c>
      <c r="Q184" s="48">
        <v>-2437.7999999999997</v>
      </c>
      <c r="R184" s="48">
        <v>1170.7900000000002</v>
      </c>
      <c r="S184" s="48">
        <v>12240.592200000001</v>
      </c>
      <c r="T184" s="48">
        <v>14461.316</v>
      </c>
      <c r="U184" s="48">
        <v>12292.1186</v>
      </c>
      <c r="V184" s="48">
        <v>-51.52639999999883</v>
      </c>
      <c r="W184" s="48">
        <v>-36.06847999999918</v>
      </c>
      <c r="X184" s="49">
        <v>0.998</v>
      </c>
      <c r="Y184" s="50">
        <v>7126</v>
      </c>
      <c r="Z184" s="46">
        <v>14432.393368000001</v>
      </c>
      <c r="AA184" s="46">
        <v>14338.517401421928</v>
      </c>
      <c r="AB184" s="46">
        <v>2012.14108916951</v>
      </c>
      <c r="AC184" s="46">
        <v>-2057.3011284339223</v>
      </c>
      <c r="AD184" s="46">
        <v>0</v>
      </c>
      <c r="AE184" s="46">
        <v>14660328</v>
      </c>
      <c r="AF184" s="15" t="s">
        <v>346</v>
      </c>
      <c r="AG184" t="b">
        <v>1</v>
      </c>
    </row>
    <row r="185" spans="1:33" ht="12.75">
      <c r="A185" t="s">
        <v>571</v>
      </c>
      <c r="B185" s="15" t="s">
        <v>572</v>
      </c>
      <c r="C185" s="36">
        <v>159971.373</v>
      </c>
      <c r="D185" s="41">
        <v>36240</v>
      </c>
      <c r="E185" s="45">
        <v>196211.373</v>
      </c>
      <c r="F185" s="47">
        <v>144122</v>
      </c>
      <c r="G185" s="47">
        <v>5733</v>
      </c>
      <c r="H185" s="47">
        <v>802</v>
      </c>
      <c r="I185" s="47">
        <v>0</v>
      </c>
      <c r="J185" s="47">
        <v>9123</v>
      </c>
      <c r="K185" s="48">
        <v>698</v>
      </c>
      <c r="L185" s="48">
        <v>110784</v>
      </c>
      <c r="M185" s="48">
        <v>36240</v>
      </c>
      <c r="N185" s="48">
        <v>503</v>
      </c>
      <c r="O185" s="48">
        <v>199551.3212</v>
      </c>
      <c r="P185" s="48">
        <v>13309.3</v>
      </c>
      <c r="Q185" s="48">
        <v>-95187.25</v>
      </c>
      <c r="R185" s="48">
        <v>11970.720000000001</v>
      </c>
      <c r="S185" s="48">
        <v>129644.09120000001</v>
      </c>
      <c r="T185" s="48">
        <v>196211.373</v>
      </c>
      <c r="U185" s="48">
        <v>166779.66705</v>
      </c>
      <c r="V185" s="48">
        <v>-37135.57584999998</v>
      </c>
      <c r="W185" s="48">
        <v>-25994.903094999983</v>
      </c>
      <c r="X185" s="49">
        <v>0.868</v>
      </c>
      <c r="Y185" s="50">
        <v>41220</v>
      </c>
      <c r="Z185" s="46">
        <v>170311.471764</v>
      </c>
      <c r="AA185" s="46">
        <v>169203.67532140657</v>
      </c>
      <c r="AB185" s="46">
        <v>4104.892656996763</v>
      </c>
      <c r="AC185" s="46">
        <v>35.45043939333118</v>
      </c>
      <c r="AD185" s="46">
        <v>1461267</v>
      </c>
      <c r="AE185" s="46">
        <v>0</v>
      </c>
      <c r="AF185" s="15" t="s">
        <v>348</v>
      </c>
      <c r="AG185" t="b">
        <v>1</v>
      </c>
    </row>
    <row r="186" spans="1:33" ht="12.75">
      <c r="A186" t="s">
        <v>505</v>
      </c>
      <c r="B186" s="15" t="s">
        <v>506</v>
      </c>
      <c r="C186" s="36">
        <v>12307.225</v>
      </c>
      <c r="D186" s="41">
        <v>2235</v>
      </c>
      <c r="E186" s="45">
        <v>14542.225</v>
      </c>
      <c r="F186" s="47">
        <v>5559</v>
      </c>
      <c r="G186" s="47">
        <v>0</v>
      </c>
      <c r="H186" s="47">
        <v>14</v>
      </c>
      <c r="I186" s="47">
        <v>0</v>
      </c>
      <c r="J186" s="47">
        <v>575</v>
      </c>
      <c r="K186" s="48">
        <v>0</v>
      </c>
      <c r="L186" s="48">
        <v>2333</v>
      </c>
      <c r="M186" s="48">
        <v>2235</v>
      </c>
      <c r="N186" s="48">
        <v>0</v>
      </c>
      <c r="O186" s="48">
        <v>7696.9914</v>
      </c>
      <c r="P186" s="48">
        <v>500.65</v>
      </c>
      <c r="Q186" s="48">
        <v>-1983.05</v>
      </c>
      <c r="R186" s="48">
        <v>1503.14</v>
      </c>
      <c r="S186" s="48">
        <v>7717.731400000001</v>
      </c>
      <c r="T186" s="48">
        <v>14542.225</v>
      </c>
      <c r="U186" s="48">
        <v>12360.89125</v>
      </c>
      <c r="V186" s="48">
        <v>-4643.15985</v>
      </c>
      <c r="W186" s="48">
        <v>-3250.211895</v>
      </c>
      <c r="X186" s="49">
        <v>0.776</v>
      </c>
      <c r="Y186" s="50">
        <v>5469</v>
      </c>
      <c r="Z186" s="46">
        <v>11284.7666</v>
      </c>
      <c r="AA186" s="46">
        <v>11211.364472911933</v>
      </c>
      <c r="AB186" s="46">
        <v>2049.9843614759434</v>
      </c>
      <c r="AC186" s="46">
        <v>-2019.4578561274889</v>
      </c>
      <c r="AD186" s="46">
        <v>0</v>
      </c>
      <c r="AE186" s="46">
        <v>11044415</v>
      </c>
      <c r="AF186" s="15" t="s">
        <v>350</v>
      </c>
      <c r="AG186" t="b">
        <v>1</v>
      </c>
    </row>
    <row r="187" spans="1:33" ht="12.75">
      <c r="A187" t="s">
        <v>527</v>
      </c>
      <c r="B187" s="15" t="s">
        <v>528</v>
      </c>
      <c r="C187" s="36">
        <v>24666.624</v>
      </c>
      <c r="D187" s="41">
        <v>3066</v>
      </c>
      <c r="E187" s="45">
        <v>27732.624</v>
      </c>
      <c r="F187" s="47">
        <v>24592</v>
      </c>
      <c r="G187" s="47">
        <v>2308</v>
      </c>
      <c r="H187" s="47">
        <v>152</v>
      </c>
      <c r="I187" s="47">
        <v>0</v>
      </c>
      <c r="J187" s="47">
        <v>1596</v>
      </c>
      <c r="K187" s="48">
        <v>141</v>
      </c>
      <c r="L187" s="48">
        <v>17697</v>
      </c>
      <c r="M187" s="48">
        <v>3066</v>
      </c>
      <c r="N187" s="48">
        <v>511</v>
      </c>
      <c r="O187" s="48">
        <v>34050.0832</v>
      </c>
      <c r="P187" s="48">
        <v>3447.6</v>
      </c>
      <c r="Q187" s="48">
        <v>-15596.65</v>
      </c>
      <c r="R187" s="48">
        <v>-402.39000000000004</v>
      </c>
      <c r="S187" s="48">
        <v>21498.643200000002</v>
      </c>
      <c r="T187" s="48">
        <v>27732.624</v>
      </c>
      <c r="U187" s="48">
        <v>23572.7304</v>
      </c>
      <c r="V187" s="48">
        <v>-2074.087199999998</v>
      </c>
      <c r="W187" s="48">
        <v>-1451.8610399999986</v>
      </c>
      <c r="X187" s="49">
        <v>0.948</v>
      </c>
      <c r="Y187" s="50">
        <v>6735</v>
      </c>
      <c r="Z187" s="46">
        <v>26290.527552</v>
      </c>
      <c r="AA187" s="46">
        <v>26119.519970453362</v>
      </c>
      <c r="AB187" s="46">
        <v>3878.176684551353</v>
      </c>
      <c r="AC187" s="46">
        <v>-191.26553305207926</v>
      </c>
      <c r="AD187" s="46">
        <v>0</v>
      </c>
      <c r="AE187" s="46">
        <v>1288173</v>
      </c>
      <c r="AF187" s="15" t="s">
        <v>352</v>
      </c>
      <c r="AG187" t="b">
        <v>1</v>
      </c>
    </row>
    <row r="188" spans="1:33" ht="12.75">
      <c r="A188" t="s">
        <v>183</v>
      </c>
      <c r="B188" s="15" t="s">
        <v>184</v>
      </c>
      <c r="C188" s="36">
        <v>97104.182</v>
      </c>
      <c r="D188" s="41">
        <v>10515</v>
      </c>
      <c r="E188" s="45">
        <v>107619.182</v>
      </c>
      <c r="F188" s="47">
        <v>70394</v>
      </c>
      <c r="G188" s="47">
        <v>14158</v>
      </c>
      <c r="H188" s="47">
        <v>753</v>
      </c>
      <c r="I188" s="47">
        <v>0</v>
      </c>
      <c r="J188" s="47">
        <v>5499</v>
      </c>
      <c r="K188" s="48">
        <v>223</v>
      </c>
      <c r="L188" s="48">
        <v>29899</v>
      </c>
      <c r="M188" s="48">
        <v>10515</v>
      </c>
      <c r="N188" s="48">
        <v>0</v>
      </c>
      <c r="O188" s="48">
        <v>97467.53240000001</v>
      </c>
      <c r="P188" s="48">
        <v>17348.5</v>
      </c>
      <c r="Q188" s="48">
        <v>-25603.7</v>
      </c>
      <c r="R188" s="48">
        <v>3854.92</v>
      </c>
      <c r="S188" s="48">
        <v>93067.25240000001</v>
      </c>
      <c r="T188" s="48">
        <v>107619.182</v>
      </c>
      <c r="U188" s="48">
        <v>91476.3047</v>
      </c>
      <c r="V188" s="48">
        <v>1590.9477000000188</v>
      </c>
      <c r="W188" s="48">
        <v>1113.6633900000131</v>
      </c>
      <c r="X188" s="49">
        <v>1.01</v>
      </c>
      <c r="Y188" s="50">
        <v>27870</v>
      </c>
      <c r="Z188" s="46">
        <v>108695.37382000001</v>
      </c>
      <c r="AA188" s="46">
        <v>107988.36126707573</v>
      </c>
      <c r="AB188" s="46">
        <v>3874.716945356144</v>
      </c>
      <c r="AC188" s="46">
        <v>-194.7252722472881</v>
      </c>
      <c r="AD188" s="46">
        <v>0</v>
      </c>
      <c r="AE188" s="46">
        <v>5426993</v>
      </c>
      <c r="AF188" s="15" t="s">
        <v>354</v>
      </c>
      <c r="AG188" t="b">
        <v>1</v>
      </c>
    </row>
    <row r="189" spans="1:33" ht="12.75">
      <c r="A189" t="s">
        <v>449</v>
      </c>
      <c r="B189" s="15" t="s">
        <v>450</v>
      </c>
      <c r="C189" s="36">
        <v>51920.094</v>
      </c>
      <c r="D189" s="41">
        <v>4274</v>
      </c>
      <c r="E189" s="45">
        <v>56194.094</v>
      </c>
      <c r="F189" s="47">
        <v>27786</v>
      </c>
      <c r="G189" s="47">
        <v>4874</v>
      </c>
      <c r="H189" s="47">
        <v>2249</v>
      </c>
      <c r="I189" s="47">
        <v>0</v>
      </c>
      <c r="J189" s="47">
        <v>1317</v>
      </c>
      <c r="K189" s="48">
        <v>99</v>
      </c>
      <c r="L189" s="48">
        <v>7365</v>
      </c>
      <c r="M189" s="48">
        <v>4274</v>
      </c>
      <c r="N189" s="48">
        <v>0</v>
      </c>
      <c r="O189" s="48">
        <v>38472.4956</v>
      </c>
      <c r="P189" s="48">
        <v>7174</v>
      </c>
      <c r="Q189" s="48">
        <v>-6344.4</v>
      </c>
      <c r="R189" s="48">
        <v>2380.8500000000004</v>
      </c>
      <c r="S189" s="48">
        <v>41682.9456</v>
      </c>
      <c r="T189" s="48">
        <v>56194.094</v>
      </c>
      <c r="U189" s="48">
        <v>47764.9799</v>
      </c>
      <c r="V189" s="48">
        <v>-6082.034299999999</v>
      </c>
      <c r="W189" s="48">
        <v>-4257.42401</v>
      </c>
      <c r="X189" s="49">
        <v>0.924</v>
      </c>
      <c r="Y189" s="50">
        <v>10749</v>
      </c>
      <c r="Z189" s="46">
        <v>51923.342856</v>
      </c>
      <c r="AA189" s="46">
        <v>51585.60580336539</v>
      </c>
      <c r="AB189" s="46">
        <v>4799.107433562693</v>
      </c>
      <c r="AC189" s="46">
        <v>729.6652159592604</v>
      </c>
      <c r="AD189" s="46">
        <v>7843171</v>
      </c>
      <c r="AE189" s="46">
        <v>0</v>
      </c>
      <c r="AF189" s="15" t="s">
        <v>356</v>
      </c>
      <c r="AG189" t="b">
        <v>1</v>
      </c>
    </row>
    <row r="190" spans="1:33" ht="12.75">
      <c r="A190" t="s">
        <v>434</v>
      </c>
      <c r="B190" s="15" t="s">
        <v>435</v>
      </c>
      <c r="C190" s="36">
        <v>87414.934</v>
      </c>
      <c r="D190" s="41">
        <v>9399</v>
      </c>
      <c r="E190" s="45">
        <v>96813.934</v>
      </c>
      <c r="F190" s="47">
        <v>43300</v>
      </c>
      <c r="G190" s="47">
        <v>10884</v>
      </c>
      <c r="H190" s="47">
        <v>4070</v>
      </c>
      <c r="I190" s="47">
        <v>0</v>
      </c>
      <c r="J190" s="47">
        <v>2364</v>
      </c>
      <c r="K190" s="48">
        <v>3400</v>
      </c>
      <c r="L190" s="48">
        <v>13366</v>
      </c>
      <c r="M190" s="48">
        <v>9399</v>
      </c>
      <c r="N190" s="48">
        <v>20</v>
      </c>
      <c r="O190" s="48">
        <v>59953.18</v>
      </c>
      <c r="P190" s="48">
        <v>14720.3</v>
      </c>
      <c r="Q190" s="48">
        <v>-14268.1</v>
      </c>
      <c r="R190" s="48">
        <v>5716.93</v>
      </c>
      <c r="S190" s="48">
        <v>66122.31</v>
      </c>
      <c r="T190" s="48">
        <v>96813.934</v>
      </c>
      <c r="U190" s="48">
        <v>82291.84389999999</v>
      </c>
      <c r="V190" s="48">
        <v>-16169.533899999995</v>
      </c>
      <c r="W190" s="48">
        <v>-11318.673729999995</v>
      </c>
      <c r="X190" s="49">
        <v>0.883</v>
      </c>
      <c r="Y190" s="50">
        <v>21746</v>
      </c>
      <c r="Z190" s="46">
        <v>85486.70372199999</v>
      </c>
      <c r="AA190" s="46">
        <v>84930.65270974934</v>
      </c>
      <c r="AB190" s="46">
        <v>3905.5758626758643</v>
      </c>
      <c r="AC190" s="46">
        <v>-163.86635492756795</v>
      </c>
      <c r="AD190" s="46">
        <v>0</v>
      </c>
      <c r="AE190" s="46">
        <v>3563438</v>
      </c>
      <c r="AF190" s="15" t="s">
        <v>358</v>
      </c>
      <c r="AG190" t="b">
        <v>1</v>
      </c>
    </row>
    <row r="191" spans="1:33" ht="12.75">
      <c r="A191" t="s">
        <v>17</v>
      </c>
      <c r="B191" s="15" t="s">
        <v>18</v>
      </c>
      <c r="C191" s="36">
        <v>45653.976</v>
      </c>
      <c r="D191" s="41">
        <v>6562</v>
      </c>
      <c r="E191" s="45">
        <v>52215.976</v>
      </c>
      <c r="F191" s="47">
        <v>37411</v>
      </c>
      <c r="G191" s="47">
        <v>20799</v>
      </c>
      <c r="H191" s="47">
        <v>13426</v>
      </c>
      <c r="I191" s="47">
        <v>0</v>
      </c>
      <c r="J191" s="47">
        <v>5028</v>
      </c>
      <c r="K191" s="48">
        <v>13251</v>
      </c>
      <c r="L191" s="48">
        <v>25226</v>
      </c>
      <c r="M191" s="48">
        <v>6562</v>
      </c>
      <c r="N191" s="48">
        <v>887</v>
      </c>
      <c r="O191" s="48">
        <v>51799.2706</v>
      </c>
      <c r="P191" s="48">
        <v>33365.049999999996</v>
      </c>
      <c r="Q191" s="48">
        <v>-33459.4</v>
      </c>
      <c r="R191" s="48">
        <v>1289.2800000000002</v>
      </c>
      <c r="S191" s="48">
        <v>52994.200600000004</v>
      </c>
      <c r="T191" s="48">
        <v>52215.976</v>
      </c>
      <c r="U191" s="48">
        <v>44383.5796</v>
      </c>
      <c r="V191" s="48">
        <v>8610.621000000006</v>
      </c>
      <c r="W191" s="48">
        <v>6027.434700000004</v>
      </c>
      <c r="X191" s="49">
        <v>1.115</v>
      </c>
      <c r="Y191" s="50">
        <v>15987</v>
      </c>
      <c r="Z191" s="46">
        <v>58220.81324</v>
      </c>
      <c r="AA191" s="46">
        <v>57842.11408882632</v>
      </c>
      <c r="AB191" s="46">
        <v>3618.0718139004393</v>
      </c>
      <c r="AC191" s="46">
        <v>-451.3704037029929</v>
      </c>
      <c r="AD191" s="46">
        <v>0</v>
      </c>
      <c r="AE191" s="46">
        <v>7216059</v>
      </c>
      <c r="AF191" s="15" t="s">
        <v>360</v>
      </c>
      <c r="AG191" t="b">
        <v>1</v>
      </c>
    </row>
    <row r="192" spans="1:33" ht="12.75">
      <c r="A192" t="s">
        <v>483</v>
      </c>
      <c r="B192" s="15" t="s">
        <v>484</v>
      </c>
      <c r="C192" s="36">
        <v>127380.66399999999</v>
      </c>
      <c r="D192" s="41">
        <v>17588</v>
      </c>
      <c r="E192" s="45">
        <v>144968.664</v>
      </c>
      <c r="F192" s="47">
        <v>96651</v>
      </c>
      <c r="G192" s="47">
        <v>10110</v>
      </c>
      <c r="H192" s="47">
        <v>30854</v>
      </c>
      <c r="I192" s="47">
        <v>0</v>
      </c>
      <c r="J192" s="47">
        <v>1827</v>
      </c>
      <c r="K192" s="48">
        <v>28379</v>
      </c>
      <c r="L192" s="48">
        <v>40746</v>
      </c>
      <c r="M192" s="48">
        <v>17588</v>
      </c>
      <c r="N192" s="48">
        <v>209</v>
      </c>
      <c r="O192" s="48">
        <v>133822.97460000002</v>
      </c>
      <c r="P192" s="48">
        <v>36372.35</v>
      </c>
      <c r="Q192" s="48">
        <v>-58933.9</v>
      </c>
      <c r="R192" s="48">
        <v>8022.9800000000005</v>
      </c>
      <c r="S192" s="48">
        <v>119284.40460000001</v>
      </c>
      <c r="T192" s="48">
        <v>144968.664</v>
      </c>
      <c r="U192" s="48">
        <v>123223.36439999999</v>
      </c>
      <c r="V192" s="48">
        <v>-3938.9597999999824</v>
      </c>
      <c r="W192" s="48">
        <v>-2757.2718599999876</v>
      </c>
      <c r="X192" s="49">
        <v>0.981</v>
      </c>
      <c r="Y192" s="50">
        <v>37234</v>
      </c>
      <c r="Z192" s="46">
        <v>142214.25938399998</v>
      </c>
      <c r="AA192" s="46">
        <v>141289.22216249112</v>
      </c>
      <c r="AB192" s="46">
        <v>3794.629160511659</v>
      </c>
      <c r="AC192" s="46">
        <v>-274.8130570917733</v>
      </c>
      <c r="AD192" s="46">
        <v>0</v>
      </c>
      <c r="AE192" s="46">
        <v>10232389</v>
      </c>
      <c r="AF192" s="15" t="s">
        <v>362</v>
      </c>
      <c r="AG192" t="b">
        <v>1</v>
      </c>
    </row>
    <row r="193" spans="1:33" ht="12.75">
      <c r="A193" t="s">
        <v>49</v>
      </c>
      <c r="B193" s="15" t="s">
        <v>50</v>
      </c>
      <c r="C193" s="36">
        <v>128169.688</v>
      </c>
      <c r="D193" s="41">
        <v>18363</v>
      </c>
      <c r="E193" s="45">
        <v>146532.688</v>
      </c>
      <c r="F193" s="47">
        <v>73044</v>
      </c>
      <c r="G193" s="47">
        <v>48362</v>
      </c>
      <c r="H193" s="47">
        <v>3946</v>
      </c>
      <c r="I193" s="47">
        <v>0</v>
      </c>
      <c r="J193" s="47">
        <v>8909</v>
      </c>
      <c r="K193" s="48">
        <v>208</v>
      </c>
      <c r="L193" s="48">
        <v>43453</v>
      </c>
      <c r="M193" s="48">
        <v>18363</v>
      </c>
      <c r="N193" s="48">
        <v>180</v>
      </c>
      <c r="O193" s="48">
        <v>101136.7224</v>
      </c>
      <c r="P193" s="48">
        <v>52034.45</v>
      </c>
      <c r="Q193" s="48">
        <v>-37264.85</v>
      </c>
      <c r="R193" s="48">
        <v>8221.54</v>
      </c>
      <c r="S193" s="48">
        <v>124127.86240000001</v>
      </c>
      <c r="T193" s="48">
        <v>146532.688</v>
      </c>
      <c r="U193" s="48">
        <v>124552.7848</v>
      </c>
      <c r="V193" s="48">
        <v>-424.9223999999813</v>
      </c>
      <c r="W193" s="48">
        <v>-297.44567999998685</v>
      </c>
      <c r="X193" s="49">
        <v>0.998</v>
      </c>
      <c r="Y193" s="50">
        <v>43218</v>
      </c>
      <c r="Z193" s="46">
        <v>146239.62262399998</v>
      </c>
      <c r="AA193" s="46">
        <v>145288.40229790498</v>
      </c>
      <c r="AB193" s="46">
        <v>3361.7567286293897</v>
      </c>
      <c r="AC193" s="46">
        <v>-707.6854889740425</v>
      </c>
      <c r="AD193" s="46">
        <v>0</v>
      </c>
      <c r="AE193" s="46">
        <v>30584751</v>
      </c>
      <c r="AF193" s="15" t="s">
        <v>364</v>
      </c>
      <c r="AG193" t="b">
        <v>1</v>
      </c>
    </row>
    <row r="194" spans="1:33" ht="12.75">
      <c r="A194" t="s">
        <v>249</v>
      </c>
      <c r="B194" s="15" t="s">
        <v>250</v>
      </c>
      <c r="C194" s="36">
        <v>61888.955</v>
      </c>
      <c r="D194" s="41">
        <v>11217</v>
      </c>
      <c r="E194" s="45">
        <v>73105.955</v>
      </c>
      <c r="F194" s="47">
        <v>55998</v>
      </c>
      <c r="G194" s="47">
        <v>4854</v>
      </c>
      <c r="H194" s="47">
        <v>38261</v>
      </c>
      <c r="I194" s="47">
        <v>0</v>
      </c>
      <c r="J194" s="47">
        <v>3245</v>
      </c>
      <c r="K194" s="48">
        <v>37956</v>
      </c>
      <c r="L194" s="48">
        <v>25133</v>
      </c>
      <c r="M194" s="48">
        <v>11217</v>
      </c>
      <c r="N194" s="48">
        <v>3067</v>
      </c>
      <c r="O194" s="48">
        <v>77534.8308</v>
      </c>
      <c r="P194" s="48">
        <v>39406</v>
      </c>
      <c r="Q194" s="48">
        <v>-56232.6</v>
      </c>
      <c r="R194" s="48">
        <v>5261.84</v>
      </c>
      <c r="S194" s="48">
        <v>65970.0708</v>
      </c>
      <c r="T194" s="48">
        <v>73105.955</v>
      </c>
      <c r="U194" s="48">
        <v>62140.06175</v>
      </c>
      <c r="V194" s="48">
        <v>3830.0090500000006</v>
      </c>
      <c r="W194" s="48">
        <v>2681.006335</v>
      </c>
      <c r="X194" s="49">
        <v>1.037</v>
      </c>
      <c r="Y194" s="50">
        <v>18928</v>
      </c>
      <c r="Z194" s="46">
        <v>75810.87533499999</v>
      </c>
      <c r="AA194" s="46">
        <v>75317.76105951313</v>
      </c>
      <c r="AB194" s="46">
        <v>3979.171653609104</v>
      </c>
      <c r="AC194" s="46">
        <v>-90.27056399432831</v>
      </c>
      <c r="AD194" s="46">
        <v>0</v>
      </c>
      <c r="AE194" s="46">
        <v>1708641</v>
      </c>
      <c r="AF194" s="15" t="s">
        <v>366</v>
      </c>
      <c r="AG194" t="b">
        <v>1</v>
      </c>
    </row>
    <row r="195" spans="1:33" ht="12.75">
      <c r="A195" t="s">
        <v>211</v>
      </c>
      <c r="B195" s="15" t="s">
        <v>212</v>
      </c>
      <c r="C195" s="36">
        <v>56638.727</v>
      </c>
      <c r="D195" s="41">
        <v>6982</v>
      </c>
      <c r="E195" s="45">
        <v>63620.727</v>
      </c>
      <c r="F195" s="47">
        <v>37119</v>
      </c>
      <c r="G195" s="47">
        <v>11039</v>
      </c>
      <c r="H195" s="47">
        <v>2550</v>
      </c>
      <c r="I195" s="47">
        <v>1191</v>
      </c>
      <c r="J195" s="47">
        <v>1623</v>
      </c>
      <c r="K195" s="48">
        <v>166</v>
      </c>
      <c r="L195" s="48">
        <v>15320</v>
      </c>
      <c r="M195" s="48">
        <v>6982</v>
      </c>
      <c r="N195" s="48">
        <v>8</v>
      </c>
      <c r="O195" s="48">
        <v>51394.9674</v>
      </c>
      <c r="P195" s="48">
        <v>13942.55</v>
      </c>
      <c r="Q195" s="48">
        <v>-13169.9</v>
      </c>
      <c r="R195" s="48">
        <v>3330.3</v>
      </c>
      <c r="S195" s="48">
        <v>55497.917400000006</v>
      </c>
      <c r="T195" s="48">
        <v>63620.727</v>
      </c>
      <c r="U195" s="48">
        <v>54077.61795</v>
      </c>
      <c r="V195" s="48">
        <v>1420.299450000006</v>
      </c>
      <c r="W195" s="48">
        <v>994.2096150000041</v>
      </c>
      <c r="X195" s="49">
        <v>1.016</v>
      </c>
      <c r="Y195" s="50">
        <v>18403</v>
      </c>
      <c r="Z195" s="46">
        <v>64638.658632</v>
      </c>
      <c r="AA195" s="46">
        <v>64218.21439917835</v>
      </c>
      <c r="AB195" s="46">
        <v>3489.5513991837392</v>
      </c>
      <c r="AC195" s="46">
        <v>-579.890818419693</v>
      </c>
      <c r="AD195" s="46">
        <v>0</v>
      </c>
      <c r="AE195" s="46">
        <v>10671731</v>
      </c>
      <c r="AF195" s="15" t="s">
        <v>368</v>
      </c>
      <c r="AG195" t="b">
        <v>1</v>
      </c>
    </row>
    <row r="196" spans="1:33" ht="12.75">
      <c r="A196" t="s">
        <v>355</v>
      </c>
      <c r="B196" s="15" t="s">
        <v>356</v>
      </c>
      <c r="C196" s="36">
        <v>58830.826</v>
      </c>
      <c r="D196" s="41">
        <v>9645</v>
      </c>
      <c r="E196" s="45">
        <v>68475.826</v>
      </c>
      <c r="F196" s="47">
        <v>48649</v>
      </c>
      <c r="G196" s="47">
        <v>1841</v>
      </c>
      <c r="H196" s="47">
        <v>1249</v>
      </c>
      <c r="I196" s="47">
        <v>0</v>
      </c>
      <c r="J196" s="47">
        <v>2102</v>
      </c>
      <c r="K196" s="48">
        <v>304</v>
      </c>
      <c r="L196" s="48">
        <v>20552</v>
      </c>
      <c r="M196" s="48">
        <v>9645</v>
      </c>
      <c r="N196" s="48">
        <v>4732</v>
      </c>
      <c r="O196" s="48">
        <v>67359.4054</v>
      </c>
      <c r="P196" s="48">
        <v>4413.2</v>
      </c>
      <c r="Q196" s="48">
        <v>-21749.8</v>
      </c>
      <c r="R196" s="48">
        <v>4704.410000000001</v>
      </c>
      <c r="S196" s="48">
        <v>54727.21540000001</v>
      </c>
      <c r="T196" s="48">
        <v>68475.826</v>
      </c>
      <c r="U196" s="48">
        <v>58204.4521</v>
      </c>
      <c r="V196" s="48">
        <v>-3477.236699999994</v>
      </c>
      <c r="W196" s="48">
        <v>-2434.065689999996</v>
      </c>
      <c r="X196" s="49">
        <v>0.964</v>
      </c>
      <c r="Y196" s="50">
        <v>18545</v>
      </c>
      <c r="Z196" s="46">
        <v>66010.696264</v>
      </c>
      <c r="AA196" s="46">
        <v>65581.32756829813</v>
      </c>
      <c r="AB196" s="46">
        <v>3536.3347300241644</v>
      </c>
      <c r="AC196" s="46">
        <v>-533.1074875792679</v>
      </c>
      <c r="AD196" s="46">
        <v>0</v>
      </c>
      <c r="AE196" s="46">
        <v>9886478</v>
      </c>
      <c r="AF196" s="15" t="s">
        <v>370</v>
      </c>
      <c r="AG196" t="b">
        <v>1</v>
      </c>
    </row>
    <row r="197" spans="1:33" ht="12.75">
      <c r="A197" t="s">
        <v>549</v>
      </c>
      <c r="B197" s="15" t="s">
        <v>550</v>
      </c>
      <c r="C197" s="36">
        <v>432994.375</v>
      </c>
      <c r="D197" s="41">
        <v>43777</v>
      </c>
      <c r="E197" s="45">
        <v>476771.375</v>
      </c>
      <c r="F197" s="47">
        <v>311182</v>
      </c>
      <c r="G197" s="47">
        <v>17989</v>
      </c>
      <c r="H197" s="47">
        <v>21571</v>
      </c>
      <c r="I197" s="47">
        <v>0</v>
      </c>
      <c r="J197" s="47">
        <v>13032</v>
      </c>
      <c r="K197" s="48">
        <v>5316</v>
      </c>
      <c r="L197" s="48">
        <v>121295</v>
      </c>
      <c r="M197" s="48">
        <v>43777</v>
      </c>
      <c r="N197" s="48">
        <v>1817</v>
      </c>
      <c r="O197" s="48">
        <v>430862.5972</v>
      </c>
      <c r="P197" s="48">
        <v>44703.2</v>
      </c>
      <c r="Q197" s="48">
        <v>-109163.8</v>
      </c>
      <c r="R197" s="48">
        <v>16590.300000000003</v>
      </c>
      <c r="S197" s="48">
        <v>382992.29720000003</v>
      </c>
      <c r="T197" s="48">
        <v>476771.375</v>
      </c>
      <c r="U197" s="48">
        <v>405255.66875</v>
      </c>
      <c r="V197" s="48">
        <v>-22263.37154999998</v>
      </c>
      <c r="W197" s="48">
        <v>-15584.360084999986</v>
      </c>
      <c r="X197" s="49">
        <v>0.967</v>
      </c>
      <c r="Y197" s="50">
        <v>71940</v>
      </c>
      <c r="Z197" s="46">
        <v>461037.919625</v>
      </c>
      <c r="AA197" s="46">
        <v>458039.0836571623</v>
      </c>
      <c r="AB197" s="46">
        <v>6366.959739465698</v>
      </c>
      <c r="AC197" s="46">
        <v>2297.5175218622653</v>
      </c>
      <c r="AD197" s="46">
        <v>165283411</v>
      </c>
      <c r="AE197" s="46">
        <v>0</v>
      </c>
      <c r="AF197" s="15" t="s">
        <v>372</v>
      </c>
      <c r="AG197" t="b">
        <v>1</v>
      </c>
    </row>
    <row r="198" spans="1:33" ht="12.75">
      <c r="A198" t="s">
        <v>421</v>
      </c>
      <c r="B198" s="15" t="s">
        <v>422</v>
      </c>
      <c r="C198" s="36">
        <v>6203.364</v>
      </c>
      <c r="D198" s="41">
        <v>1557</v>
      </c>
      <c r="E198" s="45">
        <v>7760.364</v>
      </c>
      <c r="F198" s="47">
        <v>3199</v>
      </c>
      <c r="G198" s="47">
        <v>744</v>
      </c>
      <c r="H198" s="47">
        <v>14</v>
      </c>
      <c r="I198" s="47">
        <v>0</v>
      </c>
      <c r="J198" s="47">
        <v>106</v>
      </c>
      <c r="K198" s="48">
        <v>0</v>
      </c>
      <c r="L198" s="48">
        <v>4951</v>
      </c>
      <c r="M198" s="48">
        <v>1557</v>
      </c>
      <c r="N198" s="48">
        <v>0</v>
      </c>
      <c r="O198" s="48">
        <v>4429.3354</v>
      </c>
      <c r="P198" s="48">
        <v>734.4</v>
      </c>
      <c r="Q198" s="48">
        <v>-4208.349999999999</v>
      </c>
      <c r="R198" s="48">
        <v>481.78000000000003</v>
      </c>
      <c r="S198" s="48">
        <v>1437.1654</v>
      </c>
      <c r="T198" s="48">
        <v>7760.364</v>
      </c>
      <c r="U198" s="48">
        <v>6596.309399999999</v>
      </c>
      <c r="V198" s="48">
        <v>-5159.143999999999</v>
      </c>
      <c r="W198" s="48">
        <v>-3611.4007999999994</v>
      </c>
      <c r="X198" s="49">
        <v>0.535</v>
      </c>
      <c r="Y198" s="50">
        <v>4408</v>
      </c>
      <c r="Z198" s="46">
        <v>4151.79474</v>
      </c>
      <c r="AA198" s="46">
        <v>4124.789257658074</v>
      </c>
      <c r="AB198" s="46">
        <v>935.7507390331384</v>
      </c>
      <c r="AC198" s="46">
        <v>-3133.691478570294</v>
      </c>
      <c r="AD198" s="46">
        <v>0</v>
      </c>
      <c r="AE198" s="46">
        <v>13813312</v>
      </c>
      <c r="AF198" s="15" t="s">
        <v>374</v>
      </c>
      <c r="AG198" t="b">
        <v>1</v>
      </c>
    </row>
    <row r="199" spans="1:33" ht="12.75">
      <c r="A199" t="s">
        <v>209</v>
      </c>
      <c r="B199" s="15" t="s">
        <v>210</v>
      </c>
      <c r="C199" s="36">
        <v>34363.086</v>
      </c>
      <c r="D199" s="41">
        <v>7409</v>
      </c>
      <c r="E199" s="45">
        <v>41772.086</v>
      </c>
      <c r="F199" s="47">
        <v>20285</v>
      </c>
      <c r="G199" s="47">
        <v>3883</v>
      </c>
      <c r="H199" s="47">
        <v>1341</v>
      </c>
      <c r="I199" s="47">
        <v>712</v>
      </c>
      <c r="J199" s="47">
        <v>0</v>
      </c>
      <c r="K199" s="48">
        <v>18</v>
      </c>
      <c r="L199" s="48">
        <v>5777</v>
      </c>
      <c r="M199" s="48">
        <v>7409</v>
      </c>
      <c r="N199" s="48">
        <v>6</v>
      </c>
      <c r="O199" s="48">
        <v>28086.611</v>
      </c>
      <c r="P199" s="48">
        <v>5045.599999999999</v>
      </c>
      <c r="Q199" s="48">
        <v>-4930.849999999999</v>
      </c>
      <c r="R199" s="48">
        <v>5315.56</v>
      </c>
      <c r="S199" s="48">
        <v>33516.921</v>
      </c>
      <c r="T199" s="48">
        <v>41772.086</v>
      </c>
      <c r="U199" s="48">
        <v>35506.2731</v>
      </c>
      <c r="V199" s="48">
        <v>-1989.3520999999964</v>
      </c>
      <c r="W199" s="48">
        <v>-1392.5464699999975</v>
      </c>
      <c r="X199" s="49">
        <v>0.967</v>
      </c>
      <c r="Y199" s="50">
        <v>15031</v>
      </c>
      <c r="Z199" s="46">
        <v>40393.607162</v>
      </c>
      <c r="AA199" s="46">
        <v>40130.865645799684</v>
      </c>
      <c r="AB199" s="46">
        <v>2669.873304889873</v>
      </c>
      <c r="AC199" s="46">
        <v>-1399.5689127135593</v>
      </c>
      <c r="AD199" s="46">
        <v>0</v>
      </c>
      <c r="AE199" s="46">
        <v>21036920</v>
      </c>
      <c r="AF199" s="15" t="s">
        <v>376</v>
      </c>
      <c r="AG199" t="b">
        <v>1</v>
      </c>
    </row>
    <row r="200" spans="1:33" ht="12.75">
      <c r="A200" t="s">
        <v>357</v>
      </c>
      <c r="B200" s="15" t="s">
        <v>358</v>
      </c>
      <c r="C200" s="36">
        <v>242427.287</v>
      </c>
      <c r="D200" s="41">
        <v>30016</v>
      </c>
      <c r="E200" s="45">
        <v>272443.287</v>
      </c>
      <c r="F200" s="47">
        <v>153871</v>
      </c>
      <c r="G200" s="47">
        <v>11002</v>
      </c>
      <c r="H200" s="47">
        <v>40424</v>
      </c>
      <c r="I200" s="47">
        <v>0</v>
      </c>
      <c r="J200" s="47">
        <v>7357</v>
      </c>
      <c r="K200" s="48">
        <v>34544</v>
      </c>
      <c r="L200" s="48">
        <v>72705</v>
      </c>
      <c r="M200" s="48">
        <v>30016</v>
      </c>
      <c r="N200" s="48">
        <v>24</v>
      </c>
      <c r="O200" s="48">
        <v>213049.78660000002</v>
      </c>
      <c r="P200" s="48">
        <v>49965.549999999996</v>
      </c>
      <c r="Q200" s="48">
        <v>-91182.05</v>
      </c>
      <c r="R200" s="48">
        <v>13153.750000000002</v>
      </c>
      <c r="S200" s="48">
        <v>184987.03660000002</v>
      </c>
      <c r="T200" s="48">
        <v>272443.287</v>
      </c>
      <c r="U200" s="48">
        <v>231576.79395</v>
      </c>
      <c r="V200" s="48">
        <v>-46589.75734999997</v>
      </c>
      <c r="W200" s="48">
        <v>-32612.830144999978</v>
      </c>
      <c r="X200" s="49">
        <v>0.88</v>
      </c>
      <c r="Y200" s="50">
        <v>52749</v>
      </c>
      <c r="Z200" s="46">
        <v>239750.09256000002</v>
      </c>
      <c r="AA200" s="46">
        <v>238190.63037639888</v>
      </c>
      <c r="AB200" s="46">
        <v>4515.5477900320175</v>
      </c>
      <c r="AC200" s="46">
        <v>446.1055724285852</v>
      </c>
      <c r="AD200" s="46">
        <v>23531623</v>
      </c>
      <c r="AE200" s="46">
        <v>0</v>
      </c>
      <c r="AF200" s="15" t="s">
        <v>378</v>
      </c>
      <c r="AG200" t="b">
        <v>1</v>
      </c>
    </row>
    <row r="201" spans="1:33" ht="12.75">
      <c r="A201" t="s">
        <v>455</v>
      </c>
      <c r="B201" s="15" t="s">
        <v>456</v>
      </c>
      <c r="C201" s="36">
        <v>26544.84</v>
      </c>
      <c r="D201" s="41">
        <v>4756</v>
      </c>
      <c r="E201" s="45">
        <v>31300.84</v>
      </c>
      <c r="F201" s="47">
        <v>19898</v>
      </c>
      <c r="G201" s="47">
        <v>5854</v>
      </c>
      <c r="H201" s="47">
        <v>208</v>
      </c>
      <c r="I201" s="47">
        <v>0</v>
      </c>
      <c r="J201" s="47">
        <v>-240</v>
      </c>
      <c r="K201" s="48">
        <v>27</v>
      </c>
      <c r="L201" s="48">
        <v>5130</v>
      </c>
      <c r="M201" s="48">
        <v>4756</v>
      </c>
      <c r="N201" s="48">
        <v>0</v>
      </c>
      <c r="O201" s="48">
        <v>27550.770800000002</v>
      </c>
      <c r="P201" s="48">
        <v>4948.7</v>
      </c>
      <c r="Q201" s="48">
        <v>-4383.45</v>
      </c>
      <c r="R201" s="48">
        <v>3170.5000000000005</v>
      </c>
      <c r="S201" s="48">
        <v>31286.520800000002</v>
      </c>
      <c r="T201" s="48">
        <v>31300.84</v>
      </c>
      <c r="U201" s="48">
        <v>26605.714</v>
      </c>
      <c r="V201" s="48">
        <v>4680.806800000002</v>
      </c>
      <c r="W201" s="48">
        <v>3276.564760000001</v>
      </c>
      <c r="X201" s="49">
        <v>1.105</v>
      </c>
      <c r="Y201" s="50">
        <v>10691</v>
      </c>
      <c r="Z201" s="46">
        <v>34587.4282</v>
      </c>
      <c r="AA201" s="46">
        <v>34362.45316149226</v>
      </c>
      <c r="AB201" s="46">
        <v>3214.147709427767</v>
      </c>
      <c r="AC201" s="46">
        <v>-855.2945081756652</v>
      </c>
      <c r="AD201" s="46">
        <v>0</v>
      </c>
      <c r="AE201" s="46">
        <v>9143954</v>
      </c>
      <c r="AF201" s="15" t="s">
        <v>380</v>
      </c>
      <c r="AG201" t="b">
        <v>1</v>
      </c>
    </row>
    <row r="202" spans="1:33" ht="12.75">
      <c r="A202" t="s">
        <v>501</v>
      </c>
      <c r="B202" s="15" t="s">
        <v>502</v>
      </c>
      <c r="C202" s="36">
        <v>110422.826</v>
      </c>
      <c r="D202" s="41">
        <v>12692</v>
      </c>
      <c r="E202" s="45">
        <v>123114.826</v>
      </c>
      <c r="F202" s="47">
        <v>69736</v>
      </c>
      <c r="G202" s="47">
        <v>2315</v>
      </c>
      <c r="H202" s="47">
        <v>2783</v>
      </c>
      <c r="I202" s="47">
        <v>0</v>
      </c>
      <c r="J202" s="47">
        <v>2884</v>
      </c>
      <c r="K202" s="48">
        <v>52</v>
      </c>
      <c r="L202" s="48">
        <v>25114</v>
      </c>
      <c r="M202" s="48">
        <v>12692</v>
      </c>
      <c r="N202" s="48">
        <v>15</v>
      </c>
      <c r="O202" s="48">
        <v>96556.46560000001</v>
      </c>
      <c r="P202" s="48">
        <v>6784.7</v>
      </c>
      <c r="Q202" s="48">
        <v>-21403.85</v>
      </c>
      <c r="R202" s="48">
        <v>6518.820000000001</v>
      </c>
      <c r="S202" s="48">
        <v>88456.13560000002</v>
      </c>
      <c r="T202" s="48">
        <v>123114.826</v>
      </c>
      <c r="U202" s="48">
        <v>104647.6021</v>
      </c>
      <c r="V202" s="48">
        <v>-16191.46649999998</v>
      </c>
      <c r="W202" s="48">
        <v>-11334.026549999986</v>
      </c>
      <c r="X202" s="49">
        <v>0.908</v>
      </c>
      <c r="Y202" s="50">
        <v>19584</v>
      </c>
      <c r="Z202" s="46">
        <v>111788.262008</v>
      </c>
      <c r="AA202" s="46">
        <v>111061.13166443884</v>
      </c>
      <c r="AB202" s="46">
        <v>5671.0136675060685</v>
      </c>
      <c r="AC202" s="46">
        <v>1601.5714499026362</v>
      </c>
      <c r="AD202" s="46">
        <v>31365175</v>
      </c>
      <c r="AE202" s="46">
        <v>0</v>
      </c>
      <c r="AF202" s="15" t="s">
        <v>382</v>
      </c>
      <c r="AG202" t="b">
        <v>1</v>
      </c>
    </row>
    <row r="203" spans="1:33" ht="12.75">
      <c r="A203" t="s">
        <v>31</v>
      </c>
      <c r="B203" s="15" t="s">
        <v>32</v>
      </c>
      <c r="C203" s="36">
        <v>190556.793</v>
      </c>
      <c r="D203" s="41">
        <v>25730</v>
      </c>
      <c r="E203" s="45">
        <v>216286.793</v>
      </c>
      <c r="F203" s="47">
        <v>100109</v>
      </c>
      <c r="G203" s="47">
        <v>89489</v>
      </c>
      <c r="H203" s="47">
        <v>131832</v>
      </c>
      <c r="I203" s="47">
        <v>11857</v>
      </c>
      <c r="J203" s="47">
        <v>11249</v>
      </c>
      <c r="K203" s="48">
        <v>126968</v>
      </c>
      <c r="L203" s="48">
        <v>20724</v>
      </c>
      <c r="M203" s="48">
        <v>25730</v>
      </c>
      <c r="N203" s="48">
        <v>19877</v>
      </c>
      <c r="O203" s="48">
        <v>138610.9214</v>
      </c>
      <c r="P203" s="48">
        <v>207762.94999999998</v>
      </c>
      <c r="Q203" s="48">
        <v>-142433.65</v>
      </c>
      <c r="R203" s="48">
        <v>18347.420000000002</v>
      </c>
      <c r="S203" s="48">
        <v>222287.6414</v>
      </c>
      <c r="T203" s="48">
        <v>216286.793</v>
      </c>
      <c r="U203" s="48">
        <v>183843.77405</v>
      </c>
      <c r="V203" s="48">
        <v>38443.867349999986</v>
      </c>
      <c r="W203" s="48">
        <v>26910.70714499999</v>
      </c>
      <c r="X203" s="49">
        <v>1.124</v>
      </c>
      <c r="Y203" s="50">
        <v>68006</v>
      </c>
      <c r="Z203" s="46">
        <v>243106.35533200004</v>
      </c>
      <c r="AA203" s="46">
        <v>241525.06222931444</v>
      </c>
      <c r="AB203" s="46">
        <v>3551.525780509285</v>
      </c>
      <c r="AC203" s="46">
        <v>-517.9164370941471</v>
      </c>
      <c r="AD203" s="46">
        <v>0</v>
      </c>
      <c r="AE203" s="46">
        <v>35221425</v>
      </c>
      <c r="AF203" s="15" t="s">
        <v>384</v>
      </c>
      <c r="AG203" t="b">
        <v>1</v>
      </c>
    </row>
    <row r="204" spans="1:33" ht="12.75">
      <c r="A204" t="s">
        <v>41</v>
      </c>
      <c r="B204" s="15" t="s">
        <v>42</v>
      </c>
      <c r="C204" s="36">
        <v>131078.361</v>
      </c>
      <c r="D204" s="41">
        <v>19630</v>
      </c>
      <c r="E204" s="45">
        <v>150708.361</v>
      </c>
      <c r="F204" s="47">
        <v>32211</v>
      </c>
      <c r="G204" s="47">
        <v>132352</v>
      </c>
      <c r="H204" s="47">
        <v>4986</v>
      </c>
      <c r="I204" s="47">
        <v>901</v>
      </c>
      <c r="J204" s="47">
        <v>2202</v>
      </c>
      <c r="K204" s="48">
        <v>764</v>
      </c>
      <c r="L204" s="48">
        <v>12234</v>
      </c>
      <c r="M204" s="48">
        <v>19630</v>
      </c>
      <c r="N204" s="48">
        <v>934</v>
      </c>
      <c r="O204" s="48">
        <v>44599.350600000005</v>
      </c>
      <c r="P204" s="48">
        <v>119374.84999999999</v>
      </c>
      <c r="Q204" s="48">
        <v>-11842.199999999999</v>
      </c>
      <c r="R204" s="48">
        <v>14605.720000000001</v>
      </c>
      <c r="S204" s="48">
        <v>166737.7206</v>
      </c>
      <c r="T204" s="48">
        <v>150708.361</v>
      </c>
      <c r="U204" s="48">
        <v>128102.10685</v>
      </c>
      <c r="V204" s="48">
        <v>38635.613750000004</v>
      </c>
      <c r="W204" s="48">
        <v>27044.929625</v>
      </c>
      <c r="X204" s="49">
        <v>1.179</v>
      </c>
      <c r="Y204" s="50">
        <v>72813</v>
      </c>
      <c r="Z204" s="46">
        <v>177685.157619</v>
      </c>
      <c r="AA204" s="46">
        <v>176529.39879974243</v>
      </c>
      <c r="AB204" s="46">
        <v>2424.421446716142</v>
      </c>
      <c r="AC204" s="46">
        <v>-1645.0207708872904</v>
      </c>
      <c r="AD204" s="46">
        <v>0</v>
      </c>
      <c r="AE204" s="46">
        <v>119778897</v>
      </c>
      <c r="AF204" s="15" t="s">
        <v>386</v>
      </c>
      <c r="AG204" t="b">
        <v>1</v>
      </c>
    </row>
    <row r="205" spans="1:33" ht="12.75">
      <c r="A205" t="s">
        <v>535</v>
      </c>
      <c r="B205" s="15" t="s">
        <v>536</v>
      </c>
      <c r="C205" s="36">
        <v>7478.289</v>
      </c>
      <c r="D205" s="41">
        <v>487</v>
      </c>
      <c r="E205" s="45">
        <v>7965.289</v>
      </c>
      <c r="F205" s="47">
        <v>2712</v>
      </c>
      <c r="G205" s="47">
        <v>3309</v>
      </c>
      <c r="H205" s="47">
        <v>10</v>
      </c>
      <c r="I205" s="47">
        <v>463</v>
      </c>
      <c r="J205" s="47">
        <v>2</v>
      </c>
      <c r="K205" s="48">
        <v>0</v>
      </c>
      <c r="L205" s="48">
        <v>1843</v>
      </c>
      <c r="M205" s="48">
        <v>487</v>
      </c>
      <c r="N205" s="48">
        <v>0</v>
      </c>
      <c r="O205" s="48">
        <v>3755.0352000000003</v>
      </c>
      <c r="P205" s="48">
        <v>3216.4</v>
      </c>
      <c r="Q205" s="48">
        <v>-1566.55</v>
      </c>
      <c r="R205" s="48">
        <v>100.64</v>
      </c>
      <c r="S205" s="48">
        <v>5505.525200000001</v>
      </c>
      <c r="T205" s="48">
        <v>7965.289</v>
      </c>
      <c r="U205" s="48">
        <v>6770.49565</v>
      </c>
      <c r="V205" s="48">
        <v>-1264.970449999999</v>
      </c>
      <c r="W205" s="48">
        <v>-885.4793149999991</v>
      </c>
      <c r="X205" s="49">
        <v>0.889</v>
      </c>
      <c r="Y205" s="50">
        <v>2606</v>
      </c>
      <c r="Z205" s="46">
        <v>7081.1419209999995</v>
      </c>
      <c r="AA205" s="46">
        <v>7035.082405758108</v>
      </c>
      <c r="AB205" s="46">
        <v>2699.5711457245234</v>
      </c>
      <c r="AC205" s="46">
        <v>-1369.8710718789089</v>
      </c>
      <c r="AD205" s="46">
        <v>0</v>
      </c>
      <c r="AE205" s="46">
        <v>3569884</v>
      </c>
      <c r="AF205" s="15" t="s">
        <v>388</v>
      </c>
      <c r="AG205" t="b">
        <v>1</v>
      </c>
    </row>
    <row r="206" spans="1:33" ht="12.75">
      <c r="A206" t="s">
        <v>279</v>
      </c>
      <c r="B206" s="15" t="s">
        <v>280</v>
      </c>
      <c r="C206" s="36">
        <v>30222.129</v>
      </c>
      <c r="D206" s="41">
        <v>5147</v>
      </c>
      <c r="E206" s="45">
        <v>35369.129</v>
      </c>
      <c r="F206" s="47">
        <v>21828</v>
      </c>
      <c r="G206" s="47">
        <v>8638</v>
      </c>
      <c r="H206" s="47">
        <v>446</v>
      </c>
      <c r="I206" s="47">
        <v>0</v>
      </c>
      <c r="J206" s="47">
        <v>1577</v>
      </c>
      <c r="K206" s="48">
        <v>38</v>
      </c>
      <c r="L206" s="48">
        <v>11829</v>
      </c>
      <c r="M206" s="48">
        <v>5147</v>
      </c>
      <c r="N206" s="48">
        <v>0</v>
      </c>
      <c r="O206" s="48">
        <v>30223.0488</v>
      </c>
      <c r="P206" s="48">
        <v>9061.85</v>
      </c>
      <c r="Q206" s="48">
        <v>-10086.949999999999</v>
      </c>
      <c r="R206" s="48">
        <v>2364.02</v>
      </c>
      <c r="S206" s="48">
        <v>31561.968800000002</v>
      </c>
      <c r="T206" s="48">
        <v>35369.129</v>
      </c>
      <c r="U206" s="48">
        <v>30063.75965</v>
      </c>
      <c r="V206" s="48">
        <v>1498.2091500000024</v>
      </c>
      <c r="W206" s="48">
        <v>1048.7464050000017</v>
      </c>
      <c r="X206" s="49">
        <v>1.03</v>
      </c>
      <c r="Y206" s="50">
        <v>8957</v>
      </c>
      <c r="Z206" s="46">
        <v>36430.20287</v>
      </c>
      <c r="AA206" s="46">
        <v>36193.24144441696</v>
      </c>
      <c r="AB206" s="46">
        <v>4040.777207147143</v>
      </c>
      <c r="AC206" s="46">
        <v>-28.66501045628911</v>
      </c>
      <c r="AD206" s="46">
        <v>0</v>
      </c>
      <c r="AE206" s="46">
        <v>256752</v>
      </c>
      <c r="AF206" s="15" t="s">
        <v>390</v>
      </c>
      <c r="AG206" t="b">
        <v>1</v>
      </c>
    </row>
    <row r="207" spans="1:33" ht="12.75">
      <c r="A207" t="s">
        <v>191</v>
      </c>
      <c r="B207" s="15" t="s">
        <v>192</v>
      </c>
      <c r="C207" s="36">
        <v>54526.372</v>
      </c>
      <c r="D207" s="41">
        <v>8395</v>
      </c>
      <c r="E207" s="45">
        <v>62921.372</v>
      </c>
      <c r="F207" s="47">
        <v>6575</v>
      </c>
      <c r="G207" s="47">
        <v>26586</v>
      </c>
      <c r="H207" s="47">
        <v>287</v>
      </c>
      <c r="I207" s="47">
        <v>1700</v>
      </c>
      <c r="J207" s="47">
        <v>0</v>
      </c>
      <c r="K207" s="48">
        <v>0</v>
      </c>
      <c r="L207" s="48">
        <v>0</v>
      </c>
      <c r="M207" s="48">
        <v>8395</v>
      </c>
      <c r="N207" s="48">
        <v>71</v>
      </c>
      <c r="O207" s="48">
        <v>9103.745</v>
      </c>
      <c r="P207" s="48">
        <v>24287.05</v>
      </c>
      <c r="Q207" s="48">
        <v>-60.35</v>
      </c>
      <c r="R207" s="48">
        <v>7135.750000000001</v>
      </c>
      <c r="S207" s="48">
        <v>40466.195</v>
      </c>
      <c r="T207" s="48">
        <v>62921.372</v>
      </c>
      <c r="U207" s="48">
        <v>53483.1662</v>
      </c>
      <c r="V207" s="48">
        <v>-13016.9712</v>
      </c>
      <c r="W207" s="48">
        <v>-9111.87984</v>
      </c>
      <c r="X207" s="49">
        <v>0.855</v>
      </c>
      <c r="Y207" s="50">
        <v>22650</v>
      </c>
      <c r="Z207" s="46">
        <v>53797.77306</v>
      </c>
      <c r="AA207" s="46">
        <v>53447.843715851646</v>
      </c>
      <c r="AB207" s="46">
        <v>2359.7281993753486</v>
      </c>
      <c r="AC207" s="46">
        <v>-1709.7140182280837</v>
      </c>
      <c r="AD207" s="46">
        <v>0</v>
      </c>
      <c r="AE207" s="46">
        <v>38725023</v>
      </c>
      <c r="AF207" s="15" t="s">
        <v>392</v>
      </c>
      <c r="AG207" t="b">
        <v>1</v>
      </c>
    </row>
    <row r="208" spans="1:33" ht="12.75">
      <c r="A208" t="s">
        <v>273</v>
      </c>
      <c r="B208" s="15" t="s">
        <v>274</v>
      </c>
      <c r="C208" s="36">
        <v>90579.742</v>
      </c>
      <c r="D208" s="41">
        <v>6652</v>
      </c>
      <c r="E208" s="45">
        <v>97231.742</v>
      </c>
      <c r="F208" s="47">
        <v>60835</v>
      </c>
      <c r="G208" s="47">
        <v>7796</v>
      </c>
      <c r="H208" s="47">
        <v>2654</v>
      </c>
      <c r="I208" s="47">
        <v>0</v>
      </c>
      <c r="J208" s="47">
        <v>517</v>
      </c>
      <c r="K208" s="48">
        <v>1827</v>
      </c>
      <c r="L208" s="48">
        <v>10954</v>
      </c>
      <c r="M208" s="48">
        <v>6652</v>
      </c>
      <c r="N208" s="48">
        <v>83</v>
      </c>
      <c r="O208" s="48">
        <v>84232.141</v>
      </c>
      <c r="P208" s="48">
        <v>9321.949999999999</v>
      </c>
      <c r="Q208" s="48">
        <v>-10934.4</v>
      </c>
      <c r="R208" s="48">
        <v>3792.0200000000004</v>
      </c>
      <c r="S208" s="48">
        <v>86411.71100000001</v>
      </c>
      <c r="T208" s="48">
        <v>97231.742</v>
      </c>
      <c r="U208" s="48">
        <v>82646.9807</v>
      </c>
      <c r="V208" s="48">
        <v>3764.73030000001</v>
      </c>
      <c r="W208" s="48">
        <v>2635.311210000007</v>
      </c>
      <c r="X208" s="49">
        <v>1.027</v>
      </c>
      <c r="Y208" s="50">
        <v>24924</v>
      </c>
      <c r="Z208" s="46">
        <v>99856.999034</v>
      </c>
      <c r="AA208" s="46">
        <v>99207.4759739726</v>
      </c>
      <c r="AB208" s="46">
        <v>3980.399453296927</v>
      </c>
      <c r="AC208" s="46">
        <v>-89.04276430650543</v>
      </c>
      <c r="AD208" s="46">
        <v>0</v>
      </c>
      <c r="AE208" s="46">
        <v>2219302</v>
      </c>
      <c r="AF208" s="15" t="s">
        <v>394</v>
      </c>
      <c r="AG208" t="b">
        <v>1</v>
      </c>
    </row>
    <row r="209" spans="1:33" ht="12.75">
      <c r="A209" t="s">
        <v>33</v>
      </c>
      <c r="B209" s="15" t="s">
        <v>34</v>
      </c>
      <c r="C209" s="36">
        <v>2125024.032</v>
      </c>
      <c r="D209" s="41">
        <v>346298</v>
      </c>
      <c r="E209" s="45">
        <v>2471322.032</v>
      </c>
      <c r="F209" s="47">
        <v>555971</v>
      </c>
      <c r="G209" s="47">
        <v>1773065</v>
      </c>
      <c r="H209" s="47">
        <v>321461</v>
      </c>
      <c r="I209" s="47">
        <v>0</v>
      </c>
      <c r="J209" s="47">
        <v>73070</v>
      </c>
      <c r="K209" s="48">
        <v>108074</v>
      </c>
      <c r="L209" s="48">
        <v>229274</v>
      </c>
      <c r="M209" s="48">
        <v>346298</v>
      </c>
      <c r="N209" s="48">
        <v>22674</v>
      </c>
      <c r="O209" s="48">
        <v>769797.4466</v>
      </c>
      <c r="P209" s="48">
        <v>1842456.5999999999</v>
      </c>
      <c r="Q209" s="48">
        <v>-306018.7</v>
      </c>
      <c r="R209" s="48">
        <v>255376.72000000003</v>
      </c>
      <c r="S209" s="48">
        <v>2561612.0666</v>
      </c>
      <c r="T209" s="48">
        <v>2471322.032</v>
      </c>
      <c r="U209" s="48">
        <v>2100623.7272</v>
      </c>
      <c r="V209" s="48">
        <v>460988.33939999994</v>
      </c>
      <c r="W209" s="48">
        <v>322691.83757999993</v>
      </c>
      <c r="X209" s="49">
        <v>1.131</v>
      </c>
      <c r="Y209" s="50">
        <v>896439</v>
      </c>
      <c r="Z209" s="46">
        <v>2795065.218192</v>
      </c>
      <c r="AA209" s="46">
        <v>2776884.6266354877</v>
      </c>
      <c r="AB209" s="46">
        <v>3097.683865422508</v>
      </c>
      <c r="AC209" s="46">
        <v>-971.7583521809242</v>
      </c>
      <c r="AD209" s="46">
        <v>0</v>
      </c>
      <c r="AE209" s="46">
        <v>871122085</v>
      </c>
      <c r="AF209" s="15" t="s">
        <v>396</v>
      </c>
      <c r="AG209" t="b">
        <v>1</v>
      </c>
    </row>
    <row r="210" spans="1:33" ht="12.75">
      <c r="A210" t="s">
        <v>371</v>
      </c>
      <c r="B210" s="15" t="s">
        <v>372</v>
      </c>
      <c r="C210" s="36">
        <v>7211.082999999999</v>
      </c>
      <c r="D210" s="41">
        <v>1789</v>
      </c>
      <c r="E210" s="45">
        <v>9000.082999999999</v>
      </c>
      <c r="F210" s="47">
        <v>15678</v>
      </c>
      <c r="G210" s="47">
        <v>1886</v>
      </c>
      <c r="H210" s="47">
        <v>3</v>
      </c>
      <c r="I210" s="47">
        <v>1105</v>
      </c>
      <c r="J210" s="47">
        <v>0</v>
      </c>
      <c r="K210" s="48">
        <v>0</v>
      </c>
      <c r="L210" s="48">
        <v>10614</v>
      </c>
      <c r="M210" s="48">
        <v>1789</v>
      </c>
      <c r="N210" s="48">
        <v>863</v>
      </c>
      <c r="O210" s="48">
        <v>21707.7588</v>
      </c>
      <c r="P210" s="48">
        <v>2544.9</v>
      </c>
      <c r="Q210" s="48">
        <v>-9755.449999999999</v>
      </c>
      <c r="R210" s="48">
        <v>-283.73</v>
      </c>
      <c r="S210" s="48">
        <v>14213.4788</v>
      </c>
      <c r="T210" s="48">
        <v>9000.082999999999</v>
      </c>
      <c r="U210" s="48">
        <v>7650.070549999999</v>
      </c>
      <c r="V210" s="48">
        <v>6563.408250000002</v>
      </c>
      <c r="W210" s="48">
        <v>4594.385775000002</v>
      </c>
      <c r="X210" s="49">
        <v>1.51</v>
      </c>
      <c r="Y210" s="50">
        <v>4125</v>
      </c>
      <c r="Z210" s="46">
        <v>13590.125329999999</v>
      </c>
      <c r="AA210" s="46">
        <v>13501.727922949025</v>
      </c>
      <c r="AB210" s="46">
        <v>3273.1461631391576</v>
      </c>
      <c r="AC210" s="46">
        <v>-796.2960544642747</v>
      </c>
      <c r="AD210" s="46">
        <v>0</v>
      </c>
      <c r="AE210" s="46">
        <v>3284721</v>
      </c>
      <c r="AF210" s="15" t="s">
        <v>398</v>
      </c>
      <c r="AG210" t="b">
        <v>1</v>
      </c>
    </row>
    <row r="211" spans="1:33" ht="12.75">
      <c r="A211" t="s">
        <v>533</v>
      </c>
      <c r="B211" s="15" t="s">
        <v>534</v>
      </c>
      <c r="C211" s="36">
        <v>27165.073</v>
      </c>
      <c r="D211" s="41">
        <v>4240</v>
      </c>
      <c r="E211" s="45">
        <v>31405.073</v>
      </c>
      <c r="F211" s="47">
        <v>15042</v>
      </c>
      <c r="G211" s="47">
        <v>3022</v>
      </c>
      <c r="H211" s="47">
        <v>296</v>
      </c>
      <c r="I211" s="47">
        <v>0</v>
      </c>
      <c r="J211" s="47">
        <v>1087</v>
      </c>
      <c r="K211" s="48">
        <v>84</v>
      </c>
      <c r="L211" s="48">
        <v>6093</v>
      </c>
      <c r="M211" s="48">
        <v>4240</v>
      </c>
      <c r="N211" s="48">
        <v>0</v>
      </c>
      <c r="O211" s="48">
        <v>20827.1532</v>
      </c>
      <c r="P211" s="48">
        <v>3744.25</v>
      </c>
      <c r="Q211" s="48">
        <v>-5250.45</v>
      </c>
      <c r="R211" s="48">
        <v>2568.19</v>
      </c>
      <c r="S211" s="48">
        <v>21889.1432</v>
      </c>
      <c r="T211" s="48">
        <v>31405.073</v>
      </c>
      <c r="U211" s="48">
        <v>26694.31205</v>
      </c>
      <c r="V211" s="48">
        <v>-4805.168850000002</v>
      </c>
      <c r="W211" s="48">
        <v>-3363.618195000001</v>
      </c>
      <c r="X211" s="49">
        <v>0.893</v>
      </c>
      <c r="Y211" s="50">
        <v>5961</v>
      </c>
      <c r="Z211" s="46">
        <v>28044.730189</v>
      </c>
      <c r="AA211" s="46">
        <v>27862.31234001378</v>
      </c>
      <c r="AB211" s="46">
        <v>4674.100375778188</v>
      </c>
      <c r="AC211" s="46">
        <v>604.658158174756</v>
      </c>
      <c r="AD211" s="46">
        <v>3604367</v>
      </c>
      <c r="AE211" s="46">
        <v>0</v>
      </c>
      <c r="AF211" s="15" t="s">
        <v>400</v>
      </c>
      <c r="AG211" t="b">
        <v>1</v>
      </c>
    </row>
    <row r="212" spans="1:33" ht="12.75">
      <c r="A212" t="s">
        <v>81</v>
      </c>
      <c r="B212" s="15" t="s">
        <v>82</v>
      </c>
      <c r="C212" s="36">
        <v>91813.523</v>
      </c>
      <c r="D212" s="41">
        <v>9198</v>
      </c>
      <c r="E212" s="45">
        <v>101011.523</v>
      </c>
      <c r="F212" s="47">
        <v>53159</v>
      </c>
      <c r="G212" s="47">
        <v>43018</v>
      </c>
      <c r="H212" s="47">
        <v>3742</v>
      </c>
      <c r="I212" s="47">
        <v>0</v>
      </c>
      <c r="J212" s="47">
        <v>5209</v>
      </c>
      <c r="K212" s="48">
        <v>7</v>
      </c>
      <c r="L212" s="48">
        <v>22779</v>
      </c>
      <c r="M212" s="48">
        <v>9198</v>
      </c>
      <c r="N212" s="48">
        <v>0</v>
      </c>
      <c r="O212" s="48">
        <v>73603.9514</v>
      </c>
      <c r="P212" s="48">
        <v>44173.65</v>
      </c>
      <c r="Q212" s="48">
        <v>-19368.1</v>
      </c>
      <c r="R212" s="48">
        <v>3945.8700000000003</v>
      </c>
      <c r="S212" s="48">
        <v>102355.3714</v>
      </c>
      <c r="T212" s="48">
        <v>101011.523</v>
      </c>
      <c r="U212" s="48">
        <v>85859.79454999999</v>
      </c>
      <c r="V212" s="48">
        <v>16495.576850000012</v>
      </c>
      <c r="W212" s="48">
        <v>11546.903795000007</v>
      </c>
      <c r="X212" s="49">
        <v>1.114</v>
      </c>
      <c r="Y212" s="50">
        <v>33313</v>
      </c>
      <c r="Z212" s="46">
        <v>112526.83662200002</v>
      </c>
      <c r="AA212" s="46">
        <v>111794.9021961213</v>
      </c>
      <c r="AB212" s="46">
        <v>3355.8941613220454</v>
      </c>
      <c r="AC212" s="46">
        <v>-713.5480562813868</v>
      </c>
      <c r="AD212" s="46">
        <v>0</v>
      </c>
      <c r="AE212" s="46">
        <v>23770426</v>
      </c>
      <c r="AF212" s="15" t="s">
        <v>402</v>
      </c>
      <c r="AG212" t="b">
        <v>1</v>
      </c>
    </row>
    <row r="213" spans="1:33" ht="12.75">
      <c r="A213" t="s">
        <v>337</v>
      </c>
      <c r="B213" s="15" t="s">
        <v>338</v>
      </c>
      <c r="C213" s="36">
        <v>43338.692</v>
      </c>
      <c r="D213" s="41">
        <v>4546</v>
      </c>
      <c r="E213" s="45">
        <v>47884.692</v>
      </c>
      <c r="F213" s="47">
        <v>27203</v>
      </c>
      <c r="G213" s="47">
        <v>2274</v>
      </c>
      <c r="H213" s="47">
        <v>187</v>
      </c>
      <c r="I213" s="47">
        <v>0</v>
      </c>
      <c r="J213" s="47">
        <v>2325</v>
      </c>
      <c r="K213" s="48">
        <v>87</v>
      </c>
      <c r="L213" s="48">
        <v>10839</v>
      </c>
      <c r="M213" s="48">
        <v>4546</v>
      </c>
      <c r="N213" s="48">
        <v>0</v>
      </c>
      <c r="O213" s="48">
        <v>37665.2738</v>
      </c>
      <c r="P213" s="48">
        <v>4068.1</v>
      </c>
      <c r="Q213" s="48">
        <v>-9287.1</v>
      </c>
      <c r="R213" s="48">
        <v>2021.4700000000003</v>
      </c>
      <c r="S213" s="48">
        <v>34467.743800000004</v>
      </c>
      <c r="T213" s="48">
        <v>47884.692</v>
      </c>
      <c r="U213" s="48">
        <v>40701.9882</v>
      </c>
      <c r="V213" s="48">
        <v>-6234.244399999996</v>
      </c>
      <c r="W213" s="48">
        <v>-4363.971079999997</v>
      </c>
      <c r="X213" s="49">
        <v>0.909</v>
      </c>
      <c r="Y213" s="50">
        <v>12491</v>
      </c>
      <c r="Z213" s="46">
        <v>43527.18502800001</v>
      </c>
      <c r="AA213" s="46">
        <v>43244.06105384434</v>
      </c>
      <c r="AB213" s="46">
        <v>3462.0175369341396</v>
      </c>
      <c r="AC213" s="46">
        <v>-607.4246806692927</v>
      </c>
      <c r="AD213" s="46">
        <v>0</v>
      </c>
      <c r="AE213" s="46">
        <v>7587342</v>
      </c>
      <c r="AF213" s="15" t="s">
        <v>404</v>
      </c>
      <c r="AG213" t="b">
        <v>1</v>
      </c>
    </row>
    <row r="214" spans="1:33" ht="12.75">
      <c r="A214" t="s">
        <v>511</v>
      </c>
      <c r="B214" s="15" t="s">
        <v>512</v>
      </c>
      <c r="C214" s="36">
        <v>64372.337</v>
      </c>
      <c r="D214" s="41">
        <v>5445</v>
      </c>
      <c r="E214" s="45">
        <v>69817.337</v>
      </c>
      <c r="F214" s="47">
        <v>38302</v>
      </c>
      <c r="G214" s="47">
        <v>6213</v>
      </c>
      <c r="H214" s="47">
        <v>160</v>
      </c>
      <c r="I214" s="47">
        <v>0</v>
      </c>
      <c r="J214" s="47">
        <v>2759</v>
      </c>
      <c r="K214" s="48">
        <v>16</v>
      </c>
      <c r="L214" s="48">
        <v>18712</v>
      </c>
      <c r="M214" s="48">
        <v>5445</v>
      </c>
      <c r="N214" s="48">
        <v>137</v>
      </c>
      <c r="O214" s="48">
        <v>53032.9492</v>
      </c>
      <c r="P214" s="48">
        <v>7762.2</v>
      </c>
      <c r="Q214" s="48">
        <v>-16035.25</v>
      </c>
      <c r="R214" s="48">
        <v>1447.21</v>
      </c>
      <c r="S214" s="48">
        <v>46207.1092</v>
      </c>
      <c r="T214" s="48">
        <v>69817.337</v>
      </c>
      <c r="U214" s="48">
        <v>59344.73645</v>
      </c>
      <c r="V214" s="48">
        <v>-13137.627249999998</v>
      </c>
      <c r="W214" s="48">
        <v>-9196.339074999998</v>
      </c>
      <c r="X214" s="49">
        <v>0.868</v>
      </c>
      <c r="Y214" s="50">
        <v>12014</v>
      </c>
      <c r="Z214" s="46">
        <v>60601.448516</v>
      </c>
      <c r="AA214" s="46">
        <v>60207.26444615026</v>
      </c>
      <c r="AB214" s="46">
        <v>5011.425374242572</v>
      </c>
      <c r="AC214" s="46">
        <v>941.9831566391395</v>
      </c>
      <c r="AD214" s="46">
        <v>11316986</v>
      </c>
      <c r="AE214" s="46">
        <v>0</v>
      </c>
      <c r="AF214" s="15" t="s">
        <v>406</v>
      </c>
      <c r="AG214" t="b">
        <v>1</v>
      </c>
    </row>
    <row r="215" spans="1:33" ht="12.75">
      <c r="A215" t="s">
        <v>39</v>
      </c>
      <c r="B215" s="15" t="s">
        <v>40</v>
      </c>
      <c r="C215" s="36">
        <v>88297.878</v>
      </c>
      <c r="D215" s="41">
        <v>12794</v>
      </c>
      <c r="E215" s="45">
        <v>101091.878</v>
      </c>
      <c r="F215" s="47">
        <v>49914</v>
      </c>
      <c r="G215" s="47">
        <v>44653</v>
      </c>
      <c r="H215" s="47">
        <v>1772</v>
      </c>
      <c r="I215" s="47">
        <v>0</v>
      </c>
      <c r="J215" s="47">
        <v>5004</v>
      </c>
      <c r="K215" s="48">
        <v>71</v>
      </c>
      <c r="L215" s="48">
        <v>18964</v>
      </c>
      <c r="M215" s="48">
        <v>12794</v>
      </c>
      <c r="N215" s="48">
        <v>777</v>
      </c>
      <c r="O215" s="48">
        <v>69110.9244</v>
      </c>
      <c r="P215" s="48">
        <v>43714.65</v>
      </c>
      <c r="Q215" s="48">
        <v>-16840.2</v>
      </c>
      <c r="R215" s="48">
        <v>7651.02</v>
      </c>
      <c r="S215" s="48">
        <v>103636.3944</v>
      </c>
      <c r="T215" s="48">
        <v>101091.878</v>
      </c>
      <c r="U215" s="48">
        <v>85928.09629999999</v>
      </c>
      <c r="V215" s="48">
        <v>17708.298100000015</v>
      </c>
      <c r="W215" s="48">
        <v>12395.80867000001</v>
      </c>
      <c r="X215" s="49">
        <v>1.123</v>
      </c>
      <c r="Y215" s="50">
        <v>42338</v>
      </c>
      <c r="Z215" s="46">
        <v>113526.178994</v>
      </c>
      <c r="AA215" s="46">
        <v>112787.74431353968</v>
      </c>
      <c r="AB215" s="46">
        <v>2663.983757228487</v>
      </c>
      <c r="AC215" s="46">
        <v>-1405.4584603749454</v>
      </c>
      <c r="AD215" s="46">
        <v>0</v>
      </c>
      <c r="AE215" s="46">
        <v>59504300</v>
      </c>
      <c r="AF215" s="15" t="s">
        <v>408</v>
      </c>
      <c r="AG215" t="b">
        <v>1</v>
      </c>
    </row>
    <row r="216" spans="1:33" ht="12.75">
      <c r="A216" t="s">
        <v>497</v>
      </c>
      <c r="B216" s="15" t="s">
        <v>498</v>
      </c>
      <c r="C216" s="36">
        <v>342617.169</v>
      </c>
      <c r="D216" s="41">
        <v>42203</v>
      </c>
      <c r="E216" s="45">
        <v>384820.169</v>
      </c>
      <c r="F216" s="47">
        <v>243519</v>
      </c>
      <c r="G216" s="47">
        <v>7842</v>
      </c>
      <c r="H216" s="47">
        <v>18740</v>
      </c>
      <c r="I216" s="47">
        <v>0</v>
      </c>
      <c r="J216" s="47">
        <v>26007</v>
      </c>
      <c r="K216" s="48">
        <v>5087</v>
      </c>
      <c r="L216" s="48">
        <v>79734</v>
      </c>
      <c r="M216" s="48">
        <v>42203</v>
      </c>
      <c r="N216" s="48">
        <v>1027</v>
      </c>
      <c r="O216" s="48">
        <v>337176.4074</v>
      </c>
      <c r="P216" s="48">
        <v>44700.65</v>
      </c>
      <c r="Q216" s="48">
        <v>-72970.8</v>
      </c>
      <c r="R216" s="48">
        <v>22317.77</v>
      </c>
      <c r="S216" s="48">
        <v>331224.0274</v>
      </c>
      <c r="T216" s="48">
        <v>384820.169</v>
      </c>
      <c r="U216" s="48">
        <v>327097.14365</v>
      </c>
      <c r="V216" s="48">
        <v>4126.883750000037</v>
      </c>
      <c r="W216" s="48">
        <v>2888.818625000026</v>
      </c>
      <c r="X216" s="49">
        <v>1.008</v>
      </c>
      <c r="Y216" s="50">
        <v>96943</v>
      </c>
      <c r="Z216" s="46">
        <v>387898.730352</v>
      </c>
      <c r="AA216" s="46">
        <v>385375.63059178</v>
      </c>
      <c r="AB216" s="46">
        <v>3975.2806349275347</v>
      </c>
      <c r="AC216" s="46">
        <v>-94.16158267589753</v>
      </c>
      <c r="AD216" s="46">
        <v>0</v>
      </c>
      <c r="AE216" s="46">
        <v>9128306</v>
      </c>
      <c r="AF216" s="15" t="s">
        <v>410</v>
      </c>
      <c r="AG216" t="b">
        <v>1</v>
      </c>
    </row>
    <row r="217" spans="1:33" ht="12.75">
      <c r="A217" t="s">
        <v>383</v>
      </c>
      <c r="B217" s="15" t="s">
        <v>384</v>
      </c>
      <c r="C217" s="36">
        <v>60326.23300000001</v>
      </c>
      <c r="D217" s="41">
        <v>7323</v>
      </c>
      <c r="E217" s="45">
        <v>67649.23300000001</v>
      </c>
      <c r="F217" s="47">
        <v>40776</v>
      </c>
      <c r="G217" s="47">
        <v>4061</v>
      </c>
      <c r="H217" s="47">
        <v>1418</v>
      </c>
      <c r="I217" s="47">
        <v>0</v>
      </c>
      <c r="J217" s="47">
        <v>2066</v>
      </c>
      <c r="K217" s="48">
        <v>265</v>
      </c>
      <c r="L217" s="48">
        <v>18392</v>
      </c>
      <c r="M217" s="48">
        <v>7323</v>
      </c>
      <c r="N217" s="48">
        <v>1468</v>
      </c>
      <c r="O217" s="48">
        <v>56458.4496</v>
      </c>
      <c r="P217" s="48">
        <v>6413.25</v>
      </c>
      <c r="Q217" s="48">
        <v>-17106.25</v>
      </c>
      <c r="R217" s="48">
        <v>3097.9100000000003</v>
      </c>
      <c r="S217" s="48">
        <v>48863.3596</v>
      </c>
      <c r="T217" s="48">
        <v>67649.23300000001</v>
      </c>
      <c r="U217" s="48">
        <v>57501.84805000001</v>
      </c>
      <c r="V217" s="48">
        <v>-8638.488450000004</v>
      </c>
      <c r="W217" s="48">
        <v>-6046.941915000003</v>
      </c>
      <c r="X217" s="49">
        <v>0.911</v>
      </c>
      <c r="Y217" s="50">
        <v>13036</v>
      </c>
      <c r="Z217" s="46">
        <v>61628.45126300001</v>
      </c>
      <c r="AA217" s="46">
        <v>61227.58702077035</v>
      </c>
      <c r="AB217" s="46">
        <v>4696.807841421475</v>
      </c>
      <c r="AC217" s="46">
        <v>627.3656238180429</v>
      </c>
      <c r="AD217" s="46">
        <v>8178338</v>
      </c>
      <c r="AE217" s="46">
        <v>0</v>
      </c>
      <c r="AF217" s="15" t="s">
        <v>412</v>
      </c>
      <c r="AG217" t="b">
        <v>1</v>
      </c>
    </row>
    <row r="218" spans="1:33" ht="12.75">
      <c r="A218" t="s">
        <v>423</v>
      </c>
      <c r="B218" s="15" t="s">
        <v>424</v>
      </c>
      <c r="C218" s="36">
        <v>31687.786999999997</v>
      </c>
      <c r="D218" s="41">
        <v>6016</v>
      </c>
      <c r="E218" s="45">
        <v>37703.787</v>
      </c>
      <c r="F218" s="47">
        <v>25981</v>
      </c>
      <c r="G218" s="47">
        <v>4501</v>
      </c>
      <c r="H218" s="47">
        <v>144</v>
      </c>
      <c r="I218" s="47">
        <v>0</v>
      </c>
      <c r="J218" s="47">
        <v>2558</v>
      </c>
      <c r="K218" s="48">
        <v>62</v>
      </c>
      <c r="L218" s="48">
        <v>18679</v>
      </c>
      <c r="M218" s="48">
        <v>6016</v>
      </c>
      <c r="N218" s="48">
        <v>1274</v>
      </c>
      <c r="O218" s="48">
        <v>35973.2926</v>
      </c>
      <c r="P218" s="48">
        <v>6122.55</v>
      </c>
      <c r="Q218" s="48">
        <v>-17012.75</v>
      </c>
      <c r="R218" s="48">
        <v>1938.17</v>
      </c>
      <c r="S218" s="48">
        <v>27021.262600000002</v>
      </c>
      <c r="T218" s="48">
        <v>37703.787</v>
      </c>
      <c r="U218" s="48">
        <v>32048.218949999995</v>
      </c>
      <c r="V218" s="48">
        <v>-5026.956349999993</v>
      </c>
      <c r="W218" s="48">
        <v>-3518.869444999995</v>
      </c>
      <c r="X218" s="49">
        <v>0.907</v>
      </c>
      <c r="Y218" s="50">
        <v>9842</v>
      </c>
      <c r="Z218" s="46">
        <v>34197.334809</v>
      </c>
      <c r="AA218" s="46">
        <v>33974.89714549321</v>
      </c>
      <c r="AB218" s="46">
        <v>3452.0318172620614</v>
      </c>
      <c r="AC218" s="46">
        <v>-617.4104003413709</v>
      </c>
      <c r="AD218" s="46">
        <v>0</v>
      </c>
      <c r="AE218" s="46">
        <v>6076553</v>
      </c>
      <c r="AF218" s="15" t="s">
        <v>414</v>
      </c>
      <c r="AG218" t="b">
        <v>1</v>
      </c>
    </row>
    <row r="219" spans="1:33" ht="12.75">
      <c r="A219" t="s">
        <v>189</v>
      </c>
      <c r="B219" s="15" t="s">
        <v>190</v>
      </c>
      <c r="C219" s="36">
        <v>49121.674</v>
      </c>
      <c r="D219" s="41">
        <v>4518</v>
      </c>
      <c r="E219" s="45">
        <v>53639.674</v>
      </c>
      <c r="F219" s="47">
        <v>32463</v>
      </c>
      <c r="G219" s="47">
        <v>6697</v>
      </c>
      <c r="H219" s="47">
        <v>83</v>
      </c>
      <c r="I219" s="47">
        <v>1223</v>
      </c>
      <c r="J219" s="47">
        <v>2021</v>
      </c>
      <c r="K219" s="48">
        <v>229</v>
      </c>
      <c r="L219" s="48">
        <v>16052</v>
      </c>
      <c r="M219" s="48">
        <v>4518</v>
      </c>
      <c r="N219" s="48">
        <v>0</v>
      </c>
      <c r="O219" s="48">
        <v>44948.2698</v>
      </c>
      <c r="P219" s="48">
        <v>8520.4</v>
      </c>
      <c r="Q219" s="48">
        <v>-13838.85</v>
      </c>
      <c r="R219" s="48">
        <v>1111.46</v>
      </c>
      <c r="S219" s="48">
        <v>40741.279800000004</v>
      </c>
      <c r="T219" s="48">
        <v>53639.674</v>
      </c>
      <c r="U219" s="48">
        <v>45593.7229</v>
      </c>
      <c r="V219" s="48">
        <v>-4852.443099999997</v>
      </c>
      <c r="W219" s="48">
        <v>-3396.7101699999976</v>
      </c>
      <c r="X219" s="49">
        <v>0.937</v>
      </c>
      <c r="Y219" s="50">
        <v>13307</v>
      </c>
      <c r="Z219" s="46">
        <v>50260.374538000004</v>
      </c>
      <c r="AA219" s="46">
        <v>49933.4543162444</v>
      </c>
      <c r="AB219" s="46">
        <v>3752.42010342259</v>
      </c>
      <c r="AC219" s="46">
        <v>-317.02211418084244</v>
      </c>
      <c r="AD219" s="46">
        <v>0</v>
      </c>
      <c r="AE219" s="46">
        <v>4218613</v>
      </c>
      <c r="AF219" s="15" t="s">
        <v>416</v>
      </c>
      <c r="AG219" t="b">
        <v>1</v>
      </c>
    </row>
    <row r="220" spans="1:33" ht="12.75">
      <c r="A220" t="s">
        <v>207</v>
      </c>
      <c r="B220" s="15" t="s">
        <v>208</v>
      </c>
      <c r="C220" s="36">
        <v>48811.476</v>
      </c>
      <c r="D220" s="41">
        <v>7789</v>
      </c>
      <c r="E220" s="45">
        <v>56600.476</v>
      </c>
      <c r="F220" s="47">
        <v>31949</v>
      </c>
      <c r="G220" s="47">
        <v>6116</v>
      </c>
      <c r="H220" s="47">
        <v>822</v>
      </c>
      <c r="I220" s="47">
        <v>0</v>
      </c>
      <c r="J220" s="47">
        <v>3411</v>
      </c>
      <c r="K220" s="48">
        <v>0</v>
      </c>
      <c r="L220" s="48">
        <v>12962</v>
      </c>
      <c r="M220" s="48">
        <v>7789</v>
      </c>
      <c r="N220" s="48">
        <v>0</v>
      </c>
      <c r="O220" s="48">
        <v>44236.5854</v>
      </c>
      <c r="P220" s="48">
        <v>8796.65</v>
      </c>
      <c r="Q220" s="48">
        <v>-11017.699999999999</v>
      </c>
      <c r="R220" s="48">
        <v>4417.110000000001</v>
      </c>
      <c r="S220" s="48">
        <v>46432.6454</v>
      </c>
      <c r="T220" s="48">
        <v>56600.476</v>
      </c>
      <c r="U220" s="48">
        <v>48110.4046</v>
      </c>
      <c r="V220" s="48">
        <v>-1677.7592000000004</v>
      </c>
      <c r="W220" s="48">
        <v>-1174.4314400000003</v>
      </c>
      <c r="X220" s="49">
        <v>0.979</v>
      </c>
      <c r="Y220" s="50">
        <v>20056</v>
      </c>
      <c r="Z220" s="46">
        <v>55411.866004</v>
      </c>
      <c r="AA220" s="46">
        <v>55051.43774041389</v>
      </c>
      <c r="AB220" s="46">
        <v>2744.886205644889</v>
      </c>
      <c r="AC220" s="46">
        <v>-1324.5560119585434</v>
      </c>
      <c r="AD220" s="46">
        <v>0</v>
      </c>
      <c r="AE220" s="46">
        <v>26565295</v>
      </c>
      <c r="AF220" s="15" t="s">
        <v>418</v>
      </c>
      <c r="AG220" t="b">
        <v>1</v>
      </c>
    </row>
    <row r="221" spans="1:33" ht="12.75">
      <c r="A221" t="s">
        <v>315</v>
      </c>
      <c r="B221" s="15" t="s">
        <v>316</v>
      </c>
      <c r="C221" s="36">
        <v>45181.633</v>
      </c>
      <c r="D221" s="41">
        <v>8134</v>
      </c>
      <c r="E221" s="45">
        <v>53315.633</v>
      </c>
      <c r="F221" s="47">
        <v>23758</v>
      </c>
      <c r="G221" s="47">
        <v>7359</v>
      </c>
      <c r="H221" s="47">
        <v>324</v>
      </c>
      <c r="I221" s="47">
        <v>0</v>
      </c>
      <c r="J221" s="47">
        <v>2364</v>
      </c>
      <c r="K221" s="48">
        <v>159</v>
      </c>
      <c r="L221" s="48">
        <v>8499</v>
      </c>
      <c r="M221" s="48">
        <v>8134</v>
      </c>
      <c r="N221" s="48">
        <v>6</v>
      </c>
      <c r="O221" s="48">
        <v>32895.3268</v>
      </c>
      <c r="P221" s="48">
        <v>8539.949999999999</v>
      </c>
      <c r="Q221" s="48">
        <v>-7364.4</v>
      </c>
      <c r="R221" s="48">
        <v>5469.070000000001</v>
      </c>
      <c r="S221" s="48">
        <v>39539.946800000005</v>
      </c>
      <c r="T221" s="48">
        <v>53315.633</v>
      </c>
      <c r="U221" s="48">
        <v>45318.28805</v>
      </c>
      <c r="V221" s="48">
        <v>-5778.341249999998</v>
      </c>
      <c r="W221" s="48">
        <v>-4044.838874999998</v>
      </c>
      <c r="X221" s="49">
        <v>0.924</v>
      </c>
      <c r="Y221" s="50">
        <v>10294</v>
      </c>
      <c r="Z221" s="46">
        <v>49263.644892000004</v>
      </c>
      <c r="AA221" s="46">
        <v>48943.20793026576</v>
      </c>
      <c r="AB221" s="46">
        <v>4754.537393653173</v>
      </c>
      <c r="AC221" s="46">
        <v>685.095176049741</v>
      </c>
      <c r="AD221" s="46">
        <v>7052370</v>
      </c>
      <c r="AE221" s="46">
        <v>0</v>
      </c>
      <c r="AF221" s="15" t="s">
        <v>420</v>
      </c>
      <c r="AG221" t="b">
        <v>1</v>
      </c>
    </row>
    <row r="222" spans="1:33" ht="12.75">
      <c r="A222" t="s">
        <v>395</v>
      </c>
      <c r="B222" s="15" t="s">
        <v>396</v>
      </c>
      <c r="C222" s="36">
        <v>65873.375</v>
      </c>
      <c r="D222" s="41">
        <v>6524</v>
      </c>
      <c r="E222" s="45">
        <v>72397.375</v>
      </c>
      <c r="F222" s="47">
        <v>47182</v>
      </c>
      <c r="G222" s="47">
        <v>5130</v>
      </c>
      <c r="H222" s="47">
        <v>681</v>
      </c>
      <c r="I222" s="47">
        <v>0</v>
      </c>
      <c r="J222" s="47">
        <v>511</v>
      </c>
      <c r="K222" s="48">
        <v>61</v>
      </c>
      <c r="L222" s="48">
        <v>15262</v>
      </c>
      <c r="M222" s="48">
        <v>6524</v>
      </c>
      <c r="N222" s="48">
        <v>213</v>
      </c>
      <c r="O222" s="48">
        <v>65328.1972</v>
      </c>
      <c r="P222" s="48">
        <v>5373.7</v>
      </c>
      <c r="Q222" s="48">
        <v>-13205.6</v>
      </c>
      <c r="R222" s="48">
        <v>2950.86</v>
      </c>
      <c r="S222" s="48">
        <v>60447.1572</v>
      </c>
      <c r="T222" s="48">
        <v>72397.375</v>
      </c>
      <c r="U222" s="48">
        <v>61537.768749999996</v>
      </c>
      <c r="V222" s="48">
        <v>-1090.6115499999942</v>
      </c>
      <c r="W222" s="48">
        <v>-763.4280849999959</v>
      </c>
      <c r="X222" s="49">
        <v>0.989</v>
      </c>
      <c r="Y222" s="50">
        <v>15301</v>
      </c>
      <c r="Z222" s="46">
        <v>71601.003875</v>
      </c>
      <c r="AA222" s="46">
        <v>71135.27284374711</v>
      </c>
      <c r="AB222" s="46">
        <v>4649.060377997981</v>
      </c>
      <c r="AC222" s="46">
        <v>579.6181603945488</v>
      </c>
      <c r="AD222" s="46">
        <v>8868737</v>
      </c>
      <c r="AE222" s="46">
        <v>0</v>
      </c>
      <c r="AF222" s="15" t="s">
        <v>422</v>
      </c>
      <c r="AG222" t="b">
        <v>1</v>
      </c>
    </row>
    <row r="223" spans="1:33" ht="12.75">
      <c r="A223" t="s">
        <v>463</v>
      </c>
      <c r="B223" s="15" t="s">
        <v>464</v>
      </c>
      <c r="C223" s="36">
        <v>35182.813</v>
      </c>
      <c r="D223" s="41">
        <v>5893</v>
      </c>
      <c r="E223" s="45">
        <v>41075.813</v>
      </c>
      <c r="F223" s="47">
        <v>31901</v>
      </c>
      <c r="G223" s="47">
        <v>3683</v>
      </c>
      <c r="H223" s="47">
        <v>488</v>
      </c>
      <c r="I223" s="47">
        <v>0</v>
      </c>
      <c r="J223" s="47">
        <v>1986</v>
      </c>
      <c r="K223" s="48">
        <v>22</v>
      </c>
      <c r="L223" s="48">
        <v>18785</v>
      </c>
      <c r="M223" s="48">
        <v>5893</v>
      </c>
      <c r="N223" s="48">
        <v>0</v>
      </c>
      <c r="O223" s="48">
        <v>44170.1246</v>
      </c>
      <c r="P223" s="48">
        <v>5233.45</v>
      </c>
      <c r="Q223" s="48">
        <v>-15985.949999999999</v>
      </c>
      <c r="R223" s="48">
        <v>1815.6000000000001</v>
      </c>
      <c r="S223" s="48">
        <v>35233.2246</v>
      </c>
      <c r="T223" s="48">
        <v>41075.813</v>
      </c>
      <c r="U223" s="48">
        <v>34914.44105</v>
      </c>
      <c r="V223" s="48">
        <v>318.7835500000001</v>
      </c>
      <c r="W223" s="48">
        <v>223.14848500000005</v>
      </c>
      <c r="X223" s="49">
        <v>1.005</v>
      </c>
      <c r="Y223" s="50">
        <v>10879</v>
      </c>
      <c r="Z223" s="46">
        <v>41281.192064999996</v>
      </c>
      <c r="AA223" s="46">
        <v>41012.67722426753</v>
      </c>
      <c r="AB223" s="46">
        <v>3769.894036608836</v>
      </c>
      <c r="AC223" s="46">
        <v>-299.54818099459635</v>
      </c>
      <c r="AD223" s="46">
        <v>0</v>
      </c>
      <c r="AE223" s="46">
        <v>3258785</v>
      </c>
      <c r="AF223" s="15" t="s">
        <v>424</v>
      </c>
      <c r="AG223" t="b">
        <v>1</v>
      </c>
    </row>
    <row r="224" spans="1:33" ht="12.75">
      <c r="A224" t="s">
        <v>129</v>
      </c>
      <c r="B224" s="15" t="s">
        <v>130</v>
      </c>
      <c r="C224" s="36">
        <v>48653.775</v>
      </c>
      <c r="D224" s="41">
        <v>11596</v>
      </c>
      <c r="E224" s="45">
        <v>60249.775</v>
      </c>
      <c r="F224" s="47">
        <v>46431</v>
      </c>
      <c r="G224" s="47">
        <v>2112</v>
      </c>
      <c r="H224" s="47">
        <v>1977</v>
      </c>
      <c r="I224" s="47">
        <v>0</v>
      </c>
      <c r="J224" s="47">
        <v>0</v>
      </c>
      <c r="K224" s="48">
        <v>742</v>
      </c>
      <c r="L224" s="48">
        <v>33063</v>
      </c>
      <c r="M224" s="48">
        <v>11596</v>
      </c>
      <c r="N224" s="48">
        <v>163</v>
      </c>
      <c r="O224" s="48">
        <v>64288.3626</v>
      </c>
      <c r="P224" s="48">
        <v>3475.65</v>
      </c>
      <c r="Q224" s="48">
        <v>-28872.8</v>
      </c>
      <c r="R224" s="48">
        <v>4235.89</v>
      </c>
      <c r="S224" s="48">
        <v>43127.1026</v>
      </c>
      <c r="T224" s="48">
        <v>60249.775</v>
      </c>
      <c r="U224" s="48">
        <v>51212.30875</v>
      </c>
      <c r="V224" s="48">
        <v>-8085.206149999998</v>
      </c>
      <c r="W224" s="48">
        <v>-5659.644304999998</v>
      </c>
      <c r="X224" s="49">
        <v>0.906</v>
      </c>
      <c r="Y224" s="50">
        <v>10946</v>
      </c>
      <c r="Z224" s="46">
        <v>54586.29615</v>
      </c>
      <c r="AA224" s="46">
        <v>54231.23783206641</v>
      </c>
      <c r="AB224" s="46">
        <v>4954.434298562617</v>
      </c>
      <c r="AC224" s="46">
        <v>884.9920809591849</v>
      </c>
      <c r="AD224" s="46">
        <v>9687123</v>
      </c>
      <c r="AE224" s="46">
        <v>0</v>
      </c>
      <c r="AF224" s="15" t="s">
        <v>427</v>
      </c>
      <c r="AG224" t="b">
        <v>1</v>
      </c>
    </row>
    <row r="225" spans="1:33" ht="12.75">
      <c r="A225" t="s">
        <v>485</v>
      </c>
      <c r="B225" s="15" t="s">
        <v>486</v>
      </c>
      <c r="C225" s="36">
        <v>146916.034</v>
      </c>
      <c r="D225" s="41">
        <v>13386</v>
      </c>
      <c r="E225" s="45">
        <v>160302.034</v>
      </c>
      <c r="F225" s="47">
        <v>96209</v>
      </c>
      <c r="G225" s="47">
        <v>3552</v>
      </c>
      <c r="H225" s="47">
        <v>4964</v>
      </c>
      <c r="I225" s="47">
        <v>5122</v>
      </c>
      <c r="J225" s="47">
        <v>0</v>
      </c>
      <c r="K225" s="48">
        <v>364</v>
      </c>
      <c r="L225" s="48">
        <v>33988</v>
      </c>
      <c r="M225" s="48">
        <v>13386</v>
      </c>
      <c r="N225" s="48">
        <v>0</v>
      </c>
      <c r="O225" s="48">
        <v>133210.98140000002</v>
      </c>
      <c r="P225" s="48">
        <v>11592.3</v>
      </c>
      <c r="Q225" s="48">
        <v>-29199.2</v>
      </c>
      <c r="R225" s="48">
        <v>5600.14</v>
      </c>
      <c r="S225" s="48">
        <v>121204.22140000002</v>
      </c>
      <c r="T225" s="48">
        <v>160302.034</v>
      </c>
      <c r="U225" s="48">
        <v>136256.72890000002</v>
      </c>
      <c r="V225" s="48">
        <v>-15052.507499999992</v>
      </c>
      <c r="W225" s="48">
        <v>-10536.755249999995</v>
      </c>
      <c r="X225" s="49">
        <v>0.934</v>
      </c>
      <c r="Y225" s="50">
        <v>25397</v>
      </c>
      <c r="Z225" s="46">
        <v>149722.099756</v>
      </c>
      <c r="AA225" s="46">
        <v>148748.2275454589</v>
      </c>
      <c r="AB225" s="46">
        <v>5856.921193269241</v>
      </c>
      <c r="AC225" s="46">
        <v>1787.4789756658083</v>
      </c>
      <c r="AD225" s="46">
        <v>45396604</v>
      </c>
      <c r="AE225" s="46">
        <v>0</v>
      </c>
      <c r="AF225" s="15" t="s">
        <v>429</v>
      </c>
      <c r="AG225" t="b">
        <v>1</v>
      </c>
    </row>
    <row r="226" spans="1:33" ht="12.75">
      <c r="A226" t="s">
        <v>103</v>
      </c>
      <c r="B226" s="15" t="s">
        <v>104</v>
      </c>
      <c r="C226" s="36">
        <v>63575.36499999999</v>
      </c>
      <c r="D226" s="41">
        <v>8721</v>
      </c>
      <c r="E226" s="45">
        <v>72296.36499999999</v>
      </c>
      <c r="F226" s="47">
        <v>30424</v>
      </c>
      <c r="G226" s="47">
        <v>19629</v>
      </c>
      <c r="H226" s="47">
        <v>349</v>
      </c>
      <c r="I226" s="47">
        <v>0</v>
      </c>
      <c r="J226" s="47">
        <v>2822</v>
      </c>
      <c r="K226" s="48">
        <v>147</v>
      </c>
      <c r="L226" s="48">
        <v>6798</v>
      </c>
      <c r="M226" s="48">
        <v>8721</v>
      </c>
      <c r="N226" s="48">
        <v>957</v>
      </c>
      <c r="O226" s="48">
        <v>42125.070400000004</v>
      </c>
      <c r="P226" s="48">
        <v>19380</v>
      </c>
      <c r="Q226" s="48">
        <v>-6716.7</v>
      </c>
      <c r="R226" s="48">
        <v>6257.1900000000005</v>
      </c>
      <c r="S226" s="48">
        <v>61045.5604</v>
      </c>
      <c r="T226" s="48">
        <v>72296.36499999999</v>
      </c>
      <c r="U226" s="48">
        <v>61451.91024999999</v>
      </c>
      <c r="V226" s="48">
        <v>-406.3498499999914</v>
      </c>
      <c r="W226" s="48">
        <v>-284.44489499999395</v>
      </c>
      <c r="X226" s="49">
        <v>0.996</v>
      </c>
      <c r="Y226" s="50">
        <v>14177</v>
      </c>
      <c r="Z226" s="46">
        <v>72007.17954</v>
      </c>
      <c r="AA226" s="46">
        <v>71538.80652607798</v>
      </c>
      <c r="AB226" s="46">
        <v>5046.117410317979</v>
      </c>
      <c r="AC226" s="46">
        <v>976.6751927145469</v>
      </c>
      <c r="AD226" s="46">
        <v>13846324</v>
      </c>
      <c r="AE226" s="46">
        <v>0</v>
      </c>
      <c r="AF226" s="15" t="s">
        <v>431</v>
      </c>
      <c r="AG226" t="b">
        <v>1</v>
      </c>
    </row>
    <row r="227" spans="1:33" ht="12.75">
      <c r="A227" t="s">
        <v>35</v>
      </c>
      <c r="B227" s="15" t="s">
        <v>36</v>
      </c>
      <c r="C227" s="36">
        <v>505096.936</v>
      </c>
      <c r="D227" s="41">
        <v>54327</v>
      </c>
      <c r="E227" s="45">
        <v>559423.936</v>
      </c>
      <c r="F227" s="47">
        <v>183998</v>
      </c>
      <c r="G227" s="47">
        <v>298638</v>
      </c>
      <c r="H227" s="47">
        <v>200576</v>
      </c>
      <c r="I227" s="47">
        <v>0</v>
      </c>
      <c r="J227" s="47">
        <v>14008</v>
      </c>
      <c r="K227" s="48">
        <v>197885</v>
      </c>
      <c r="L227" s="48">
        <v>67876</v>
      </c>
      <c r="M227" s="48">
        <v>54327</v>
      </c>
      <c r="N227" s="48">
        <v>2515</v>
      </c>
      <c r="O227" s="48">
        <v>254763.6308</v>
      </c>
      <c r="P227" s="48">
        <v>436238.7</v>
      </c>
      <c r="Q227" s="48">
        <v>-228034.6</v>
      </c>
      <c r="R227" s="48">
        <v>34639.030000000006</v>
      </c>
      <c r="S227" s="48">
        <v>497606.76080000005</v>
      </c>
      <c r="T227" s="48">
        <v>559423.936</v>
      </c>
      <c r="U227" s="48">
        <v>475510.3456</v>
      </c>
      <c r="V227" s="48">
        <v>22096.415200000047</v>
      </c>
      <c r="W227" s="48">
        <v>15467.49064000003</v>
      </c>
      <c r="X227" s="49">
        <v>1.028</v>
      </c>
      <c r="Y227" s="50">
        <v>90775</v>
      </c>
      <c r="Z227" s="46">
        <v>575087.806208</v>
      </c>
      <c r="AA227" s="46">
        <v>571347.1290868553</v>
      </c>
      <c r="AB227" s="46">
        <v>6294.102220730986</v>
      </c>
      <c r="AC227" s="46">
        <v>2224.660003127554</v>
      </c>
      <c r="AD227" s="46">
        <v>201943512</v>
      </c>
      <c r="AE227" s="46">
        <v>0</v>
      </c>
      <c r="AF227" s="15" t="s">
        <v>433</v>
      </c>
      <c r="AG227" t="b">
        <v>1</v>
      </c>
    </row>
    <row r="228" spans="1:33" ht="12.75">
      <c r="A228" t="s">
        <v>187</v>
      </c>
      <c r="B228" s="15" t="s">
        <v>188</v>
      </c>
      <c r="C228" s="36">
        <v>53441.734</v>
      </c>
      <c r="D228" s="41">
        <v>6122</v>
      </c>
      <c r="E228" s="45">
        <v>59563.734</v>
      </c>
      <c r="F228" s="47">
        <v>48682</v>
      </c>
      <c r="G228" s="47">
        <v>4486</v>
      </c>
      <c r="H228" s="47">
        <v>152</v>
      </c>
      <c r="I228" s="47">
        <v>0</v>
      </c>
      <c r="J228" s="47">
        <v>3500</v>
      </c>
      <c r="K228" s="48">
        <v>46</v>
      </c>
      <c r="L228" s="48">
        <v>25958</v>
      </c>
      <c r="M228" s="48">
        <v>6122</v>
      </c>
      <c r="N228" s="48">
        <v>435</v>
      </c>
      <c r="O228" s="48">
        <v>67405.0972</v>
      </c>
      <c r="P228" s="48">
        <v>6917.3</v>
      </c>
      <c r="Q228" s="48">
        <v>-22473.149999999998</v>
      </c>
      <c r="R228" s="48">
        <v>790.84</v>
      </c>
      <c r="S228" s="48">
        <v>52640.0872</v>
      </c>
      <c r="T228" s="48">
        <v>59563.734</v>
      </c>
      <c r="U228" s="48">
        <v>50629.173899999994</v>
      </c>
      <c r="V228" s="48">
        <v>2010.9133000000074</v>
      </c>
      <c r="W228" s="48">
        <v>1407.639310000005</v>
      </c>
      <c r="X228" s="49">
        <v>1.024</v>
      </c>
      <c r="Y228" s="50">
        <v>16783</v>
      </c>
      <c r="Z228" s="46">
        <v>60993.263616</v>
      </c>
      <c r="AA228" s="46">
        <v>60596.530972237764</v>
      </c>
      <c r="AB228" s="46">
        <v>3610.5899405492323</v>
      </c>
      <c r="AC228" s="46">
        <v>-458.85227705419993</v>
      </c>
      <c r="AD228" s="46">
        <v>0</v>
      </c>
      <c r="AE228" s="46">
        <v>7700918</v>
      </c>
      <c r="AF228" s="15" t="s">
        <v>435</v>
      </c>
      <c r="AG228" t="b">
        <v>1</v>
      </c>
    </row>
    <row r="229" spans="1:33" ht="12.75">
      <c r="A229" t="s">
        <v>283</v>
      </c>
      <c r="B229" s="15" t="s">
        <v>284</v>
      </c>
      <c r="C229" s="36">
        <v>34990.416</v>
      </c>
      <c r="D229" s="41">
        <v>4354</v>
      </c>
      <c r="E229" s="45">
        <v>39344.416</v>
      </c>
      <c r="F229" s="47">
        <v>31914</v>
      </c>
      <c r="G229" s="47">
        <v>1901</v>
      </c>
      <c r="H229" s="47">
        <v>1738</v>
      </c>
      <c r="I229" s="47">
        <v>1073</v>
      </c>
      <c r="J229" s="47">
        <v>2384</v>
      </c>
      <c r="K229" s="48">
        <v>263</v>
      </c>
      <c r="L229" s="48">
        <v>14384</v>
      </c>
      <c r="M229" s="48">
        <v>4354</v>
      </c>
      <c r="N229" s="48">
        <v>1444</v>
      </c>
      <c r="O229" s="48">
        <v>44188.1244</v>
      </c>
      <c r="P229" s="48">
        <v>6031.599999999999</v>
      </c>
      <c r="Q229" s="48">
        <v>-13677.35</v>
      </c>
      <c r="R229" s="48">
        <v>1255.6200000000001</v>
      </c>
      <c r="S229" s="48">
        <v>37797.9944</v>
      </c>
      <c r="T229" s="48">
        <v>39344.416</v>
      </c>
      <c r="U229" s="48">
        <v>33442.7536</v>
      </c>
      <c r="V229" s="48">
        <v>4355.240800000007</v>
      </c>
      <c r="W229" s="48">
        <v>3048.6685600000046</v>
      </c>
      <c r="X229" s="49">
        <v>1.077</v>
      </c>
      <c r="Y229" s="50">
        <v>12276</v>
      </c>
      <c r="Z229" s="46">
        <v>42373.936032</v>
      </c>
      <c r="AA229" s="46">
        <v>42098.313403008935</v>
      </c>
      <c r="AB229" s="46">
        <v>3429.3184590264696</v>
      </c>
      <c r="AC229" s="46">
        <v>-640.1237585769627</v>
      </c>
      <c r="AD229" s="46">
        <v>0</v>
      </c>
      <c r="AE229" s="46">
        <v>7858159</v>
      </c>
      <c r="AF229" s="15" t="s">
        <v>437</v>
      </c>
      <c r="AG229" t="b">
        <v>1</v>
      </c>
    </row>
    <row r="230" spans="1:33" ht="12.75">
      <c r="A230" t="s">
        <v>323</v>
      </c>
      <c r="B230" s="15" t="s">
        <v>324</v>
      </c>
      <c r="C230" s="36">
        <v>46515.446</v>
      </c>
      <c r="D230" s="41">
        <v>9404</v>
      </c>
      <c r="E230" s="45">
        <v>55919.446</v>
      </c>
      <c r="F230" s="47">
        <v>31790</v>
      </c>
      <c r="G230" s="47">
        <v>1109</v>
      </c>
      <c r="H230" s="47">
        <v>1699</v>
      </c>
      <c r="I230" s="47">
        <v>0</v>
      </c>
      <c r="J230" s="47">
        <v>0</v>
      </c>
      <c r="K230" s="48">
        <v>925</v>
      </c>
      <c r="L230" s="48">
        <v>21283</v>
      </c>
      <c r="M230" s="48">
        <v>9404</v>
      </c>
      <c r="N230" s="48">
        <v>155</v>
      </c>
      <c r="O230" s="48">
        <v>44016.434</v>
      </c>
      <c r="P230" s="48">
        <v>2386.7999999999997</v>
      </c>
      <c r="Q230" s="48">
        <v>-19008.55</v>
      </c>
      <c r="R230" s="48">
        <v>4375.29</v>
      </c>
      <c r="S230" s="48">
        <v>31769.974000000002</v>
      </c>
      <c r="T230" s="48">
        <v>55919.446</v>
      </c>
      <c r="U230" s="48">
        <v>47531.5291</v>
      </c>
      <c r="V230" s="48">
        <v>-15761.555099999998</v>
      </c>
      <c r="W230" s="48">
        <v>-11033.088569999998</v>
      </c>
      <c r="X230" s="49">
        <v>0.803</v>
      </c>
      <c r="Y230" s="50">
        <v>10748</v>
      </c>
      <c r="Z230" s="46">
        <v>44903.315138000005</v>
      </c>
      <c r="AA230" s="46">
        <v>44611.240081309414</v>
      </c>
      <c r="AB230" s="46">
        <v>4150.655013147508</v>
      </c>
      <c r="AC230" s="46">
        <v>81.21279554407556</v>
      </c>
      <c r="AD230" s="46">
        <v>872875</v>
      </c>
      <c r="AE230" s="46">
        <v>0</v>
      </c>
      <c r="AF230" s="15" t="s">
        <v>439</v>
      </c>
      <c r="AG230" t="b">
        <v>1</v>
      </c>
    </row>
    <row r="231" spans="1:33" ht="12.75">
      <c r="A231" t="s">
        <v>361</v>
      </c>
      <c r="B231" s="15" t="s">
        <v>362</v>
      </c>
      <c r="C231" s="36">
        <v>41558.963</v>
      </c>
      <c r="D231" s="41">
        <v>6806</v>
      </c>
      <c r="E231" s="45">
        <v>48364.963</v>
      </c>
      <c r="F231" s="47">
        <v>32084</v>
      </c>
      <c r="G231" s="47">
        <v>6059</v>
      </c>
      <c r="H231" s="47">
        <v>734</v>
      </c>
      <c r="I231" s="47">
        <v>0</v>
      </c>
      <c r="J231" s="47">
        <v>1591</v>
      </c>
      <c r="K231" s="48">
        <v>11</v>
      </c>
      <c r="L231" s="48">
        <v>19951</v>
      </c>
      <c r="M231" s="48">
        <v>6806</v>
      </c>
      <c r="N231" s="48">
        <v>0</v>
      </c>
      <c r="O231" s="48">
        <v>44423.5064</v>
      </c>
      <c r="P231" s="48">
        <v>7126.4</v>
      </c>
      <c r="Q231" s="48">
        <v>-16967.7</v>
      </c>
      <c r="R231" s="48">
        <v>2393.4300000000003</v>
      </c>
      <c r="S231" s="48">
        <v>36975.636399999996</v>
      </c>
      <c r="T231" s="48">
        <v>48364.963</v>
      </c>
      <c r="U231" s="48">
        <v>41110.218550000005</v>
      </c>
      <c r="V231" s="48">
        <v>-4134.582150000009</v>
      </c>
      <c r="W231" s="48">
        <v>-2894.207505000006</v>
      </c>
      <c r="X231" s="49">
        <v>0.94</v>
      </c>
      <c r="Y231" s="50">
        <v>12583</v>
      </c>
      <c r="Z231" s="46">
        <v>45463.065220000004</v>
      </c>
      <c r="AA231" s="46">
        <v>45167.3492509084</v>
      </c>
      <c r="AB231" s="46">
        <v>3589.5533061200354</v>
      </c>
      <c r="AC231" s="46">
        <v>-479.8889114833969</v>
      </c>
      <c r="AD231" s="46">
        <v>0</v>
      </c>
      <c r="AE231" s="46">
        <v>6038442</v>
      </c>
      <c r="AF231" s="15" t="s">
        <v>441</v>
      </c>
      <c r="AG231" t="b">
        <v>1</v>
      </c>
    </row>
    <row r="232" spans="1:33" ht="12.75">
      <c r="A232" t="s">
        <v>59</v>
      </c>
      <c r="B232" s="15" t="s">
        <v>60</v>
      </c>
      <c r="C232" s="36">
        <v>102104.525</v>
      </c>
      <c r="D232" s="41">
        <v>9044</v>
      </c>
      <c r="E232" s="45">
        <v>111148.525</v>
      </c>
      <c r="F232" s="47">
        <v>60857</v>
      </c>
      <c r="G232" s="47">
        <v>16124</v>
      </c>
      <c r="H232" s="47">
        <v>1122</v>
      </c>
      <c r="I232" s="47">
        <v>3956</v>
      </c>
      <c r="J232" s="47">
        <v>0</v>
      </c>
      <c r="K232" s="48">
        <v>1933</v>
      </c>
      <c r="L232" s="48">
        <v>22156</v>
      </c>
      <c r="M232" s="48">
        <v>9044</v>
      </c>
      <c r="N232" s="48">
        <v>11</v>
      </c>
      <c r="O232" s="48">
        <v>84262.60220000001</v>
      </c>
      <c r="P232" s="48">
        <v>18021.7</v>
      </c>
      <c r="Q232" s="48">
        <v>-20485</v>
      </c>
      <c r="R232" s="48">
        <v>3920.88</v>
      </c>
      <c r="S232" s="48">
        <v>85720.18220000001</v>
      </c>
      <c r="T232" s="48">
        <v>111148.525</v>
      </c>
      <c r="U232" s="48">
        <v>94476.24625</v>
      </c>
      <c r="V232" s="48">
        <v>-8756.064049999986</v>
      </c>
      <c r="W232" s="48">
        <v>-6129.24483499999</v>
      </c>
      <c r="X232" s="49">
        <v>0.945</v>
      </c>
      <c r="Y232" s="50">
        <v>20160</v>
      </c>
      <c r="Z232" s="46">
        <v>105035.35612499999</v>
      </c>
      <c r="AA232" s="46">
        <v>104352.1502748207</v>
      </c>
      <c r="AB232" s="46">
        <v>5176.197930298646</v>
      </c>
      <c r="AC232" s="46">
        <v>1106.7557126952133</v>
      </c>
      <c r="AD232" s="46">
        <v>22312195</v>
      </c>
      <c r="AE232" s="46">
        <v>0</v>
      </c>
      <c r="AF232" s="15" t="s">
        <v>443</v>
      </c>
      <c r="AG232" t="b">
        <v>1</v>
      </c>
    </row>
    <row r="233" spans="1:33" ht="12.75">
      <c r="A233" t="s">
        <v>493</v>
      </c>
      <c r="B233" s="15" t="s">
        <v>494</v>
      </c>
      <c r="C233" s="36">
        <v>59500.008</v>
      </c>
      <c r="D233" s="41">
        <v>11159</v>
      </c>
      <c r="E233" s="45">
        <v>70659.008</v>
      </c>
      <c r="F233" s="47">
        <v>34672</v>
      </c>
      <c r="G233" s="47">
        <v>3585</v>
      </c>
      <c r="H233" s="47">
        <v>1238</v>
      </c>
      <c r="I233" s="47">
        <v>0</v>
      </c>
      <c r="J233" s="47">
        <v>3014</v>
      </c>
      <c r="K233" s="48">
        <v>7</v>
      </c>
      <c r="L233" s="48">
        <v>18035</v>
      </c>
      <c r="M233" s="48">
        <v>11159</v>
      </c>
      <c r="N233" s="48">
        <v>0</v>
      </c>
      <c r="O233" s="48">
        <v>48006.851200000005</v>
      </c>
      <c r="P233" s="48">
        <v>6661.45</v>
      </c>
      <c r="Q233" s="48">
        <v>-15335.699999999999</v>
      </c>
      <c r="R233" s="48">
        <v>6419.200000000001</v>
      </c>
      <c r="S233" s="48">
        <v>45751.8012</v>
      </c>
      <c r="T233" s="48">
        <v>70659.008</v>
      </c>
      <c r="U233" s="48">
        <v>60060.1568</v>
      </c>
      <c r="V233" s="48">
        <v>-14308.355599999995</v>
      </c>
      <c r="W233" s="48">
        <v>-10015.848919999997</v>
      </c>
      <c r="X233" s="49">
        <v>0.858</v>
      </c>
      <c r="Y233" s="50">
        <v>18055</v>
      </c>
      <c r="Z233" s="46">
        <v>60625.428864</v>
      </c>
      <c r="AA233" s="46">
        <v>60231.08881320587</v>
      </c>
      <c r="AB233" s="46">
        <v>3335.978333603205</v>
      </c>
      <c r="AC233" s="46">
        <v>-733.4638840002272</v>
      </c>
      <c r="AD233" s="46">
        <v>0</v>
      </c>
      <c r="AE233" s="46">
        <v>13242690</v>
      </c>
      <c r="AF233" s="15" t="s">
        <v>659</v>
      </c>
      <c r="AG233" t="b">
        <v>1</v>
      </c>
    </row>
    <row r="234" spans="1:33" ht="12.75">
      <c r="A234" t="s">
        <v>141</v>
      </c>
      <c r="B234" s="15" t="s">
        <v>142</v>
      </c>
      <c r="C234" s="36">
        <v>50873.936</v>
      </c>
      <c r="D234" s="41">
        <v>6362</v>
      </c>
      <c r="E234" s="45">
        <v>57235.936</v>
      </c>
      <c r="F234" s="47">
        <v>41542</v>
      </c>
      <c r="G234" s="47">
        <v>3978</v>
      </c>
      <c r="H234" s="47">
        <v>735</v>
      </c>
      <c r="I234" s="47">
        <v>0</v>
      </c>
      <c r="J234" s="47">
        <v>2212</v>
      </c>
      <c r="K234" s="48">
        <v>77</v>
      </c>
      <c r="L234" s="48">
        <v>18816</v>
      </c>
      <c r="M234" s="48">
        <v>6362</v>
      </c>
      <c r="N234" s="48">
        <v>222</v>
      </c>
      <c r="O234" s="48">
        <v>57519.0532</v>
      </c>
      <c r="P234" s="48">
        <v>5886.25</v>
      </c>
      <c r="Q234" s="48">
        <v>-16247.75</v>
      </c>
      <c r="R234" s="48">
        <v>2208.98</v>
      </c>
      <c r="S234" s="48">
        <v>49366.533200000005</v>
      </c>
      <c r="T234" s="48">
        <v>57235.936</v>
      </c>
      <c r="U234" s="48">
        <v>48650.5456</v>
      </c>
      <c r="V234" s="48">
        <v>715.9876000000077</v>
      </c>
      <c r="W234" s="48">
        <v>501.1913200000053</v>
      </c>
      <c r="X234" s="49">
        <v>1.009</v>
      </c>
      <c r="Y234" s="50">
        <v>12141</v>
      </c>
      <c r="Z234" s="46">
        <v>57751.059424</v>
      </c>
      <c r="AA234" s="46">
        <v>57375.415801622294</v>
      </c>
      <c r="AB234" s="46">
        <v>4725.75700532265</v>
      </c>
      <c r="AC234" s="46">
        <v>656.3147877192177</v>
      </c>
      <c r="AD234" s="46">
        <v>7968318</v>
      </c>
      <c r="AE234" s="46">
        <v>0</v>
      </c>
      <c r="AF234" s="15" t="s">
        <v>446</v>
      </c>
      <c r="AG234" t="b">
        <v>1</v>
      </c>
    </row>
    <row r="235" spans="1:33" ht="12.75">
      <c r="A235" t="s">
        <v>275</v>
      </c>
      <c r="B235" s="15" t="s">
        <v>276</v>
      </c>
      <c r="C235" s="36">
        <v>64292.418999999994</v>
      </c>
      <c r="D235" s="41">
        <v>7458</v>
      </c>
      <c r="E235" s="45">
        <v>71750.419</v>
      </c>
      <c r="F235" s="47">
        <v>44346</v>
      </c>
      <c r="G235" s="47">
        <v>7313</v>
      </c>
      <c r="H235" s="47">
        <v>3318</v>
      </c>
      <c r="I235" s="47">
        <v>0</v>
      </c>
      <c r="J235" s="47">
        <v>2384</v>
      </c>
      <c r="K235" s="48">
        <v>2943</v>
      </c>
      <c r="L235" s="48">
        <v>17996</v>
      </c>
      <c r="M235" s="48">
        <v>7458</v>
      </c>
      <c r="N235" s="48">
        <v>1817</v>
      </c>
      <c r="O235" s="48">
        <v>61401.471600000004</v>
      </c>
      <c r="P235" s="48">
        <v>11062.75</v>
      </c>
      <c r="Q235" s="48">
        <v>-19342.6</v>
      </c>
      <c r="R235" s="48">
        <v>3279.98</v>
      </c>
      <c r="S235" s="48">
        <v>56401.60160000001</v>
      </c>
      <c r="T235" s="48">
        <v>71750.419</v>
      </c>
      <c r="U235" s="48">
        <v>60987.85614999999</v>
      </c>
      <c r="V235" s="48">
        <v>-4586.254549999983</v>
      </c>
      <c r="W235" s="48">
        <v>-3210.378184999988</v>
      </c>
      <c r="X235" s="49">
        <v>0.955</v>
      </c>
      <c r="Y235" s="50">
        <v>15067</v>
      </c>
      <c r="Z235" s="46">
        <v>68521.65014499999</v>
      </c>
      <c r="AA235" s="46">
        <v>68075.94886906687</v>
      </c>
      <c r="AB235" s="46">
        <v>4518.215229910856</v>
      </c>
      <c r="AC235" s="46">
        <v>448.7730123074234</v>
      </c>
      <c r="AD235" s="46">
        <v>6761663</v>
      </c>
      <c r="AE235" s="46">
        <v>0</v>
      </c>
      <c r="AF235" s="15" t="s">
        <v>448</v>
      </c>
      <c r="AG235" t="b">
        <v>1</v>
      </c>
    </row>
    <row r="236" spans="1:33" ht="12.75">
      <c r="A236" t="s">
        <v>217</v>
      </c>
      <c r="B236" s="15" t="s">
        <v>218</v>
      </c>
      <c r="C236" s="36">
        <v>35916.675</v>
      </c>
      <c r="D236" s="41">
        <v>8384</v>
      </c>
      <c r="E236" s="45">
        <v>44300.675</v>
      </c>
      <c r="F236" s="47">
        <v>47419</v>
      </c>
      <c r="G236" s="47">
        <v>4177</v>
      </c>
      <c r="H236" s="47">
        <v>0</v>
      </c>
      <c r="I236" s="47">
        <v>0</v>
      </c>
      <c r="J236" s="47">
        <v>4202</v>
      </c>
      <c r="K236" s="48">
        <v>106</v>
      </c>
      <c r="L236" s="48">
        <v>31893</v>
      </c>
      <c r="M236" s="48">
        <v>8384</v>
      </c>
      <c r="N236" s="48">
        <v>43</v>
      </c>
      <c r="O236" s="48">
        <v>65656.3474</v>
      </c>
      <c r="P236" s="48">
        <v>7122.15</v>
      </c>
      <c r="Q236" s="48">
        <v>-27235.7</v>
      </c>
      <c r="R236" s="48">
        <v>1704.5900000000001</v>
      </c>
      <c r="S236" s="48">
        <v>47247.38739999999</v>
      </c>
      <c r="T236" s="48">
        <v>44300.675</v>
      </c>
      <c r="U236" s="48">
        <v>37655.57375</v>
      </c>
      <c r="V236" s="48">
        <v>9591.81364999999</v>
      </c>
      <c r="W236" s="48">
        <v>6714.269554999992</v>
      </c>
      <c r="X236" s="49">
        <v>1.152</v>
      </c>
      <c r="Y236" s="50">
        <v>12856</v>
      </c>
      <c r="Z236" s="46">
        <v>51034.3776</v>
      </c>
      <c r="AA236" s="46">
        <v>50702.422850448005</v>
      </c>
      <c r="AB236" s="46">
        <v>3943.872343687617</v>
      </c>
      <c r="AC236" s="46">
        <v>-125.56987391581515</v>
      </c>
      <c r="AD236" s="46">
        <v>0</v>
      </c>
      <c r="AE236" s="46">
        <v>1614326</v>
      </c>
      <c r="AF236" s="15" t="s">
        <v>450</v>
      </c>
      <c r="AG236" t="b">
        <v>1</v>
      </c>
    </row>
    <row r="237" spans="1:33" ht="12.75">
      <c r="A237" t="s">
        <v>369</v>
      </c>
      <c r="B237" s="15" t="s">
        <v>370</v>
      </c>
      <c r="C237" s="36">
        <v>46894.971</v>
      </c>
      <c r="D237" s="41">
        <v>6132</v>
      </c>
      <c r="E237" s="45">
        <v>53026.971</v>
      </c>
      <c r="F237" s="47">
        <v>37803</v>
      </c>
      <c r="G237" s="47">
        <v>4152</v>
      </c>
      <c r="H237" s="47">
        <v>543</v>
      </c>
      <c r="I237" s="47">
        <v>0</v>
      </c>
      <c r="J237" s="47">
        <v>2742</v>
      </c>
      <c r="K237" s="48">
        <v>53</v>
      </c>
      <c r="L237" s="48">
        <v>13263</v>
      </c>
      <c r="M237" s="48">
        <v>6132</v>
      </c>
      <c r="N237" s="48">
        <v>0</v>
      </c>
      <c r="O237" s="48">
        <v>52342.033800000005</v>
      </c>
      <c r="P237" s="48">
        <v>6321.45</v>
      </c>
      <c r="Q237" s="48">
        <v>-11318.6</v>
      </c>
      <c r="R237" s="48">
        <v>2957.4900000000002</v>
      </c>
      <c r="S237" s="48">
        <v>50302.3738</v>
      </c>
      <c r="T237" s="48">
        <v>53026.971</v>
      </c>
      <c r="U237" s="48">
        <v>45072.92535</v>
      </c>
      <c r="V237" s="48">
        <v>5229.4484500000035</v>
      </c>
      <c r="W237" s="48">
        <v>3660.613915000002</v>
      </c>
      <c r="X237" s="49">
        <v>1.069</v>
      </c>
      <c r="Y237" s="50">
        <v>12032</v>
      </c>
      <c r="Z237" s="46">
        <v>56685.831998999995</v>
      </c>
      <c r="AA237" s="46">
        <v>56317.117182648944</v>
      </c>
      <c r="AB237" s="46">
        <v>4680.611467972818</v>
      </c>
      <c r="AC237" s="46">
        <v>611.1692503693857</v>
      </c>
      <c r="AD237" s="46">
        <v>7353588</v>
      </c>
      <c r="AE237" s="46">
        <v>0</v>
      </c>
      <c r="AF237" s="15" t="s">
        <v>452</v>
      </c>
      <c r="AG237" t="b">
        <v>1</v>
      </c>
    </row>
    <row r="238" spans="1:33" ht="12.75">
      <c r="A238" t="s">
        <v>155</v>
      </c>
      <c r="B238" s="15" t="s">
        <v>156</v>
      </c>
      <c r="C238" s="36">
        <v>21600.164</v>
      </c>
      <c r="D238" s="41">
        <v>2509</v>
      </c>
      <c r="E238" s="45">
        <v>24109.164</v>
      </c>
      <c r="F238" s="47">
        <v>18183</v>
      </c>
      <c r="G238" s="47">
        <v>145</v>
      </c>
      <c r="H238" s="47">
        <v>393</v>
      </c>
      <c r="I238" s="47">
        <v>0</v>
      </c>
      <c r="J238" s="47">
        <v>2141</v>
      </c>
      <c r="K238" s="48">
        <v>0</v>
      </c>
      <c r="L238" s="48">
        <v>6520</v>
      </c>
      <c r="M238" s="48">
        <v>2509</v>
      </c>
      <c r="N238" s="48">
        <v>1</v>
      </c>
      <c r="O238" s="48">
        <v>25176.181800000002</v>
      </c>
      <c r="P238" s="48">
        <v>2277.15</v>
      </c>
      <c r="Q238" s="48">
        <v>-5542.849999999999</v>
      </c>
      <c r="R238" s="48">
        <v>1024.25</v>
      </c>
      <c r="S238" s="48">
        <v>22934.7318</v>
      </c>
      <c r="T238" s="48">
        <v>24109.164</v>
      </c>
      <c r="U238" s="48">
        <v>20492.7894</v>
      </c>
      <c r="V238" s="48">
        <v>2441.9424</v>
      </c>
      <c r="W238" s="48">
        <v>1709.3596799999998</v>
      </c>
      <c r="X238" s="49">
        <v>1.071</v>
      </c>
      <c r="Y238" s="50">
        <v>6873</v>
      </c>
      <c r="Z238" s="46">
        <v>25820.914644</v>
      </c>
      <c r="AA238" s="46">
        <v>25652.96167470872</v>
      </c>
      <c r="AB238" s="46">
        <v>3732.4256765180735</v>
      </c>
      <c r="AC238" s="46">
        <v>-337.01654108535877</v>
      </c>
      <c r="AD238" s="46">
        <v>0</v>
      </c>
      <c r="AE238" s="46">
        <v>2316315</v>
      </c>
      <c r="AF238" s="15" t="s">
        <v>454</v>
      </c>
      <c r="AG238" t="b">
        <v>1</v>
      </c>
    </row>
    <row r="239" spans="1:33" ht="12.75">
      <c r="A239" t="s">
        <v>305</v>
      </c>
      <c r="B239" s="15" t="s">
        <v>306</v>
      </c>
      <c r="C239" s="36">
        <v>47834.01</v>
      </c>
      <c r="D239" s="41">
        <v>4722</v>
      </c>
      <c r="E239" s="45">
        <v>52556.01</v>
      </c>
      <c r="F239" s="47">
        <v>32386</v>
      </c>
      <c r="G239" s="47">
        <v>632</v>
      </c>
      <c r="H239" s="47">
        <v>1236</v>
      </c>
      <c r="I239" s="47">
        <v>0</v>
      </c>
      <c r="J239" s="47">
        <v>2100</v>
      </c>
      <c r="K239" s="48">
        <v>1543</v>
      </c>
      <c r="L239" s="48">
        <v>6499</v>
      </c>
      <c r="M239" s="48">
        <v>4722</v>
      </c>
      <c r="N239" s="48">
        <v>112</v>
      </c>
      <c r="O239" s="48">
        <v>44841.6556</v>
      </c>
      <c r="P239" s="48">
        <v>3372.7999999999997</v>
      </c>
      <c r="Q239" s="48">
        <v>-6930.9</v>
      </c>
      <c r="R239" s="48">
        <v>2908.8700000000003</v>
      </c>
      <c r="S239" s="48">
        <v>44192.4256</v>
      </c>
      <c r="T239" s="48">
        <v>52556.01</v>
      </c>
      <c r="U239" s="48">
        <v>44672.6085</v>
      </c>
      <c r="V239" s="48">
        <v>-480.1828999999998</v>
      </c>
      <c r="W239" s="48">
        <v>-336.12802999999985</v>
      </c>
      <c r="X239" s="49">
        <v>0.994</v>
      </c>
      <c r="Y239" s="50">
        <v>11546</v>
      </c>
      <c r="Z239" s="46">
        <v>52240.67394</v>
      </c>
      <c r="AA239" s="46">
        <v>51900.8727971292</v>
      </c>
      <c r="AB239" s="46">
        <v>4495.13881838985</v>
      </c>
      <c r="AC239" s="46">
        <v>425.69660078641755</v>
      </c>
      <c r="AD239" s="46">
        <v>4915093</v>
      </c>
      <c r="AE239" s="46">
        <v>0</v>
      </c>
      <c r="AF239" s="15" t="s">
        <v>456</v>
      </c>
      <c r="AG239" t="b">
        <v>1</v>
      </c>
    </row>
    <row r="240" spans="1:33" ht="12.75">
      <c r="A240" t="s">
        <v>135</v>
      </c>
      <c r="B240" s="15" t="s">
        <v>136</v>
      </c>
      <c r="C240" s="36">
        <v>74791.458</v>
      </c>
      <c r="D240" s="41">
        <v>11667</v>
      </c>
      <c r="E240" s="45">
        <v>86458.458</v>
      </c>
      <c r="F240" s="47">
        <v>63685</v>
      </c>
      <c r="G240" s="47">
        <v>3799</v>
      </c>
      <c r="H240" s="47">
        <v>277</v>
      </c>
      <c r="I240" s="47">
        <v>0</v>
      </c>
      <c r="J240" s="47">
        <v>2608</v>
      </c>
      <c r="K240" s="48">
        <v>345</v>
      </c>
      <c r="L240" s="48">
        <v>41484</v>
      </c>
      <c r="M240" s="48">
        <v>11667</v>
      </c>
      <c r="N240" s="48">
        <v>889</v>
      </c>
      <c r="O240" s="48">
        <v>88178.251</v>
      </c>
      <c r="P240" s="48">
        <v>5681.4</v>
      </c>
      <c r="Q240" s="48">
        <v>-36310.299999999996</v>
      </c>
      <c r="R240" s="48">
        <v>2864.67</v>
      </c>
      <c r="S240" s="48">
        <v>60414.02100000001</v>
      </c>
      <c r="T240" s="48">
        <v>86458.458</v>
      </c>
      <c r="U240" s="48">
        <v>73489.6893</v>
      </c>
      <c r="V240" s="48">
        <v>-13075.66829999999</v>
      </c>
      <c r="W240" s="48">
        <v>-9152.967809999993</v>
      </c>
      <c r="X240" s="49">
        <v>0.894</v>
      </c>
      <c r="Y240" s="50">
        <v>18149</v>
      </c>
      <c r="Z240" s="46">
        <v>77293.861452</v>
      </c>
      <c r="AA240" s="46">
        <v>76791.10104564589</v>
      </c>
      <c r="AB240" s="46">
        <v>4231.1477792520745</v>
      </c>
      <c r="AC240" s="46">
        <v>161.7055616486423</v>
      </c>
      <c r="AD240" s="46">
        <v>2934794</v>
      </c>
      <c r="AE240" s="46">
        <v>0</v>
      </c>
      <c r="AF240" s="15" t="s">
        <v>458</v>
      </c>
      <c r="AG240" t="b">
        <v>1</v>
      </c>
    </row>
    <row r="241" spans="1:33" ht="12.75">
      <c r="A241" t="s">
        <v>245</v>
      </c>
      <c r="B241" s="15" t="s">
        <v>246</v>
      </c>
      <c r="C241" s="36">
        <v>148150.577</v>
      </c>
      <c r="D241" s="41">
        <v>21972</v>
      </c>
      <c r="E241" s="45">
        <v>170122.577</v>
      </c>
      <c r="F241" s="47">
        <v>83479</v>
      </c>
      <c r="G241" s="47">
        <v>18851</v>
      </c>
      <c r="H241" s="47">
        <v>1717</v>
      </c>
      <c r="I241" s="47">
        <v>0</v>
      </c>
      <c r="J241" s="47">
        <v>5098</v>
      </c>
      <c r="K241" s="48">
        <v>297</v>
      </c>
      <c r="L241" s="48">
        <v>33939</v>
      </c>
      <c r="M241" s="48">
        <v>21972</v>
      </c>
      <c r="N241" s="48">
        <v>0</v>
      </c>
      <c r="O241" s="48">
        <v>115585.0234</v>
      </c>
      <c r="P241" s="48">
        <v>21816.1</v>
      </c>
      <c r="Q241" s="48">
        <v>-29100.6</v>
      </c>
      <c r="R241" s="48">
        <v>12906.570000000002</v>
      </c>
      <c r="S241" s="48">
        <v>121207.09340000001</v>
      </c>
      <c r="T241" s="48">
        <v>170122.577</v>
      </c>
      <c r="U241" s="48">
        <v>144604.19045</v>
      </c>
      <c r="V241" s="48">
        <v>-23397.097049999982</v>
      </c>
      <c r="W241" s="48">
        <v>-16377.967934999986</v>
      </c>
      <c r="X241" s="49">
        <v>0.904</v>
      </c>
      <c r="Y241" s="50">
        <v>42775</v>
      </c>
      <c r="Z241" s="46">
        <v>153790.80960799998</v>
      </c>
      <c r="AA241" s="46">
        <v>152790.47234344162</v>
      </c>
      <c r="AB241" s="46">
        <v>3571.957272786479</v>
      </c>
      <c r="AC241" s="46">
        <v>-497.48494481695343</v>
      </c>
      <c r="AD241" s="46">
        <v>0</v>
      </c>
      <c r="AE241" s="46">
        <v>21279919</v>
      </c>
      <c r="AF241" s="15" t="s">
        <v>460</v>
      </c>
      <c r="AG241" t="b">
        <v>1</v>
      </c>
    </row>
    <row r="242" spans="1:33" ht="12.75">
      <c r="A242" t="s">
        <v>341</v>
      </c>
      <c r="B242" s="15" t="s">
        <v>342</v>
      </c>
      <c r="C242" s="36">
        <v>194070.487</v>
      </c>
      <c r="D242" s="41">
        <v>23608</v>
      </c>
      <c r="E242" s="45">
        <v>217678.487</v>
      </c>
      <c r="F242" s="47">
        <v>154076</v>
      </c>
      <c r="G242" s="47">
        <v>29475</v>
      </c>
      <c r="H242" s="47">
        <v>7897</v>
      </c>
      <c r="I242" s="47">
        <v>0</v>
      </c>
      <c r="J242" s="47">
        <v>7016</v>
      </c>
      <c r="K242" s="48">
        <v>9863</v>
      </c>
      <c r="L242" s="48">
        <v>57580</v>
      </c>
      <c r="M242" s="48">
        <v>23608</v>
      </c>
      <c r="N242" s="48">
        <v>450</v>
      </c>
      <c r="O242" s="48">
        <v>213333.62960000001</v>
      </c>
      <c r="P242" s="48">
        <v>37729.799999999996</v>
      </c>
      <c r="Q242" s="48">
        <v>-57709.049999999996</v>
      </c>
      <c r="R242" s="48">
        <v>10278.2</v>
      </c>
      <c r="S242" s="48">
        <v>203632.57960000003</v>
      </c>
      <c r="T242" s="48">
        <v>217678.487</v>
      </c>
      <c r="U242" s="48">
        <v>185026.71394999998</v>
      </c>
      <c r="V242" s="48">
        <v>18605.86565000005</v>
      </c>
      <c r="W242" s="48">
        <v>13024.105955000035</v>
      </c>
      <c r="X242" s="49">
        <v>1.06</v>
      </c>
      <c r="Y242" s="50">
        <v>56470</v>
      </c>
      <c r="Z242" s="46">
        <v>230739.19622</v>
      </c>
      <c r="AA242" s="46">
        <v>229238.3457012893</v>
      </c>
      <c r="AB242" s="46">
        <v>4059.4713246199626</v>
      </c>
      <c r="AC242" s="46">
        <v>-9.97089298346964</v>
      </c>
      <c r="AD242" s="46">
        <v>0</v>
      </c>
      <c r="AE242" s="46">
        <v>563056</v>
      </c>
      <c r="AF242" s="15" t="s">
        <v>462</v>
      </c>
      <c r="AG242" t="b">
        <v>1</v>
      </c>
    </row>
    <row r="243" spans="1:33" ht="12.75">
      <c r="A243" t="s">
        <v>83</v>
      </c>
      <c r="B243" s="15" t="s">
        <v>84</v>
      </c>
      <c r="C243" s="36">
        <v>26109.429000000004</v>
      </c>
      <c r="D243" s="41">
        <v>8083</v>
      </c>
      <c r="E243" s="45">
        <v>34192.429000000004</v>
      </c>
      <c r="F243" s="47">
        <v>16803</v>
      </c>
      <c r="G243" s="47">
        <v>8086</v>
      </c>
      <c r="H243" s="47">
        <v>68</v>
      </c>
      <c r="I243" s="47">
        <v>0</v>
      </c>
      <c r="J243" s="47">
        <v>1646</v>
      </c>
      <c r="K243" s="48">
        <v>0</v>
      </c>
      <c r="L243" s="48">
        <v>6758</v>
      </c>
      <c r="M243" s="48">
        <v>8083</v>
      </c>
      <c r="N243" s="48">
        <v>0</v>
      </c>
      <c r="O243" s="48">
        <v>23265.433800000003</v>
      </c>
      <c r="P243" s="48">
        <v>8330</v>
      </c>
      <c r="Q243" s="48">
        <v>-5744.3</v>
      </c>
      <c r="R243" s="48">
        <v>5721.6900000000005</v>
      </c>
      <c r="S243" s="48">
        <v>31572.823800000006</v>
      </c>
      <c r="T243" s="48">
        <v>34192.429000000004</v>
      </c>
      <c r="U243" s="48">
        <v>29063.564650000004</v>
      </c>
      <c r="V243" s="48">
        <v>2509.2591500000017</v>
      </c>
      <c r="W243" s="48">
        <v>1756.4814050000011</v>
      </c>
      <c r="X243" s="49">
        <v>1.051</v>
      </c>
      <c r="Y243" s="50">
        <v>11635</v>
      </c>
      <c r="Z243" s="46">
        <v>35936.242879000005</v>
      </c>
      <c r="AA243" s="46">
        <v>35702.494432056315</v>
      </c>
      <c r="AB243" s="46">
        <v>3068.54271010368</v>
      </c>
      <c r="AC243" s="46">
        <v>-1000.8995074997524</v>
      </c>
      <c r="AD243" s="46">
        <v>0</v>
      </c>
      <c r="AE243" s="46">
        <v>11645466</v>
      </c>
      <c r="AF243" s="15" t="s">
        <v>464</v>
      </c>
      <c r="AG243" t="b">
        <v>1</v>
      </c>
    </row>
    <row r="244" spans="1:33" ht="12.75">
      <c r="A244" t="s">
        <v>21</v>
      </c>
      <c r="B244" s="15" t="s">
        <v>22</v>
      </c>
      <c r="C244" s="36">
        <v>142231.083</v>
      </c>
      <c r="D244" s="41">
        <v>19614</v>
      </c>
      <c r="E244" s="45">
        <v>161845.083</v>
      </c>
      <c r="F244" s="47">
        <v>96825</v>
      </c>
      <c r="G244" s="47">
        <v>42639</v>
      </c>
      <c r="H244" s="47">
        <v>9004</v>
      </c>
      <c r="I244" s="47">
        <v>0</v>
      </c>
      <c r="J244" s="47">
        <v>8999</v>
      </c>
      <c r="K244" s="48">
        <v>1301</v>
      </c>
      <c r="L244" s="48">
        <v>57448</v>
      </c>
      <c r="M244" s="48">
        <v>19614</v>
      </c>
      <c r="N244" s="48">
        <v>914</v>
      </c>
      <c r="O244" s="48">
        <v>134063.89500000002</v>
      </c>
      <c r="P244" s="48">
        <v>51545.7</v>
      </c>
      <c r="Q244" s="48">
        <v>-50713.549999999996</v>
      </c>
      <c r="R244" s="48">
        <v>6905.740000000001</v>
      </c>
      <c r="S244" s="48">
        <v>141801.785</v>
      </c>
      <c r="T244" s="48">
        <v>161845.083</v>
      </c>
      <c r="U244" s="48">
        <v>137568.32055</v>
      </c>
      <c r="V244" s="48">
        <v>4233.4644499999995</v>
      </c>
      <c r="W244" s="48">
        <v>2963.4251149999996</v>
      </c>
      <c r="X244" s="49">
        <v>1.018</v>
      </c>
      <c r="Y244" s="50">
        <v>44095</v>
      </c>
      <c r="Z244" s="46">
        <v>164758.294494</v>
      </c>
      <c r="AA244" s="46">
        <v>163686.61887146102</v>
      </c>
      <c r="AB244" s="46">
        <v>3712.13559068967</v>
      </c>
      <c r="AC244" s="46">
        <v>-357.3066269137621</v>
      </c>
      <c r="AD244" s="46">
        <v>0</v>
      </c>
      <c r="AE244" s="46">
        <v>15755436</v>
      </c>
      <c r="AF244" s="15" t="s">
        <v>466</v>
      </c>
      <c r="AG244" t="b">
        <v>1</v>
      </c>
    </row>
    <row r="245" spans="1:33" ht="12.75">
      <c r="A245" t="s">
        <v>27</v>
      </c>
      <c r="B245" s="15" t="s">
        <v>28</v>
      </c>
      <c r="C245" s="36">
        <v>169186.072</v>
      </c>
      <c r="D245" s="41">
        <v>35158</v>
      </c>
      <c r="E245" s="45">
        <v>204344.072</v>
      </c>
      <c r="F245" s="47">
        <v>127351</v>
      </c>
      <c r="G245" s="47">
        <v>86688</v>
      </c>
      <c r="H245" s="47">
        <v>100980</v>
      </c>
      <c r="I245" s="47">
        <v>0</v>
      </c>
      <c r="J245" s="47">
        <v>5253</v>
      </c>
      <c r="K245" s="48">
        <v>94190</v>
      </c>
      <c r="L245" s="48">
        <v>83494</v>
      </c>
      <c r="M245" s="48">
        <v>35158</v>
      </c>
      <c r="N245" s="48">
        <v>4527</v>
      </c>
      <c r="O245" s="48">
        <v>176330.19460000002</v>
      </c>
      <c r="P245" s="48">
        <v>163982.85</v>
      </c>
      <c r="Q245" s="48">
        <v>-154879.35</v>
      </c>
      <c r="R245" s="48">
        <v>15690.320000000002</v>
      </c>
      <c r="S245" s="48">
        <v>201124.01460000002</v>
      </c>
      <c r="T245" s="48">
        <v>204344.072</v>
      </c>
      <c r="U245" s="48">
        <v>173692.4612</v>
      </c>
      <c r="V245" s="48">
        <v>27431.553400000033</v>
      </c>
      <c r="W245" s="48">
        <v>19202.087380000023</v>
      </c>
      <c r="X245" s="49">
        <v>1.094</v>
      </c>
      <c r="Y245" s="50">
        <v>66268</v>
      </c>
      <c r="Z245" s="46">
        <v>223552.414768</v>
      </c>
      <c r="AA245" s="46">
        <v>222098.31090025624</v>
      </c>
      <c r="AB245" s="46">
        <v>3351.516733570596</v>
      </c>
      <c r="AC245" s="46">
        <v>-717.9254840328363</v>
      </c>
      <c r="AD245" s="46">
        <v>0</v>
      </c>
      <c r="AE245" s="46">
        <v>47575486</v>
      </c>
      <c r="AF245" s="15" t="s">
        <v>468</v>
      </c>
      <c r="AG245" t="b">
        <v>1</v>
      </c>
    </row>
    <row r="246" spans="1:33" ht="12.75">
      <c r="A246" t="s">
        <v>325</v>
      </c>
      <c r="B246" s="15" t="s">
        <v>326</v>
      </c>
      <c r="C246" s="36">
        <v>52438.742</v>
      </c>
      <c r="D246" s="41">
        <v>6948</v>
      </c>
      <c r="E246" s="45">
        <v>59386.742</v>
      </c>
      <c r="F246" s="47">
        <v>39987</v>
      </c>
      <c r="G246" s="47">
        <v>3157</v>
      </c>
      <c r="H246" s="47">
        <v>7479</v>
      </c>
      <c r="I246" s="47">
        <v>0</v>
      </c>
      <c r="J246" s="47">
        <v>4249</v>
      </c>
      <c r="K246" s="48">
        <v>4639</v>
      </c>
      <c r="L246" s="48">
        <v>24624</v>
      </c>
      <c r="M246" s="48">
        <v>6948</v>
      </c>
      <c r="N246" s="48">
        <v>191</v>
      </c>
      <c r="O246" s="48">
        <v>55366.0002</v>
      </c>
      <c r="P246" s="48">
        <v>12652.25</v>
      </c>
      <c r="Q246" s="48">
        <v>-25035.899999999998</v>
      </c>
      <c r="R246" s="48">
        <v>1719.72</v>
      </c>
      <c r="S246" s="48">
        <v>44702.0702</v>
      </c>
      <c r="T246" s="48">
        <v>59386.742</v>
      </c>
      <c r="U246" s="48">
        <v>50478.7307</v>
      </c>
      <c r="V246" s="48">
        <v>-5776.660499999998</v>
      </c>
      <c r="W246" s="48">
        <v>-4043.6623499999982</v>
      </c>
      <c r="X246" s="49">
        <v>0.932</v>
      </c>
      <c r="Y246" s="50">
        <v>8976</v>
      </c>
      <c r="Z246" s="46">
        <v>55348.443544</v>
      </c>
      <c r="AA246" s="46">
        <v>54988.427813843606</v>
      </c>
      <c r="AB246" s="46">
        <v>6126.161743966534</v>
      </c>
      <c r="AC246" s="46">
        <v>2056.719526363102</v>
      </c>
      <c r="AD246" s="46">
        <v>18461114</v>
      </c>
      <c r="AE246" s="46">
        <v>0</v>
      </c>
      <c r="AF246" s="15" t="s">
        <v>470</v>
      </c>
      <c r="AG246" t="b">
        <v>1</v>
      </c>
    </row>
    <row r="247" spans="1:33" ht="12.75">
      <c r="A247" t="s">
        <v>335</v>
      </c>
      <c r="B247" s="15" t="s">
        <v>336</v>
      </c>
      <c r="C247" s="36">
        <v>254520.89500000002</v>
      </c>
      <c r="D247" s="41">
        <v>28118</v>
      </c>
      <c r="E247" s="45">
        <v>282638.895</v>
      </c>
      <c r="F247" s="47">
        <v>163808</v>
      </c>
      <c r="G247" s="47">
        <v>41767</v>
      </c>
      <c r="H247" s="47">
        <v>7523</v>
      </c>
      <c r="I247" s="47">
        <v>0</v>
      </c>
      <c r="J247" s="47">
        <v>9101</v>
      </c>
      <c r="K247" s="48">
        <v>651</v>
      </c>
      <c r="L247" s="48">
        <v>74557</v>
      </c>
      <c r="M247" s="48">
        <v>28118</v>
      </c>
      <c r="N247" s="48">
        <v>285</v>
      </c>
      <c r="O247" s="48">
        <v>226808.55680000002</v>
      </c>
      <c r="P247" s="48">
        <v>49632.35</v>
      </c>
      <c r="Q247" s="48">
        <v>-64169.049999999996</v>
      </c>
      <c r="R247" s="48">
        <v>11225.61</v>
      </c>
      <c r="S247" s="48">
        <v>223497.4668</v>
      </c>
      <c r="T247" s="48">
        <v>282638.895</v>
      </c>
      <c r="U247" s="48">
        <v>240243.06075</v>
      </c>
      <c r="V247" s="48">
        <v>-16745.59395000001</v>
      </c>
      <c r="W247" s="48">
        <v>-11721.915765000005</v>
      </c>
      <c r="X247" s="49">
        <v>0.959</v>
      </c>
      <c r="Y247" s="50">
        <v>52956</v>
      </c>
      <c r="Z247" s="46">
        <v>271050.700305</v>
      </c>
      <c r="AA247" s="46">
        <v>269287.6423121925</v>
      </c>
      <c r="AB247" s="46">
        <v>5085.120521039968</v>
      </c>
      <c r="AC247" s="46">
        <v>1015.6783034365353</v>
      </c>
      <c r="AD247" s="46">
        <v>53786260</v>
      </c>
      <c r="AE247" s="46">
        <v>0</v>
      </c>
      <c r="AF247" s="15" t="s">
        <v>472</v>
      </c>
      <c r="AG247" t="b">
        <v>1</v>
      </c>
    </row>
    <row r="248" spans="1:33" ht="12.75">
      <c r="A248" t="s">
        <v>347</v>
      </c>
      <c r="B248" s="15" t="s">
        <v>348</v>
      </c>
      <c r="C248" s="36">
        <v>94196.091</v>
      </c>
      <c r="D248" s="41">
        <v>14608</v>
      </c>
      <c r="E248" s="45">
        <v>108804.091</v>
      </c>
      <c r="F248" s="47">
        <v>61037</v>
      </c>
      <c r="G248" s="47">
        <v>18880</v>
      </c>
      <c r="H248" s="47">
        <v>2196</v>
      </c>
      <c r="I248" s="47">
        <v>0</v>
      </c>
      <c r="J248" s="47">
        <v>4769</v>
      </c>
      <c r="K248" s="48">
        <v>775</v>
      </c>
      <c r="L248" s="48">
        <v>26445</v>
      </c>
      <c r="M248" s="48">
        <v>14608</v>
      </c>
      <c r="N248" s="48">
        <v>1660</v>
      </c>
      <c r="O248" s="48">
        <v>84511.8302</v>
      </c>
      <c r="P248" s="48">
        <v>21968.25</v>
      </c>
      <c r="Q248" s="48">
        <v>-24548</v>
      </c>
      <c r="R248" s="48">
        <v>7921.150000000001</v>
      </c>
      <c r="S248" s="48">
        <v>89853.23019999999</v>
      </c>
      <c r="T248" s="48">
        <v>108804.091</v>
      </c>
      <c r="U248" s="48">
        <v>92483.47735</v>
      </c>
      <c r="V248" s="48">
        <v>-2630.24715000001</v>
      </c>
      <c r="W248" s="48">
        <v>-1841.173005000007</v>
      </c>
      <c r="X248" s="49">
        <v>0.983</v>
      </c>
      <c r="Y248" s="50">
        <v>23134</v>
      </c>
      <c r="Z248" s="46">
        <v>106954.421453</v>
      </c>
      <c r="AA248" s="46">
        <v>106258.73298070817</v>
      </c>
      <c r="AB248" s="46">
        <v>4593.184619205851</v>
      </c>
      <c r="AC248" s="46">
        <v>523.7424016024188</v>
      </c>
      <c r="AD248" s="46">
        <v>12116257</v>
      </c>
      <c r="AE248" s="46">
        <v>0</v>
      </c>
      <c r="AF248" s="15" t="s">
        <v>474</v>
      </c>
      <c r="AG248" t="b">
        <v>1</v>
      </c>
    </row>
    <row r="249" spans="1:33" ht="12.75">
      <c r="A249" t="s">
        <v>545</v>
      </c>
      <c r="B249" s="15" t="s">
        <v>546</v>
      </c>
      <c r="C249" s="36">
        <v>515412.993</v>
      </c>
      <c r="D249" s="41">
        <v>66825</v>
      </c>
      <c r="E249" s="45">
        <v>582237.993</v>
      </c>
      <c r="F249" s="47">
        <v>365361</v>
      </c>
      <c r="G249" s="47">
        <v>94009</v>
      </c>
      <c r="H249" s="47">
        <v>20783</v>
      </c>
      <c r="I249" s="47">
        <v>0</v>
      </c>
      <c r="J249" s="47">
        <v>24284</v>
      </c>
      <c r="K249" s="48">
        <v>8890</v>
      </c>
      <c r="L249" s="48">
        <v>184334</v>
      </c>
      <c r="M249" s="48">
        <v>66825</v>
      </c>
      <c r="N249" s="48">
        <v>2497</v>
      </c>
      <c r="O249" s="48">
        <v>505878.8406</v>
      </c>
      <c r="P249" s="48">
        <v>118214.59999999999</v>
      </c>
      <c r="Q249" s="48">
        <v>-166362.85</v>
      </c>
      <c r="R249" s="48">
        <v>25464.47</v>
      </c>
      <c r="S249" s="48">
        <v>483195.06059999997</v>
      </c>
      <c r="T249" s="48">
        <v>582237.993</v>
      </c>
      <c r="U249" s="48">
        <v>494902.29405</v>
      </c>
      <c r="V249" s="48">
        <v>-11707.233450000058</v>
      </c>
      <c r="W249" s="48">
        <v>-8195.06341500004</v>
      </c>
      <c r="X249" s="49">
        <v>0.986</v>
      </c>
      <c r="Y249" s="50">
        <v>118258</v>
      </c>
      <c r="Z249" s="46">
        <v>574086.661098</v>
      </c>
      <c r="AA249" s="46">
        <v>570352.4959574041</v>
      </c>
      <c r="AB249" s="46">
        <v>4822.9506330007625</v>
      </c>
      <c r="AC249" s="46">
        <v>753.5084153973303</v>
      </c>
      <c r="AD249" s="46">
        <v>89108398</v>
      </c>
      <c r="AE249" s="46">
        <v>0</v>
      </c>
      <c r="AF249" s="15" t="s">
        <v>476</v>
      </c>
      <c r="AG249" t="b">
        <v>1</v>
      </c>
    </row>
    <row r="250" spans="1:33" ht="12.75">
      <c r="A250" t="s">
        <v>2</v>
      </c>
      <c r="B250" s="15" t="s">
        <v>0</v>
      </c>
      <c r="C250" s="36">
        <v>149286.834</v>
      </c>
      <c r="D250" s="41">
        <v>22334</v>
      </c>
      <c r="E250" s="45">
        <v>171620.834</v>
      </c>
      <c r="F250" s="47">
        <v>80192</v>
      </c>
      <c r="G250" s="47">
        <v>51161</v>
      </c>
      <c r="H250" s="47">
        <v>7363</v>
      </c>
      <c r="I250" s="47">
        <v>0</v>
      </c>
      <c r="J250" s="47">
        <v>9744</v>
      </c>
      <c r="K250" s="48">
        <v>7061</v>
      </c>
      <c r="L250" s="48">
        <v>24956</v>
      </c>
      <c r="M250" s="48">
        <v>22334</v>
      </c>
      <c r="N250" s="48">
        <v>1342</v>
      </c>
      <c r="O250" s="48">
        <v>111033.8432</v>
      </c>
      <c r="P250" s="48">
        <v>58027.799999999996</v>
      </c>
      <c r="Q250" s="48">
        <v>-28355.149999999998</v>
      </c>
      <c r="R250" s="48">
        <v>14741.380000000001</v>
      </c>
      <c r="S250" s="48">
        <v>155447.8732</v>
      </c>
      <c r="T250" s="48">
        <v>171620.834</v>
      </c>
      <c r="U250" s="48">
        <v>145877.7089</v>
      </c>
      <c r="V250" s="48">
        <v>9570.164300000004</v>
      </c>
      <c r="W250" s="48">
        <v>6699.115010000002</v>
      </c>
      <c r="X250" s="49">
        <v>1.039</v>
      </c>
      <c r="Y250" s="50">
        <v>41386</v>
      </c>
      <c r="Z250" s="46">
        <v>178314.046526</v>
      </c>
      <c r="AA250" s="46">
        <v>177154.19707863178</v>
      </c>
      <c r="AB250" s="46">
        <v>4280.534409670705</v>
      </c>
      <c r="AC250" s="46">
        <v>211.09219206727266</v>
      </c>
      <c r="AD250" s="46">
        <v>8736261</v>
      </c>
      <c r="AE250" s="46">
        <v>0</v>
      </c>
      <c r="AF250" s="15" t="s">
        <v>478</v>
      </c>
      <c r="AG250" t="b">
        <v>1</v>
      </c>
    </row>
    <row r="251" spans="1:33" ht="12.75">
      <c r="A251" t="s">
        <v>23</v>
      </c>
      <c r="B251" s="15" t="s">
        <v>24</v>
      </c>
      <c r="C251" s="36">
        <v>72373.489</v>
      </c>
      <c r="D251" s="41">
        <v>13961</v>
      </c>
      <c r="E251" s="45">
        <v>86334.489</v>
      </c>
      <c r="F251" s="47">
        <v>62281</v>
      </c>
      <c r="G251" s="47">
        <v>12088</v>
      </c>
      <c r="H251" s="47">
        <v>2572</v>
      </c>
      <c r="I251" s="47">
        <v>0</v>
      </c>
      <c r="J251" s="47">
        <v>159</v>
      </c>
      <c r="K251" s="48">
        <v>735</v>
      </c>
      <c r="L251" s="48">
        <v>40934</v>
      </c>
      <c r="M251" s="48">
        <v>13961</v>
      </c>
      <c r="N251" s="48">
        <v>0</v>
      </c>
      <c r="O251" s="48">
        <v>86234.2726</v>
      </c>
      <c r="P251" s="48">
        <v>12596.15</v>
      </c>
      <c r="Q251" s="48">
        <v>-35418.65</v>
      </c>
      <c r="R251" s="48">
        <v>4908.070000000001</v>
      </c>
      <c r="S251" s="48">
        <v>68319.8426</v>
      </c>
      <c r="T251" s="48">
        <v>86334.489</v>
      </c>
      <c r="U251" s="48">
        <v>73384.31565</v>
      </c>
      <c r="V251" s="48">
        <v>-5064.4730500000005</v>
      </c>
      <c r="W251" s="48">
        <v>-3545.131135</v>
      </c>
      <c r="X251" s="49">
        <v>0.959</v>
      </c>
      <c r="Y251" s="50">
        <v>24595</v>
      </c>
      <c r="Z251" s="46">
        <v>82794.774951</v>
      </c>
      <c r="AA251" s="46">
        <v>82256.23367596988</v>
      </c>
      <c r="AB251" s="46">
        <v>3344.4290984334166</v>
      </c>
      <c r="AC251" s="46">
        <v>-725.0131191700157</v>
      </c>
      <c r="AD251" s="46">
        <v>0</v>
      </c>
      <c r="AE251" s="46">
        <v>17831698</v>
      </c>
      <c r="AF251" s="15" t="s">
        <v>480</v>
      </c>
      <c r="AG251" t="b">
        <v>1</v>
      </c>
    </row>
    <row r="252" spans="1:33" ht="12.75">
      <c r="A252" t="s">
        <v>61</v>
      </c>
      <c r="B252" s="15" t="s">
        <v>62</v>
      </c>
      <c r="C252" s="36">
        <v>761569.313</v>
      </c>
      <c r="D252" s="41">
        <v>78565</v>
      </c>
      <c r="E252" s="45">
        <v>840134.313</v>
      </c>
      <c r="F252" s="47">
        <v>411162</v>
      </c>
      <c r="G252" s="47">
        <v>209412</v>
      </c>
      <c r="H252" s="47">
        <v>671365</v>
      </c>
      <c r="I252" s="47">
        <v>0</v>
      </c>
      <c r="J252" s="47">
        <v>7154</v>
      </c>
      <c r="K252" s="48">
        <v>588263</v>
      </c>
      <c r="L252" s="48">
        <v>110954</v>
      </c>
      <c r="M252" s="48">
        <v>78565</v>
      </c>
      <c r="N252" s="48">
        <v>6582</v>
      </c>
      <c r="O252" s="48">
        <v>569294.9052</v>
      </c>
      <c r="P252" s="48">
        <v>754741.35</v>
      </c>
      <c r="Q252" s="48">
        <v>-599929.15</v>
      </c>
      <c r="R252" s="48">
        <v>47918.07000000001</v>
      </c>
      <c r="S252" s="48">
        <v>772025.1751999999</v>
      </c>
      <c r="T252" s="48">
        <v>840134.313</v>
      </c>
      <c r="U252" s="48">
        <v>714114.16605</v>
      </c>
      <c r="V252" s="48">
        <v>57911.00914999994</v>
      </c>
      <c r="W252" s="48">
        <v>40537.70640499995</v>
      </c>
      <c r="X252" s="49">
        <v>1.048</v>
      </c>
      <c r="Y252" s="50">
        <v>205015</v>
      </c>
      <c r="Z252" s="46">
        <v>880460.760024</v>
      </c>
      <c r="AA252" s="46">
        <v>874733.7747088284</v>
      </c>
      <c r="AB252" s="46">
        <v>4266.68182673867</v>
      </c>
      <c r="AC252" s="46">
        <v>197.23960913523752</v>
      </c>
      <c r="AD252" s="46">
        <v>40437078</v>
      </c>
      <c r="AE252" s="46">
        <v>0</v>
      </c>
      <c r="AF252" s="15" t="s">
        <v>482</v>
      </c>
      <c r="AG252" t="b">
        <v>1</v>
      </c>
    </row>
    <row r="253" spans="1:33" ht="12.75">
      <c r="A253" t="s">
        <v>137</v>
      </c>
      <c r="B253" s="15" t="s">
        <v>138</v>
      </c>
      <c r="C253" s="36">
        <v>27550.667</v>
      </c>
      <c r="D253" s="41">
        <v>1999</v>
      </c>
      <c r="E253" s="45">
        <v>29549.667</v>
      </c>
      <c r="F253" s="47">
        <v>19012</v>
      </c>
      <c r="G253" s="47">
        <v>3517</v>
      </c>
      <c r="H253" s="47">
        <v>837</v>
      </c>
      <c r="I253" s="47">
        <v>994</v>
      </c>
      <c r="J253" s="47">
        <v>2264</v>
      </c>
      <c r="K253" s="48">
        <v>23</v>
      </c>
      <c r="L253" s="48">
        <v>4388</v>
      </c>
      <c r="M253" s="48">
        <v>1999</v>
      </c>
      <c r="N253" s="48">
        <v>0</v>
      </c>
      <c r="O253" s="48">
        <v>26324.0152</v>
      </c>
      <c r="P253" s="48">
        <v>6470.2</v>
      </c>
      <c r="Q253" s="48">
        <v>-3749.35</v>
      </c>
      <c r="R253" s="48">
        <v>953.19</v>
      </c>
      <c r="S253" s="48">
        <v>29998.0552</v>
      </c>
      <c r="T253" s="48">
        <v>29549.667</v>
      </c>
      <c r="U253" s="48">
        <v>25117.21695</v>
      </c>
      <c r="V253" s="48">
        <v>4880.838249999997</v>
      </c>
      <c r="W253" s="48">
        <v>3416.586774999998</v>
      </c>
      <c r="X253" s="49">
        <v>1.116</v>
      </c>
      <c r="Y253" s="50">
        <v>9237</v>
      </c>
      <c r="Z253" s="46">
        <v>32977.428372</v>
      </c>
      <c r="AA253" s="46">
        <v>32762.925629125446</v>
      </c>
      <c r="AB253" s="46">
        <v>3546.922770285314</v>
      </c>
      <c r="AC253" s="46">
        <v>-522.5194473181182</v>
      </c>
      <c r="AD253" s="46">
        <v>0</v>
      </c>
      <c r="AE253" s="46">
        <v>4826512</v>
      </c>
      <c r="AF253" s="15" t="s">
        <v>484</v>
      </c>
      <c r="AG253" t="b">
        <v>1</v>
      </c>
    </row>
    <row r="254" spans="1:33" ht="12.75">
      <c r="A254" t="s">
        <v>107</v>
      </c>
      <c r="B254" s="30" t="s">
        <v>108</v>
      </c>
      <c r="C254" s="36">
        <v>21012.222</v>
      </c>
      <c r="D254" s="41">
        <v>6223</v>
      </c>
      <c r="E254" s="45">
        <v>27235.222</v>
      </c>
      <c r="F254" s="47">
        <v>28676</v>
      </c>
      <c r="G254" s="47">
        <v>7016</v>
      </c>
      <c r="H254" s="47">
        <v>644</v>
      </c>
      <c r="I254" s="47">
        <v>0</v>
      </c>
      <c r="J254" s="47">
        <v>3798</v>
      </c>
      <c r="K254" s="48">
        <v>233</v>
      </c>
      <c r="L254" s="48">
        <v>23197</v>
      </c>
      <c r="M254" s="48">
        <v>6223</v>
      </c>
      <c r="N254" s="48">
        <v>7146</v>
      </c>
      <c r="O254" s="48">
        <v>39704.789600000004</v>
      </c>
      <c r="P254" s="48">
        <v>9739.3</v>
      </c>
      <c r="Q254" s="48">
        <v>-25989.6</v>
      </c>
      <c r="R254" s="48">
        <v>1346.0600000000002</v>
      </c>
      <c r="S254" s="48">
        <v>24800.549600000006</v>
      </c>
      <c r="T254" s="48">
        <v>27235.222</v>
      </c>
      <c r="U254" s="48">
        <v>23149.938700000002</v>
      </c>
      <c r="V254" s="48">
        <v>1650.6109000000033</v>
      </c>
      <c r="W254" s="48">
        <v>1155.4276300000022</v>
      </c>
      <c r="X254" s="49">
        <v>1.042</v>
      </c>
      <c r="Y254" s="50">
        <v>7374</v>
      </c>
      <c r="Z254" s="46">
        <v>28379.101324000003</v>
      </c>
      <c r="AA254" s="46">
        <v>28194.508547218124</v>
      </c>
      <c r="AB254" s="46">
        <v>3823.5026508296887</v>
      </c>
      <c r="AC254" s="46">
        <v>-245.93956677374354</v>
      </c>
      <c r="AD254" s="46">
        <v>0</v>
      </c>
      <c r="AE254" s="46">
        <v>1813558</v>
      </c>
      <c r="AF254" s="15" t="s">
        <v>486</v>
      </c>
      <c r="AG254" t="b">
        <v>1</v>
      </c>
    </row>
    <row r="255" spans="1:33" ht="12.75">
      <c r="A255" t="s">
        <v>121</v>
      </c>
      <c r="B255" s="15" t="s">
        <v>122</v>
      </c>
      <c r="C255" s="36">
        <v>53923.901</v>
      </c>
      <c r="D255" s="41">
        <v>7658</v>
      </c>
      <c r="E255" s="45">
        <v>61581.901</v>
      </c>
      <c r="F255" s="47">
        <v>27186</v>
      </c>
      <c r="G255" s="47">
        <v>8017</v>
      </c>
      <c r="H255" s="47">
        <v>2305</v>
      </c>
      <c r="I255" s="47">
        <v>0</v>
      </c>
      <c r="J255" s="47">
        <v>2104</v>
      </c>
      <c r="K255" s="48">
        <v>3152</v>
      </c>
      <c r="L255" s="48">
        <v>0</v>
      </c>
      <c r="M255" s="48">
        <v>7658</v>
      </c>
      <c r="N255" s="48">
        <v>0</v>
      </c>
      <c r="O255" s="48">
        <v>37641.7356</v>
      </c>
      <c r="P255" s="48">
        <v>10562.1</v>
      </c>
      <c r="Q255" s="48">
        <v>-2679.2</v>
      </c>
      <c r="R255" s="48">
        <v>6509.3</v>
      </c>
      <c r="S255" s="48">
        <v>52033.935600000004</v>
      </c>
      <c r="T255" s="48">
        <v>61581.901</v>
      </c>
      <c r="U255" s="48">
        <v>52344.615849999995</v>
      </c>
      <c r="V255" s="48">
        <v>-310.68024999999034</v>
      </c>
      <c r="W255" s="48">
        <v>-217.47617499999322</v>
      </c>
      <c r="X255" s="49">
        <v>0.996</v>
      </c>
      <c r="Y255" s="50">
        <v>13206</v>
      </c>
      <c r="Z255" s="46">
        <v>61335.573396</v>
      </c>
      <c r="AA255" s="46">
        <v>60936.61418727053</v>
      </c>
      <c r="AB255" s="46">
        <v>4614.3127508155785</v>
      </c>
      <c r="AC255" s="46">
        <v>544.8705332121463</v>
      </c>
      <c r="AD255" s="46">
        <v>7195560</v>
      </c>
      <c r="AE255" s="46">
        <v>0</v>
      </c>
      <c r="AF255" s="15" t="s">
        <v>488</v>
      </c>
      <c r="AG255" t="b">
        <v>1</v>
      </c>
    </row>
    <row r="256" spans="1:33" ht="12.75">
      <c r="A256" t="s">
        <v>97</v>
      </c>
      <c r="B256" s="15" t="s">
        <v>98</v>
      </c>
      <c r="C256" s="36">
        <v>42971.926</v>
      </c>
      <c r="D256" s="41">
        <v>3757</v>
      </c>
      <c r="E256" s="45">
        <v>46728.926</v>
      </c>
      <c r="F256" s="47">
        <v>26196</v>
      </c>
      <c r="G256" s="47">
        <v>4105</v>
      </c>
      <c r="H256" s="47">
        <v>868</v>
      </c>
      <c r="I256" s="47">
        <v>0</v>
      </c>
      <c r="J256" s="47">
        <v>2772</v>
      </c>
      <c r="K256" s="48">
        <v>7</v>
      </c>
      <c r="L256" s="48">
        <v>7538</v>
      </c>
      <c r="M256" s="48">
        <v>3757</v>
      </c>
      <c r="N256" s="48">
        <v>941</v>
      </c>
      <c r="O256" s="48">
        <v>36270.9816</v>
      </c>
      <c r="P256" s="48">
        <v>6583.25</v>
      </c>
      <c r="Q256" s="48">
        <v>-7213.099999999999</v>
      </c>
      <c r="R256" s="48">
        <v>1911.9900000000002</v>
      </c>
      <c r="S256" s="48">
        <v>37553.1216</v>
      </c>
      <c r="T256" s="48">
        <v>46728.926</v>
      </c>
      <c r="U256" s="48">
        <v>39719.5871</v>
      </c>
      <c r="V256" s="48">
        <v>-2166.4654999999984</v>
      </c>
      <c r="W256" s="48">
        <v>-1516.5258499999989</v>
      </c>
      <c r="X256" s="49">
        <v>0.968</v>
      </c>
      <c r="Y256" s="50">
        <v>7596</v>
      </c>
      <c r="Z256" s="46">
        <v>45233.600368</v>
      </c>
      <c r="AA256" s="46">
        <v>44939.37696041416</v>
      </c>
      <c r="AB256" s="46">
        <v>5916.189699896546</v>
      </c>
      <c r="AC256" s="46">
        <v>1846.7474822931135</v>
      </c>
      <c r="AD256" s="46">
        <v>14027894</v>
      </c>
      <c r="AE256" s="46">
        <v>0</v>
      </c>
      <c r="AF256" s="15" t="s">
        <v>490</v>
      </c>
      <c r="AG256" t="b">
        <v>1</v>
      </c>
    </row>
    <row r="257" spans="1:33" ht="12.75">
      <c r="A257" t="s">
        <v>3</v>
      </c>
      <c r="B257" s="15" t="s">
        <v>4</v>
      </c>
      <c r="C257" s="36">
        <v>132422.07</v>
      </c>
      <c r="D257" s="41">
        <v>15702</v>
      </c>
      <c r="E257" s="45">
        <v>148124.07</v>
      </c>
      <c r="F257" s="47">
        <v>46838</v>
      </c>
      <c r="G257" s="47">
        <v>66816</v>
      </c>
      <c r="H257" s="47">
        <v>1461</v>
      </c>
      <c r="I257" s="47">
        <v>0</v>
      </c>
      <c r="J257" s="47">
        <v>4441</v>
      </c>
      <c r="K257" s="48">
        <v>3</v>
      </c>
      <c r="L257" s="48">
        <v>8530</v>
      </c>
      <c r="M257" s="48">
        <v>15702</v>
      </c>
      <c r="N257" s="48">
        <v>2547</v>
      </c>
      <c r="O257" s="48">
        <v>64851.8948</v>
      </c>
      <c r="P257" s="48">
        <v>61810.299999999996</v>
      </c>
      <c r="Q257" s="48">
        <v>-9418</v>
      </c>
      <c r="R257" s="48">
        <v>11896.6</v>
      </c>
      <c r="S257" s="48">
        <v>129140.7948</v>
      </c>
      <c r="T257" s="48">
        <v>148124.07</v>
      </c>
      <c r="U257" s="48">
        <v>125905.4595</v>
      </c>
      <c r="V257" s="48">
        <v>3235.335300000006</v>
      </c>
      <c r="W257" s="48">
        <v>2264.7347100000043</v>
      </c>
      <c r="X257" s="49">
        <v>1.015</v>
      </c>
      <c r="Y257" s="50">
        <v>31531</v>
      </c>
      <c r="Z257" s="46">
        <v>150345.93104999998</v>
      </c>
      <c r="AA257" s="46">
        <v>149368.00110875457</v>
      </c>
      <c r="AB257" s="46">
        <v>4737.179319043309</v>
      </c>
      <c r="AC257" s="46">
        <v>667.7371014398768</v>
      </c>
      <c r="AD257" s="46">
        <v>21054419</v>
      </c>
      <c r="AE257" s="46">
        <v>0</v>
      </c>
      <c r="AF257" s="15" t="s">
        <v>492</v>
      </c>
      <c r="AG257" t="b">
        <v>1</v>
      </c>
    </row>
    <row r="258" spans="1:33" ht="12.75">
      <c r="A258" t="s">
        <v>442</v>
      </c>
      <c r="B258" s="15" t="s">
        <v>443</v>
      </c>
      <c r="C258" s="36">
        <v>15615.111</v>
      </c>
      <c r="D258" s="41">
        <v>3078</v>
      </c>
      <c r="E258" s="45">
        <v>18693.111</v>
      </c>
      <c r="F258" s="47">
        <v>15766</v>
      </c>
      <c r="G258" s="47">
        <v>2048</v>
      </c>
      <c r="H258" s="47">
        <v>136</v>
      </c>
      <c r="I258" s="47">
        <v>0</v>
      </c>
      <c r="J258" s="47">
        <v>1252</v>
      </c>
      <c r="K258" s="48">
        <v>0</v>
      </c>
      <c r="L258" s="48">
        <v>8106</v>
      </c>
      <c r="M258" s="48">
        <v>3078</v>
      </c>
      <c r="N258" s="48">
        <v>0</v>
      </c>
      <c r="O258" s="48">
        <v>21829.603600000002</v>
      </c>
      <c r="P258" s="48">
        <v>2920.6</v>
      </c>
      <c r="Q258" s="48">
        <v>-6890.099999999999</v>
      </c>
      <c r="R258" s="48">
        <v>1238.2800000000002</v>
      </c>
      <c r="S258" s="48">
        <v>19098.3836</v>
      </c>
      <c r="T258" s="48">
        <v>18693.111</v>
      </c>
      <c r="U258" s="48">
        <v>15889.14435</v>
      </c>
      <c r="V258" s="48">
        <v>3209.2392500000005</v>
      </c>
      <c r="W258" s="48">
        <v>2246.4674750000004</v>
      </c>
      <c r="X258" s="49">
        <v>1.12</v>
      </c>
      <c r="Y258" s="50">
        <v>6730</v>
      </c>
      <c r="Z258" s="46">
        <v>20936.284320000002</v>
      </c>
      <c r="AA258" s="46">
        <v>20800.103585663095</v>
      </c>
      <c r="AB258" s="46">
        <v>3090.6543217924363</v>
      </c>
      <c r="AC258" s="46">
        <v>-978.7878958109959</v>
      </c>
      <c r="AD258" s="46">
        <v>0</v>
      </c>
      <c r="AE258" s="46">
        <v>6587243</v>
      </c>
      <c r="AF258" s="15" t="s">
        <v>494</v>
      </c>
      <c r="AG258" t="b">
        <v>1</v>
      </c>
    </row>
    <row r="259" spans="1:33" ht="12.75">
      <c r="A259" t="s">
        <v>319</v>
      </c>
      <c r="B259" s="15" t="s">
        <v>320</v>
      </c>
      <c r="C259" s="36">
        <v>70595.77</v>
      </c>
      <c r="D259" s="41">
        <v>6411</v>
      </c>
      <c r="E259" s="45">
        <v>77006.77</v>
      </c>
      <c r="F259" s="47">
        <v>47571</v>
      </c>
      <c r="G259" s="47">
        <v>1363</v>
      </c>
      <c r="H259" s="47">
        <v>1658</v>
      </c>
      <c r="I259" s="47">
        <v>2715</v>
      </c>
      <c r="J259" s="47">
        <v>0</v>
      </c>
      <c r="K259" s="48">
        <v>946</v>
      </c>
      <c r="L259" s="48">
        <v>22754</v>
      </c>
      <c r="M259" s="48">
        <v>6411</v>
      </c>
      <c r="N259" s="48">
        <v>19</v>
      </c>
      <c r="O259" s="48">
        <v>65866.8066</v>
      </c>
      <c r="P259" s="48">
        <v>4875.599999999999</v>
      </c>
      <c r="Q259" s="48">
        <v>-20161.149999999998</v>
      </c>
      <c r="R259" s="48">
        <v>1581.17</v>
      </c>
      <c r="S259" s="48">
        <v>52162.42659999999</v>
      </c>
      <c r="T259" s="48">
        <v>77006.77</v>
      </c>
      <c r="U259" s="48">
        <v>65455.7545</v>
      </c>
      <c r="V259" s="48">
        <v>-13293.327900000011</v>
      </c>
      <c r="W259" s="48">
        <v>-9305.329530000006</v>
      </c>
      <c r="X259" s="49">
        <v>0.879</v>
      </c>
      <c r="Y259" s="50">
        <v>15620</v>
      </c>
      <c r="Z259" s="46">
        <v>67688.95083</v>
      </c>
      <c r="AA259" s="46">
        <v>67248.66587352764</v>
      </c>
      <c r="AB259" s="46">
        <v>4305.2923094447915</v>
      </c>
      <c r="AC259" s="46">
        <v>235.85009184135924</v>
      </c>
      <c r="AD259" s="46">
        <v>3683978</v>
      </c>
      <c r="AE259" s="46">
        <v>0</v>
      </c>
      <c r="AF259" s="15" t="s">
        <v>496</v>
      </c>
      <c r="AG259" t="b">
        <v>1</v>
      </c>
    </row>
    <row r="260" spans="1:33" ht="12.75">
      <c r="A260" t="s">
        <v>263</v>
      </c>
      <c r="B260" s="15" t="s">
        <v>264</v>
      </c>
      <c r="C260" s="36">
        <v>167581.767</v>
      </c>
      <c r="D260" s="41">
        <v>23147</v>
      </c>
      <c r="E260" s="45">
        <v>190728.767</v>
      </c>
      <c r="F260" s="47">
        <v>110573</v>
      </c>
      <c r="G260" s="47">
        <v>9466</v>
      </c>
      <c r="H260" s="47">
        <v>6243</v>
      </c>
      <c r="I260" s="47">
        <v>0</v>
      </c>
      <c r="J260" s="47">
        <v>4480</v>
      </c>
      <c r="K260" s="48">
        <v>927</v>
      </c>
      <c r="L260" s="48">
        <v>33804</v>
      </c>
      <c r="M260" s="48">
        <v>23147</v>
      </c>
      <c r="N260" s="48">
        <v>4823</v>
      </c>
      <c r="O260" s="48">
        <v>153099.3758</v>
      </c>
      <c r="P260" s="48">
        <v>17160.649999999998</v>
      </c>
      <c r="Q260" s="48">
        <v>-33620.9</v>
      </c>
      <c r="R260" s="48">
        <v>13928.27</v>
      </c>
      <c r="S260" s="48">
        <v>150567.3958</v>
      </c>
      <c r="T260" s="48">
        <v>190728.767</v>
      </c>
      <c r="U260" s="48">
        <v>162119.45195</v>
      </c>
      <c r="V260" s="48">
        <v>-11552.05614999999</v>
      </c>
      <c r="W260" s="48">
        <v>-8086.439304999992</v>
      </c>
      <c r="X260" s="49">
        <v>0.958</v>
      </c>
      <c r="Y260" s="50">
        <v>59844</v>
      </c>
      <c r="Z260" s="46">
        <v>182718.15878599999</v>
      </c>
      <c r="AA260" s="46">
        <v>181529.6626488705</v>
      </c>
      <c r="AB260" s="46">
        <v>3033.381168519325</v>
      </c>
      <c r="AC260" s="46">
        <v>-1036.0610490841073</v>
      </c>
      <c r="AD260" s="46">
        <v>0</v>
      </c>
      <c r="AE260" s="46">
        <v>62002037</v>
      </c>
      <c r="AF260" s="15" t="s">
        <v>498</v>
      </c>
      <c r="AG260" t="b">
        <v>1</v>
      </c>
    </row>
    <row r="261" spans="1:33" ht="12.75">
      <c r="A261" t="s">
        <v>45</v>
      </c>
      <c r="B261" s="15" t="s">
        <v>46</v>
      </c>
      <c r="C261" s="36">
        <v>25946.426</v>
      </c>
      <c r="D261" s="41">
        <v>2393</v>
      </c>
      <c r="E261" s="45">
        <v>28339.426</v>
      </c>
      <c r="F261" s="47">
        <v>1817</v>
      </c>
      <c r="G261" s="47">
        <v>28088</v>
      </c>
      <c r="H261" s="47">
        <v>40</v>
      </c>
      <c r="I261" s="47">
        <v>0</v>
      </c>
      <c r="J261" s="47">
        <v>502</v>
      </c>
      <c r="K261" s="48">
        <v>0</v>
      </c>
      <c r="L261" s="48">
        <v>1851</v>
      </c>
      <c r="M261" s="48">
        <v>2393</v>
      </c>
      <c r="N261" s="48">
        <v>0</v>
      </c>
      <c r="O261" s="48">
        <v>2515.8182</v>
      </c>
      <c r="P261" s="48">
        <v>24335.5</v>
      </c>
      <c r="Q261" s="48">
        <v>-1573.35</v>
      </c>
      <c r="R261" s="48">
        <v>1719.38</v>
      </c>
      <c r="S261" s="48">
        <v>26997.3482</v>
      </c>
      <c r="T261" s="48">
        <v>28339.426</v>
      </c>
      <c r="U261" s="48">
        <v>24088.5121</v>
      </c>
      <c r="V261" s="48">
        <v>2908.8361000000004</v>
      </c>
      <c r="W261" s="48">
        <v>2036.1852700000002</v>
      </c>
      <c r="X261" s="49">
        <v>1.072</v>
      </c>
      <c r="Y261" s="50">
        <v>11178</v>
      </c>
      <c r="Z261" s="46">
        <v>30379.864672</v>
      </c>
      <c r="AA261" s="46">
        <v>30182.25786570837</v>
      </c>
      <c r="AB261" s="46">
        <v>2700.1483150571094</v>
      </c>
      <c r="AC261" s="46">
        <v>-1369.293902546323</v>
      </c>
      <c r="AD261" s="46">
        <v>0</v>
      </c>
      <c r="AE261" s="46">
        <v>15305967</v>
      </c>
      <c r="AF261" s="15" t="s">
        <v>500</v>
      </c>
      <c r="AG261" t="b">
        <v>1</v>
      </c>
    </row>
    <row r="262" spans="1:33" ht="12.75">
      <c r="A262" t="s">
        <v>195</v>
      </c>
      <c r="B262" s="15" t="s">
        <v>196</v>
      </c>
      <c r="C262" s="36">
        <v>47019.206</v>
      </c>
      <c r="D262" s="41">
        <v>11149</v>
      </c>
      <c r="E262" s="45">
        <v>58168.206</v>
      </c>
      <c r="F262" s="47">
        <v>10138</v>
      </c>
      <c r="G262" s="47">
        <v>22957</v>
      </c>
      <c r="H262" s="47">
        <v>20254</v>
      </c>
      <c r="I262" s="47">
        <v>0</v>
      </c>
      <c r="J262" s="47">
        <v>1839</v>
      </c>
      <c r="K262" s="48">
        <v>18152</v>
      </c>
      <c r="L262" s="48">
        <v>0</v>
      </c>
      <c r="M262" s="48">
        <v>11149</v>
      </c>
      <c r="N262" s="48">
        <v>366</v>
      </c>
      <c r="O262" s="48">
        <v>14037.0748</v>
      </c>
      <c r="P262" s="48">
        <v>38292.5</v>
      </c>
      <c r="Q262" s="48">
        <v>-15740.3</v>
      </c>
      <c r="R262" s="48">
        <v>9476.650000000001</v>
      </c>
      <c r="S262" s="48">
        <v>46065.9248</v>
      </c>
      <c r="T262" s="48">
        <v>58168.206</v>
      </c>
      <c r="U262" s="48">
        <v>49442.975099999996</v>
      </c>
      <c r="V262" s="48">
        <v>-3377.0502999999953</v>
      </c>
      <c r="W262" s="48">
        <v>-2363.9352099999965</v>
      </c>
      <c r="X262" s="49">
        <v>0.959</v>
      </c>
      <c r="Y262" s="50">
        <v>33833</v>
      </c>
      <c r="Z262" s="46">
        <v>55783.309554</v>
      </c>
      <c r="AA262" s="46">
        <v>55420.46522390319</v>
      </c>
      <c r="AB262" s="46">
        <v>1638.059445627145</v>
      </c>
      <c r="AC262" s="46">
        <v>-2431.3827719762876</v>
      </c>
      <c r="AD262" s="46">
        <v>0</v>
      </c>
      <c r="AE262" s="46">
        <v>82260973</v>
      </c>
      <c r="AF262" s="15" t="s">
        <v>502</v>
      </c>
      <c r="AG262" t="b">
        <v>1</v>
      </c>
    </row>
    <row r="263" spans="1:33" ht="12.75">
      <c r="A263" t="s">
        <v>131</v>
      </c>
      <c r="B263" s="15" t="s">
        <v>132</v>
      </c>
      <c r="C263" s="36">
        <v>96498.19</v>
      </c>
      <c r="D263" s="41">
        <v>15078</v>
      </c>
      <c r="E263" s="45">
        <v>111576.19</v>
      </c>
      <c r="F263" s="47">
        <v>81693</v>
      </c>
      <c r="G263" s="47">
        <v>11278</v>
      </c>
      <c r="H263" s="47">
        <v>2029</v>
      </c>
      <c r="I263" s="47">
        <v>0</v>
      </c>
      <c r="J263" s="47">
        <v>6562</v>
      </c>
      <c r="K263" s="48">
        <v>81</v>
      </c>
      <c r="L263" s="48">
        <v>46412</v>
      </c>
      <c r="M263" s="48">
        <v>15078</v>
      </c>
      <c r="N263" s="48">
        <v>129</v>
      </c>
      <c r="O263" s="48">
        <v>113112.1278</v>
      </c>
      <c r="P263" s="48">
        <v>16888.649999999998</v>
      </c>
      <c r="Q263" s="48">
        <v>-39628.7</v>
      </c>
      <c r="R263" s="48">
        <v>4926.26</v>
      </c>
      <c r="S263" s="48">
        <v>95298.3378</v>
      </c>
      <c r="T263" s="48">
        <v>111576.19</v>
      </c>
      <c r="U263" s="48">
        <v>94839.7615</v>
      </c>
      <c r="V263" s="48">
        <v>458.57630000000063</v>
      </c>
      <c r="W263" s="48">
        <v>321.00341000000043</v>
      </c>
      <c r="X263" s="49">
        <v>1.003</v>
      </c>
      <c r="Y263" s="50">
        <v>26384</v>
      </c>
      <c r="Z263" s="46">
        <v>111910.91857</v>
      </c>
      <c r="AA263" s="46">
        <v>111182.99040288862</v>
      </c>
      <c r="AB263" s="46">
        <v>4214.030867301722</v>
      </c>
      <c r="AC263" s="46">
        <v>144.58864969828937</v>
      </c>
      <c r="AD263" s="46">
        <v>3814827</v>
      </c>
      <c r="AE263" s="46">
        <v>0</v>
      </c>
      <c r="AF263" s="15" t="s">
        <v>504</v>
      </c>
      <c r="AG263" t="b">
        <v>1</v>
      </c>
    </row>
    <row r="264" spans="1:33" ht="12.75">
      <c r="A264" t="s">
        <v>541</v>
      </c>
      <c r="B264" s="15" t="s">
        <v>542</v>
      </c>
      <c r="C264" s="36">
        <v>31450.857000000004</v>
      </c>
      <c r="D264" s="41">
        <v>5551</v>
      </c>
      <c r="E264" s="45">
        <v>37001.857</v>
      </c>
      <c r="F264" s="47">
        <v>33298</v>
      </c>
      <c r="G264" s="47">
        <v>1900</v>
      </c>
      <c r="H264" s="47">
        <v>248</v>
      </c>
      <c r="I264" s="47">
        <v>0</v>
      </c>
      <c r="J264" s="47">
        <v>3570</v>
      </c>
      <c r="K264" s="48">
        <v>0</v>
      </c>
      <c r="L264" s="48">
        <v>21997</v>
      </c>
      <c r="M264" s="48">
        <v>5551</v>
      </c>
      <c r="N264" s="48">
        <v>0</v>
      </c>
      <c r="O264" s="48">
        <v>46104.410800000005</v>
      </c>
      <c r="P264" s="48">
        <v>4860.3</v>
      </c>
      <c r="Q264" s="48">
        <v>-18697.45</v>
      </c>
      <c r="R264" s="48">
        <v>978.86</v>
      </c>
      <c r="S264" s="48">
        <v>33246.120800000004</v>
      </c>
      <c r="T264" s="48">
        <v>37001.857</v>
      </c>
      <c r="U264" s="48">
        <v>31451.57845</v>
      </c>
      <c r="V264" s="48">
        <v>1794.5423500000034</v>
      </c>
      <c r="W264" s="48">
        <v>1256.1796450000022</v>
      </c>
      <c r="X264" s="49">
        <v>1.034</v>
      </c>
      <c r="Y264" s="50">
        <v>6884</v>
      </c>
      <c r="Z264" s="46">
        <v>38259.920138</v>
      </c>
      <c r="AA264" s="46">
        <v>38011.05725763269</v>
      </c>
      <c r="AB264" s="46">
        <v>5521.652710289467</v>
      </c>
      <c r="AC264" s="46">
        <v>1452.2104926860347</v>
      </c>
      <c r="AD264" s="46">
        <v>9997017</v>
      </c>
      <c r="AE264" s="46">
        <v>0</v>
      </c>
      <c r="AF264" s="15" t="s">
        <v>506</v>
      </c>
      <c r="AG264" t="b">
        <v>1</v>
      </c>
    </row>
    <row r="265" spans="1:33" ht="12.75">
      <c r="A265" t="s">
        <v>173</v>
      </c>
      <c r="B265" s="15" t="s">
        <v>174</v>
      </c>
      <c r="C265" s="36">
        <v>60022.018</v>
      </c>
      <c r="D265" s="41">
        <v>6132</v>
      </c>
      <c r="E265" s="45">
        <v>66154.018</v>
      </c>
      <c r="F265" s="47">
        <v>42371</v>
      </c>
      <c r="G265" s="47">
        <v>3570</v>
      </c>
      <c r="H265" s="47">
        <v>649</v>
      </c>
      <c r="I265" s="47">
        <v>0</v>
      </c>
      <c r="J265" s="47">
        <v>3592</v>
      </c>
      <c r="K265" s="48">
        <v>915</v>
      </c>
      <c r="L265" s="48">
        <v>12935</v>
      </c>
      <c r="M265" s="48">
        <v>6132</v>
      </c>
      <c r="N265" s="48">
        <v>0</v>
      </c>
      <c r="O265" s="48">
        <v>58666.886600000005</v>
      </c>
      <c r="P265" s="48">
        <v>6639.349999999999</v>
      </c>
      <c r="Q265" s="48">
        <v>-11772.5</v>
      </c>
      <c r="R265" s="48">
        <v>3013.25</v>
      </c>
      <c r="S265" s="48">
        <v>56546.986600000004</v>
      </c>
      <c r="T265" s="48">
        <v>66154.018</v>
      </c>
      <c r="U265" s="48">
        <v>56230.91529999999</v>
      </c>
      <c r="V265" s="48">
        <v>316.0713000000105</v>
      </c>
      <c r="W265" s="48">
        <v>221.24991000000736</v>
      </c>
      <c r="X265" s="49">
        <v>1.003</v>
      </c>
      <c r="Y265" s="50">
        <v>15295</v>
      </c>
      <c r="Z265" s="46">
        <v>66352.48005399999</v>
      </c>
      <c r="AA265" s="46">
        <v>65920.88821464973</v>
      </c>
      <c r="AB265" s="46">
        <v>4309.963269999983</v>
      </c>
      <c r="AC265" s="46">
        <v>240.52105239655066</v>
      </c>
      <c r="AD265" s="46">
        <v>3678769</v>
      </c>
      <c r="AE265" s="46">
        <v>0</v>
      </c>
      <c r="AF265" s="15" t="s">
        <v>508</v>
      </c>
      <c r="AG265" t="b">
        <v>1</v>
      </c>
    </row>
    <row r="266" spans="1:33" ht="12.75">
      <c r="A266" t="s">
        <v>525</v>
      </c>
      <c r="B266" s="15" t="s">
        <v>526</v>
      </c>
      <c r="C266" s="36">
        <v>19754.152</v>
      </c>
      <c r="D266" s="41">
        <v>3861</v>
      </c>
      <c r="E266" s="45">
        <v>23615.152</v>
      </c>
      <c r="F266" s="47">
        <v>12206</v>
      </c>
      <c r="G266" s="47">
        <v>7339</v>
      </c>
      <c r="H266" s="47">
        <v>458</v>
      </c>
      <c r="I266" s="47">
        <v>0</v>
      </c>
      <c r="J266" s="47">
        <v>1403</v>
      </c>
      <c r="K266" s="48">
        <v>234</v>
      </c>
      <c r="L266" s="48">
        <v>8191</v>
      </c>
      <c r="M266" s="48">
        <v>3861</v>
      </c>
      <c r="N266" s="48">
        <v>113</v>
      </c>
      <c r="O266" s="48">
        <v>16900.4276</v>
      </c>
      <c r="P266" s="48">
        <v>7820</v>
      </c>
      <c r="Q266" s="48">
        <v>-7257.3</v>
      </c>
      <c r="R266" s="48">
        <v>1889.38</v>
      </c>
      <c r="S266" s="48">
        <v>19352.5076</v>
      </c>
      <c r="T266" s="48">
        <v>23615.152</v>
      </c>
      <c r="U266" s="48">
        <v>20072.8792</v>
      </c>
      <c r="V266" s="48">
        <v>-720.3715999999986</v>
      </c>
      <c r="W266" s="48">
        <v>-504.26011999999895</v>
      </c>
      <c r="X266" s="49">
        <v>0.979</v>
      </c>
      <c r="Y266" s="50">
        <v>5333</v>
      </c>
      <c r="Z266" s="46">
        <v>23119.233807999997</v>
      </c>
      <c r="AA266" s="46">
        <v>22968.854008549508</v>
      </c>
      <c r="AB266" s="46">
        <v>4306.929309684888</v>
      </c>
      <c r="AC266" s="46">
        <v>237.48709208145556</v>
      </c>
      <c r="AD266" s="46">
        <v>1266519</v>
      </c>
      <c r="AE266" s="46">
        <v>0</v>
      </c>
      <c r="AF266" s="15" t="s">
        <v>510</v>
      </c>
      <c r="AG266" t="b">
        <v>1</v>
      </c>
    </row>
    <row r="267" spans="1:33" ht="12.75">
      <c r="A267" t="s">
        <v>67</v>
      </c>
      <c r="B267" s="15" t="s">
        <v>68</v>
      </c>
      <c r="C267" s="36">
        <v>33428.157</v>
      </c>
      <c r="D267" s="41">
        <v>7603</v>
      </c>
      <c r="E267" s="45">
        <v>41031.157</v>
      </c>
      <c r="F267" s="47">
        <v>23162</v>
      </c>
      <c r="G267" s="47">
        <v>5581</v>
      </c>
      <c r="H267" s="47">
        <v>516</v>
      </c>
      <c r="I267" s="47">
        <v>0</v>
      </c>
      <c r="J267" s="47">
        <v>2211</v>
      </c>
      <c r="K267" s="48">
        <v>487</v>
      </c>
      <c r="L267" s="48">
        <v>19015</v>
      </c>
      <c r="M267" s="48">
        <v>7603</v>
      </c>
      <c r="N267" s="48">
        <v>313</v>
      </c>
      <c r="O267" s="48">
        <v>32070.1052</v>
      </c>
      <c r="P267" s="48">
        <v>7061.8</v>
      </c>
      <c r="Q267" s="48">
        <v>-16842.75</v>
      </c>
      <c r="R267" s="48">
        <v>3230.0000000000005</v>
      </c>
      <c r="S267" s="48">
        <v>25519.1552</v>
      </c>
      <c r="T267" s="48">
        <v>41031.157</v>
      </c>
      <c r="U267" s="48">
        <v>34876.48345</v>
      </c>
      <c r="V267" s="48">
        <v>-9357.328249999999</v>
      </c>
      <c r="W267" s="48">
        <v>-6550.1297749999985</v>
      </c>
      <c r="X267" s="49">
        <v>0.84</v>
      </c>
      <c r="Y267" s="50">
        <v>8795</v>
      </c>
      <c r="Z267" s="46">
        <v>34466.17188</v>
      </c>
      <c r="AA267" s="46">
        <v>34241.98555712338</v>
      </c>
      <c r="AB267" s="46">
        <v>3893.346851293164</v>
      </c>
      <c r="AC267" s="46">
        <v>-176.09536631026822</v>
      </c>
      <c r="AD267" s="46">
        <v>0</v>
      </c>
      <c r="AE267" s="46">
        <v>1548759</v>
      </c>
      <c r="AF267" s="15" t="s">
        <v>512</v>
      </c>
      <c r="AG267" t="b">
        <v>1</v>
      </c>
    </row>
    <row r="268" spans="1:33" ht="12.75">
      <c r="A268" t="s">
        <v>293</v>
      </c>
      <c r="B268" s="15" t="s">
        <v>294</v>
      </c>
      <c r="C268" s="36">
        <v>31294.523</v>
      </c>
      <c r="D268" s="41">
        <v>6790</v>
      </c>
      <c r="E268" s="45">
        <v>38084.523</v>
      </c>
      <c r="F268" s="47">
        <v>29493</v>
      </c>
      <c r="G268" s="47">
        <v>14534</v>
      </c>
      <c r="H268" s="47">
        <v>3333</v>
      </c>
      <c r="I268" s="47">
        <v>1733</v>
      </c>
      <c r="J268" s="47">
        <v>28</v>
      </c>
      <c r="K268" s="48">
        <v>1726</v>
      </c>
      <c r="L268" s="48">
        <v>26431</v>
      </c>
      <c r="M268" s="48">
        <v>6790</v>
      </c>
      <c r="N268" s="48">
        <v>1094</v>
      </c>
      <c r="O268" s="48">
        <v>40836.0078</v>
      </c>
      <c r="P268" s="48">
        <v>16683.8</v>
      </c>
      <c r="Q268" s="48">
        <v>-24863.35</v>
      </c>
      <c r="R268" s="48">
        <v>1278.23</v>
      </c>
      <c r="S268" s="48">
        <v>33934.6878</v>
      </c>
      <c r="T268" s="48">
        <v>38084.523</v>
      </c>
      <c r="U268" s="48">
        <v>32371.84455</v>
      </c>
      <c r="V268" s="48">
        <v>1562.843249999998</v>
      </c>
      <c r="W268" s="48">
        <v>1093.9902749999985</v>
      </c>
      <c r="X268" s="49">
        <v>1.029</v>
      </c>
      <c r="Y268" s="50">
        <v>11069</v>
      </c>
      <c r="Z268" s="46">
        <v>39188.974167</v>
      </c>
      <c r="AA268" s="46">
        <v>38934.06822483747</v>
      </c>
      <c r="AB268" s="46">
        <v>3517.397075150192</v>
      </c>
      <c r="AC268" s="46">
        <v>-552.0451424532403</v>
      </c>
      <c r="AD268" s="46">
        <v>0</v>
      </c>
      <c r="AE268" s="46">
        <v>6110588</v>
      </c>
      <c r="AF268" s="15" t="s">
        <v>514</v>
      </c>
      <c r="AG268" t="b">
        <v>1</v>
      </c>
    </row>
    <row r="269" spans="1:33" ht="12.75">
      <c r="A269" t="s">
        <v>339</v>
      </c>
      <c r="B269" s="15" t="s">
        <v>340</v>
      </c>
      <c r="C269" s="36">
        <v>165213.286</v>
      </c>
      <c r="D269" s="41">
        <v>17439</v>
      </c>
      <c r="E269" s="45">
        <v>182652.286</v>
      </c>
      <c r="F269" s="47">
        <v>112103</v>
      </c>
      <c r="G269" s="47">
        <v>22892</v>
      </c>
      <c r="H269" s="47">
        <v>4796</v>
      </c>
      <c r="I269" s="47">
        <v>0</v>
      </c>
      <c r="J269" s="47">
        <v>4128</v>
      </c>
      <c r="K269" s="48">
        <v>2622</v>
      </c>
      <c r="L269" s="48">
        <v>33853</v>
      </c>
      <c r="M269" s="48">
        <v>17439</v>
      </c>
      <c r="N269" s="48">
        <v>0</v>
      </c>
      <c r="O269" s="48">
        <v>155217.8138</v>
      </c>
      <c r="P269" s="48">
        <v>27043.6</v>
      </c>
      <c r="Q269" s="48">
        <v>-31003.75</v>
      </c>
      <c r="R269" s="48">
        <v>9068.140000000001</v>
      </c>
      <c r="S269" s="48">
        <v>160325.80380000002</v>
      </c>
      <c r="T269" s="48">
        <v>182652.286</v>
      </c>
      <c r="U269" s="48">
        <v>155254.4431</v>
      </c>
      <c r="V269" s="48">
        <v>5071.360700000019</v>
      </c>
      <c r="W269" s="48">
        <v>3549.9524900000133</v>
      </c>
      <c r="X269" s="49">
        <v>1.019</v>
      </c>
      <c r="Y269" s="50">
        <v>37241</v>
      </c>
      <c r="Z269" s="46">
        <v>186122.67943399996</v>
      </c>
      <c r="AA269" s="46">
        <v>184912.0384828804</v>
      </c>
      <c r="AB269" s="46">
        <v>4965.281235275111</v>
      </c>
      <c r="AC269" s="46">
        <v>895.8390176716784</v>
      </c>
      <c r="AD269" s="46">
        <v>33361941</v>
      </c>
      <c r="AE269" s="46">
        <v>0</v>
      </c>
      <c r="AF269" s="15" t="s">
        <v>516</v>
      </c>
      <c r="AG269" t="b">
        <v>1</v>
      </c>
    </row>
    <row r="270" spans="1:33" ht="12.75">
      <c r="A270" t="s">
        <v>539</v>
      </c>
      <c r="B270" s="15" t="s">
        <v>540</v>
      </c>
      <c r="C270" s="36">
        <v>58889.877</v>
      </c>
      <c r="D270" s="41">
        <v>5714</v>
      </c>
      <c r="E270" s="45">
        <v>64603.877</v>
      </c>
      <c r="F270" s="47">
        <v>57306</v>
      </c>
      <c r="G270" s="47">
        <v>4885</v>
      </c>
      <c r="H270" s="47">
        <v>1972</v>
      </c>
      <c r="I270" s="47">
        <v>0</v>
      </c>
      <c r="J270" s="47">
        <v>3306</v>
      </c>
      <c r="K270" s="48">
        <v>620</v>
      </c>
      <c r="L270" s="48">
        <v>18662</v>
      </c>
      <c r="M270" s="48">
        <v>5714</v>
      </c>
      <c r="N270" s="48">
        <v>12954</v>
      </c>
      <c r="O270" s="48">
        <v>79345.8876</v>
      </c>
      <c r="P270" s="48">
        <v>8638.55</v>
      </c>
      <c r="Q270" s="48">
        <v>-27400.6</v>
      </c>
      <c r="R270" s="48">
        <v>1684.3600000000001</v>
      </c>
      <c r="S270" s="48">
        <v>62268.1976</v>
      </c>
      <c r="T270" s="48">
        <v>64603.877</v>
      </c>
      <c r="U270" s="48">
        <v>54913.29545</v>
      </c>
      <c r="V270" s="48">
        <v>7354.902150000002</v>
      </c>
      <c r="W270" s="48">
        <v>5148.4315050000005</v>
      </c>
      <c r="X270" s="49">
        <v>1.08</v>
      </c>
      <c r="Y270" s="50">
        <v>8554</v>
      </c>
      <c r="Z270" s="46">
        <v>69772.18716</v>
      </c>
      <c r="AA270" s="46">
        <v>69318.35172585546</v>
      </c>
      <c r="AB270" s="46">
        <v>8103.618392080368</v>
      </c>
      <c r="AC270" s="46">
        <v>4034.1761744769356</v>
      </c>
      <c r="AD270" s="46">
        <v>34508343</v>
      </c>
      <c r="AE270" s="46">
        <v>0</v>
      </c>
      <c r="AF270" s="15" t="s">
        <v>518</v>
      </c>
      <c r="AG270" t="b">
        <v>1</v>
      </c>
    </row>
    <row r="271" spans="1:33" ht="12.75">
      <c r="A271" t="s">
        <v>7</v>
      </c>
      <c r="B271" s="15" t="s">
        <v>8</v>
      </c>
      <c r="C271" s="36">
        <v>105878.227</v>
      </c>
      <c r="D271" s="41">
        <v>18306</v>
      </c>
      <c r="E271" s="45">
        <v>124184.227</v>
      </c>
      <c r="F271" s="47">
        <v>83274</v>
      </c>
      <c r="G271" s="47">
        <v>35079</v>
      </c>
      <c r="H271" s="47">
        <v>65430</v>
      </c>
      <c r="I271" s="47">
        <v>0</v>
      </c>
      <c r="J271" s="47">
        <v>1309</v>
      </c>
      <c r="K271" s="48">
        <v>58845</v>
      </c>
      <c r="L271" s="48">
        <v>55096</v>
      </c>
      <c r="M271" s="48">
        <v>18306</v>
      </c>
      <c r="N271" s="48">
        <v>1090</v>
      </c>
      <c r="O271" s="48">
        <v>115301.1804</v>
      </c>
      <c r="P271" s="48">
        <v>86545.3</v>
      </c>
      <c r="Q271" s="48">
        <v>-97776.34999999999</v>
      </c>
      <c r="R271" s="48">
        <v>6193.780000000001</v>
      </c>
      <c r="S271" s="48">
        <v>110263.9104</v>
      </c>
      <c r="T271" s="48">
        <v>124184.227</v>
      </c>
      <c r="U271" s="48">
        <v>105556.59294999999</v>
      </c>
      <c r="V271" s="48">
        <v>4707.317450000002</v>
      </c>
      <c r="W271" s="48">
        <v>3295.1222150000012</v>
      </c>
      <c r="X271" s="49">
        <v>1.027</v>
      </c>
      <c r="Y271" s="50">
        <v>39727</v>
      </c>
      <c r="Z271" s="46">
        <v>127537.201129</v>
      </c>
      <c r="AA271" s="46">
        <v>126707.63130469124</v>
      </c>
      <c r="AB271" s="46">
        <v>3189.4588391947855</v>
      </c>
      <c r="AC271" s="46">
        <v>-879.9833784086468</v>
      </c>
      <c r="AD271" s="46">
        <v>0</v>
      </c>
      <c r="AE271" s="46">
        <v>34959100</v>
      </c>
      <c r="AF271" s="15" t="s">
        <v>520</v>
      </c>
      <c r="AG271" t="b">
        <v>1</v>
      </c>
    </row>
    <row r="272" spans="1:33" ht="12.75">
      <c r="A272" t="s">
        <v>127</v>
      </c>
      <c r="B272" s="15" t="s">
        <v>128</v>
      </c>
      <c r="C272" s="36">
        <v>145683.7</v>
      </c>
      <c r="D272" s="41">
        <v>8918</v>
      </c>
      <c r="E272" s="45">
        <v>154601.7</v>
      </c>
      <c r="F272" s="47">
        <v>90212</v>
      </c>
      <c r="G272" s="47">
        <v>13474</v>
      </c>
      <c r="H272" s="47">
        <v>33487</v>
      </c>
      <c r="I272" s="47">
        <v>0</v>
      </c>
      <c r="J272" s="47">
        <v>6329</v>
      </c>
      <c r="K272" s="48">
        <v>27943</v>
      </c>
      <c r="L272" s="48">
        <v>18315</v>
      </c>
      <c r="M272" s="48">
        <v>8918</v>
      </c>
      <c r="N272" s="48">
        <v>310</v>
      </c>
      <c r="O272" s="48">
        <v>124907.5352</v>
      </c>
      <c r="P272" s="48">
        <v>45296.5</v>
      </c>
      <c r="Q272" s="48">
        <v>-39582.799999999996</v>
      </c>
      <c r="R272" s="48">
        <v>4466.75</v>
      </c>
      <c r="S272" s="48">
        <v>135087.9852</v>
      </c>
      <c r="T272" s="48">
        <v>154601.7</v>
      </c>
      <c r="U272" s="48">
        <v>131411.445</v>
      </c>
      <c r="V272" s="48">
        <v>3676.5401999999885</v>
      </c>
      <c r="W272" s="48">
        <v>2573.578139999992</v>
      </c>
      <c r="X272" s="49">
        <v>1.017</v>
      </c>
      <c r="Y272" s="50">
        <v>33106</v>
      </c>
      <c r="Z272" s="46">
        <v>157229.9289</v>
      </c>
      <c r="AA272" s="46">
        <v>156207.22177345952</v>
      </c>
      <c r="AB272" s="46">
        <v>4718.396114706081</v>
      </c>
      <c r="AC272" s="46">
        <v>648.9538971026486</v>
      </c>
      <c r="AD272" s="46">
        <v>21484268</v>
      </c>
      <c r="AE272" s="46">
        <v>0</v>
      </c>
      <c r="AF272" s="15" t="s">
        <v>522</v>
      </c>
      <c r="AG272" t="b">
        <v>1</v>
      </c>
    </row>
    <row r="273" spans="1:33" ht="12.75">
      <c r="A273" t="s">
        <v>171</v>
      </c>
      <c r="B273" s="15" t="s">
        <v>172</v>
      </c>
      <c r="C273" s="36">
        <v>188898.238</v>
      </c>
      <c r="D273" s="41">
        <v>11522</v>
      </c>
      <c r="E273" s="45">
        <v>200420.238</v>
      </c>
      <c r="F273" s="47">
        <v>100678</v>
      </c>
      <c r="G273" s="47">
        <v>20106</v>
      </c>
      <c r="H273" s="47">
        <v>147641</v>
      </c>
      <c r="I273" s="47">
        <v>0</v>
      </c>
      <c r="J273" s="47">
        <v>7909</v>
      </c>
      <c r="K273" s="48">
        <v>141149</v>
      </c>
      <c r="L273" s="48">
        <v>13530</v>
      </c>
      <c r="M273" s="48">
        <v>11522</v>
      </c>
      <c r="N273" s="48">
        <v>506</v>
      </c>
      <c r="O273" s="48">
        <v>139398.7588</v>
      </c>
      <c r="P273" s="48">
        <v>149307.6</v>
      </c>
      <c r="Q273" s="48">
        <v>-131907.25</v>
      </c>
      <c r="R273" s="48">
        <v>7493.6</v>
      </c>
      <c r="S273" s="48">
        <v>164292.70880000002</v>
      </c>
      <c r="T273" s="48">
        <v>200420.238</v>
      </c>
      <c r="U273" s="48">
        <v>170357.2023</v>
      </c>
      <c r="V273" s="48">
        <v>-6064.493499999982</v>
      </c>
      <c r="W273" s="48">
        <v>-4245.145449999987</v>
      </c>
      <c r="X273" s="49">
        <v>0.979</v>
      </c>
      <c r="Y273" s="50">
        <v>35816</v>
      </c>
      <c r="Z273" s="46">
        <v>196211.41300200002</v>
      </c>
      <c r="AA273" s="46">
        <v>194935.1495590944</v>
      </c>
      <c r="AB273" s="46">
        <v>5442.6834252595045</v>
      </c>
      <c r="AC273" s="46">
        <v>1373.2412076560722</v>
      </c>
      <c r="AD273" s="46">
        <v>49184007</v>
      </c>
      <c r="AE273" s="46">
        <v>0</v>
      </c>
      <c r="AF273" s="15" t="s">
        <v>524</v>
      </c>
      <c r="AG273" t="b">
        <v>1</v>
      </c>
    </row>
    <row r="274" spans="1:33" ht="12.75">
      <c r="A274" t="s">
        <v>432</v>
      </c>
      <c r="B274" s="15" t="s">
        <v>433</v>
      </c>
      <c r="C274" s="36">
        <v>470729.40800000005</v>
      </c>
      <c r="D274" s="41">
        <v>58075</v>
      </c>
      <c r="E274" s="45">
        <v>528804.408</v>
      </c>
      <c r="F274" s="47">
        <v>183740</v>
      </c>
      <c r="G274" s="47">
        <v>123821</v>
      </c>
      <c r="H274" s="47">
        <v>16124</v>
      </c>
      <c r="I274" s="47">
        <v>10058</v>
      </c>
      <c r="J274" s="47">
        <v>0</v>
      </c>
      <c r="K274" s="48">
        <v>567</v>
      </c>
      <c r="L274" s="48">
        <v>39</v>
      </c>
      <c r="M274" s="48">
        <v>58075</v>
      </c>
      <c r="N274" s="48">
        <v>107</v>
      </c>
      <c r="O274" s="48">
        <v>254406.404</v>
      </c>
      <c r="P274" s="48">
        <v>127502.55</v>
      </c>
      <c r="Q274" s="48">
        <v>-606.05</v>
      </c>
      <c r="R274" s="48">
        <v>49357.12</v>
      </c>
      <c r="S274" s="48">
        <v>430660.024</v>
      </c>
      <c r="T274" s="48">
        <v>528804.408</v>
      </c>
      <c r="U274" s="48">
        <v>449483.7468</v>
      </c>
      <c r="V274" s="48">
        <v>-18823.722800000047</v>
      </c>
      <c r="W274" s="48">
        <v>-13176.605960000032</v>
      </c>
      <c r="X274" s="49">
        <v>0.975</v>
      </c>
      <c r="Y274" s="50">
        <v>141892</v>
      </c>
      <c r="Z274" s="46">
        <v>515584.29780000006</v>
      </c>
      <c r="AA274" s="46">
        <v>512230.6631619803</v>
      </c>
      <c r="AB274" s="46">
        <v>3610.0038279958017</v>
      </c>
      <c r="AC274" s="46">
        <v>-459.4383896076306</v>
      </c>
      <c r="AD274" s="46">
        <v>0</v>
      </c>
      <c r="AE274" s="46">
        <v>65190632</v>
      </c>
      <c r="AF274" s="15" t="s">
        <v>526</v>
      </c>
      <c r="AG274" t="b">
        <v>1</v>
      </c>
    </row>
    <row r="275" spans="1:33" ht="12.75">
      <c r="A275" t="s">
        <v>149</v>
      </c>
      <c r="B275" s="15" t="s">
        <v>150</v>
      </c>
      <c r="C275" s="36">
        <v>337851.513</v>
      </c>
      <c r="D275" s="41">
        <v>38179</v>
      </c>
      <c r="E275" s="45">
        <v>376030.513</v>
      </c>
      <c r="F275" s="47">
        <v>230308</v>
      </c>
      <c r="G275" s="47">
        <v>57379</v>
      </c>
      <c r="H275" s="47">
        <v>8721</v>
      </c>
      <c r="I275" s="47">
        <v>0</v>
      </c>
      <c r="J275" s="47">
        <v>13353</v>
      </c>
      <c r="K275" s="48">
        <v>2027</v>
      </c>
      <c r="L275" s="48">
        <v>77624</v>
      </c>
      <c r="M275" s="48">
        <v>38179</v>
      </c>
      <c r="N275" s="48">
        <v>2272</v>
      </c>
      <c r="O275" s="48">
        <v>318884.4568</v>
      </c>
      <c r="P275" s="48">
        <v>67535.05</v>
      </c>
      <c r="Q275" s="48">
        <v>-69634.55</v>
      </c>
      <c r="R275" s="48">
        <v>19256.07</v>
      </c>
      <c r="S275" s="48">
        <v>336041.0268</v>
      </c>
      <c r="T275" s="48">
        <v>376030.513</v>
      </c>
      <c r="U275" s="48">
        <v>319625.93604999996</v>
      </c>
      <c r="V275" s="48">
        <v>16415.090750000032</v>
      </c>
      <c r="W275" s="48">
        <v>11490.563525000021</v>
      </c>
      <c r="X275" s="49">
        <v>1.031</v>
      </c>
      <c r="Y275" s="50">
        <v>85789</v>
      </c>
      <c r="Z275" s="46">
        <v>387687.45890299993</v>
      </c>
      <c r="AA275" s="46">
        <v>385165.73336471117</v>
      </c>
      <c r="AB275" s="46">
        <v>4489.686712337376</v>
      </c>
      <c r="AC275" s="46">
        <v>420.2444947339436</v>
      </c>
      <c r="AD275" s="46">
        <v>36052355</v>
      </c>
      <c r="AE275" s="46">
        <v>0</v>
      </c>
      <c r="AF275" s="15" t="s">
        <v>528</v>
      </c>
      <c r="AG275" t="b">
        <v>1</v>
      </c>
    </row>
    <row r="276" spans="1:33" ht="12.75">
      <c r="A276" t="s">
        <v>87</v>
      </c>
      <c r="B276" s="15" t="s">
        <v>88</v>
      </c>
      <c r="C276" s="36">
        <v>3756.026</v>
      </c>
      <c r="D276" s="41">
        <v>0</v>
      </c>
      <c r="E276" s="45">
        <v>3756.026</v>
      </c>
      <c r="F276" s="47">
        <v>1966</v>
      </c>
      <c r="G276" s="47">
        <v>492</v>
      </c>
      <c r="H276" s="47">
        <v>368</v>
      </c>
      <c r="I276" s="47">
        <v>0</v>
      </c>
      <c r="J276" s="47">
        <v>252</v>
      </c>
      <c r="K276" s="48">
        <v>237</v>
      </c>
      <c r="L276" s="48">
        <v>0</v>
      </c>
      <c r="M276" s="48">
        <v>0</v>
      </c>
      <c r="N276" s="48">
        <v>0</v>
      </c>
      <c r="O276" s="48">
        <v>2722.1236</v>
      </c>
      <c r="P276" s="48">
        <v>945.1999999999999</v>
      </c>
      <c r="Q276" s="48">
        <v>-201.45</v>
      </c>
      <c r="R276" s="48">
        <v>0</v>
      </c>
      <c r="S276" s="48">
        <v>3465.8736</v>
      </c>
      <c r="T276" s="48">
        <v>3756.026</v>
      </c>
      <c r="U276" s="48">
        <v>3192.6220999999996</v>
      </c>
      <c r="V276" s="48">
        <v>273.2515000000003</v>
      </c>
      <c r="W276" s="48">
        <v>191.2760500000002</v>
      </c>
      <c r="X276" s="49">
        <v>1.051</v>
      </c>
      <c r="Y276" s="50">
        <v>3613</v>
      </c>
      <c r="Z276" s="46">
        <v>3947.5833259999995</v>
      </c>
      <c r="AA276" s="46">
        <v>3921.9061433646234</v>
      </c>
      <c r="AB276" s="46">
        <v>1085.4985173995635</v>
      </c>
      <c r="AC276" s="46">
        <v>-2983.9437002038685</v>
      </c>
      <c r="AD276" s="46">
        <v>0</v>
      </c>
      <c r="AE276" s="46">
        <v>10780989</v>
      </c>
      <c r="AF276" s="15" t="s">
        <v>530</v>
      </c>
      <c r="AG276" t="b">
        <v>1</v>
      </c>
    </row>
    <row r="277" spans="1:33" ht="12.75">
      <c r="A277" t="s">
        <v>243</v>
      </c>
      <c r="B277" s="15" t="s">
        <v>244</v>
      </c>
      <c r="C277" s="36">
        <v>89066.737</v>
      </c>
      <c r="D277" s="41">
        <v>12899</v>
      </c>
      <c r="E277" s="45">
        <v>101965.737</v>
      </c>
      <c r="F277" s="47">
        <v>51099</v>
      </c>
      <c r="G277" s="47">
        <v>21063</v>
      </c>
      <c r="H277" s="47">
        <v>5207</v>
      </c>
      <c r="I277" s="47">
        <v>0</v>
      </c>
      <c r="J277" s="47">
        <v>-817</v>
      </c>
      <c r="K277" s="48">
        <v>4444</v>
      </c>
      <c r="L277" s="48">
        <v>13530</v>
      </c>
      <c r="M277" s="48">
        <v>12899</v>
      </c>
      <c r="N277" s="48">
        <v>7699</v>
      </c>
      <c r="O277" s="48">
        <v>70751.67540000001</v>
      </c>
      <c r="P277" s="48">
        <v>21635.05</v>
      </c>
      <c r="Q277" s="48">
        <v>-21822.05</v>
      </c>
      <c r="R277" s="48">
        <v>8664.050000000001</v>
      </c>
      <c r="S277" s="48">
        <v>79228.72540000001</v>
      </c>
      <c r="T277" s="48">
        <v>101965.737</v>
      </c>
      <c r="U277" s="48">
        <v>86670.87645</v>
      </c>
      <c r="V277" s="48">
        <v>-7442.151049999986</v>
      </c>
      <c r="W277" s="48">
        <v>-5209.50573499999</v>
      </c>
      <c r="X277" s="49">
        <v>0.949</v>
      </c>
      <c r="Y277" s="50">
        <v>28590</v>
      </c>
      <c r="Z277" s="46">
        <v>96765.48441299998</v>
      </c>
      <c r="AA277" s="46">
        <v>96136.07020919878</v>
      </c>
      <c r="AB277" s="46">
        <v>3362.576782413388</v>
      </c>
      <c r="AC277" s="46">
        <v>-706.8654351900441</v>
      </c>
      <c r="AD277" s="46">
        <v>0</v>
      </c>
      <c r="AE277" s="46">
        <v>20209283</v>
      </c>
      <c r="AF277" s="15" t="s">
        <v>532</v>
      </c>
      <c r="AG277" t="b">
        <v>1</v>
      </c>
    </row>
    <row r="278" spans="1:33" ht="12.75">
      <c r="A278" t="s">
        <v>349</v>
      </c>
      <c r="B278" s="15" t="s">
        <v>350</v>
      </c>
      <c r="C278" s="36">
        <v>69949.159</v>
      </c>
      <c r="D278" s="41">
        <v>5866</v>
      </c>
      <c r="E278" s="45">
        <v>75815.159</v>
      </c>
      <c r="F278" s="47">
        <v>48433</v>
      </c>
      <c r="G278" s="47">
        <v>4221</v>
      </c>
      <c r="H278" s="47">
        <v>835</v>
      </c>
      <c r="I278" s="47">
        <v>0</v>
      </c>
      <c r="J278" s="47">
        <v>3761</v>
      </c>
      <c r="K278" s="48">
        <v>8</v>
      </c>
      <c r="L278" s="48">
        <v>21448</v>
      </c>
      <c r="M278" s="48">
        <v>5866</v>
      </c>
      <c r="N278" s="48">
        <v>762</v>
      </c>
      <c r="O278" s="48">
        <v>67060.3318</v>
      </c>
      <c r="P278" s="48">
        <v>7494.45</v>
      </c>
      <c r="Q278" s="48">
        <v>-18885.3</v>
      </c>
      <c r="R278" s="48">
        <v>1339.94</v>
      </c>
      <c r="S278" s="48">
        <v>57009.421800000004</v>
      </c>
      <c r="T278" s="48">
        <v>75815.159</v>
      </c>
      <c r="U278" s="48">
        <v>64442.885149999995</v>
      </c>
      <c r="V278" s="48">
        <v>-7433.463349999991</v>
      </c>
      <c r="W278" s="48">
        <v>-5203.424344999993</v>
      </c>
      <c r="X278" s="49">
        <v>0.931</v>
      </c>
      <c r="Y278" s="50">
        <v>12202</v>
      </c>
      <c r="Z278" s="46">
        <v>70583.913029</v>
      </c>
      <c r="AA278" s="46">
        <v>70124.79769784838</v>
      </c>
      <c r="AB278" s="46">
        <v>5746.992107674839</v>
      </c>
      <c r="AC278" s="46">
        <v>1677.5498900714065</v>
      </c>
      <c r="AD278" s="46">
        <v>20469464</v>
      </c>
      <c r="AE278" s="46">
        <v>0</v>
      </c>
      <c r="AF278" s="15" t="s">
        <v>534</v>
      </c>
      <c r="AG278" t="b">
        <v>1</v>
      </c>
    </row>
    <row r="279" spans="1:33" ht="12.75">
      <c r="A279" t="s">
        <v>491</v>
      </c>
      <c r="B279" s="15" t="s">
        <v>492</v>
      </c>
      <c r="C279" s="36">
        <v>41318.266</v>
      </c>
      <c r="D279" s="41">
        <v>4621</v>
      </c>
      <c r="E279" s="45">
        <v>45939.266</v>
      </c>
      <c r="F279" s="47">
        <v>18306</v>
      </c>
      <c r="G279" s="47">
        <v>5490</v>
      </c>
      <c r="H279" s="47">
        <v>1319</v>
      </c>
      <c r="I279" s="47">
        <v>0</v>
      </c>
      <c r="J279" s="47">
        <v>1347</v>
      </c>
      <c r="K279" s="48">
        <v>637</v>
      </c>
      <c r="L279" s="48">
        <v>8758</v>
      </c>
      <c r="M279" s="48">
        <v>4621</v>
      </c>
      <c r="N279" s="48">
        <v>1</v>
      </c>
      <c r="O279" s="48">
        <v>25346.4876</v>
      </c>
      <c r="P279" s="48">
        <v>6932.599999999999</v>
      </c>
      <c r="Q279" s="48">
        <v>-7986.599999999999</v>
      </c>
      <c r="R279" s="48">
        <v>2438.9900000000002</v>
      </c>
      <c r="S279" s="48">
        <v>26731.477600000002</v>
      </c>
      <c r="T279" s="48">
        <v>45939.266</v>
      </c>
      <c r="U279" s="48">
        <v>39048.3761</v>
      </c>
      <c r="V279" s="48">
        <v>-12316.8985</v>
      </c>
      <c r="W279" s="48">
        <v>-8621.82895</v>
      </c>
      <c r="X279" s="49">
        <v>0.812</v>
      </c>
      <c r="Y279" s="50">
        <v>9561</v>
      </c>
      <c r="Z279" s="46">
        <v>37302.683992000006</v>
      </c>
      <c r="AA279" s="46">
        <v>37060.04748491382</v>
      </c>
      <c r="AB279" s="46">
        <v>3876.168547737038</v>
      </c>
      <c r="AC279" s="46">
        <v>-193.27366986639436</v>
      </c>
      <c r="AD279" s="46">
        <v>0</v>
      </c>
      <c r="AE279" s="46">
        <v>1847890</v>
      </c>
      <c r="AF279" s="15" t="s">
        <v>536</v>
      </c>
      <c r="AG279" t="b">
        <v>1</v>
      </c>
    </row>
    <row r="280" spans="1:33" ht="12.75">
      <c r="A280" t="s">
        <v>513</v>
      </c>
      <c r="B280" s="15" t="s">
        <v>514</v>
      </c>
      <c r="C280" s="36">
        <v>29865.842000000004</v>
      </c>
      <c r="D280" s="41">
        <v>3841</v>
      </c>
      <c r="E280" s="45">
        <v>33706.842000000004</v>
      </c>
      <c r="F280" s="47">
        <v>14359</v>
      </c>
      <c r="G280" s="47">
        <v>308</v>
      </c>
      <c r="H280" s="47">
        <v>341</v>
      </c>
      <c r="I280" s="47">
        <v>0</v>
      </c>
      <c r="J280" s="47">
        <v>1821</v>
      </c>
      <c r="K280" s="48">
        <v>0</v>
      </c>
      <c r="L280" s="48">
        <v>8585</v>
      </c>
      <c r="M280" s="48">
        <v>3841</v>
      </c>
      <c r="N280" s="48">
        <v>0</v>
      </c>
      <c r="O280" s="48">
        <v>19881.471400000002</v>
      </c>
      <c r="P280" s="48">
        <v>2099.5</v>
      </c>
      <c r="Q280" s="48">
        <v>-7297.25</v>
      </c>
      <c r="R280" s="48">
        <v>1805.4</v>
      </c>
      <c r="S280" s="48">
        <v>16489.121400000004</v>
      </c>
      <c r="T280" s="48">
        <v>33706.842000000004</v>
      </c>
      <c r="U280" s="48">
        <v>28650.815700000003</v>
      </c>
      <c r="V280" s="48">
        <v>-12161.6943</v>
      </c>
      <c r="W280" s="48">
        <v>-8513.18601</v>
      </c>
      <c r="X280" s="49">
        <v>0.747</v>
      </c>
      <c r="Y280" s="50">
        <v>10422</v>
      </c>
      <c r="Z280" s="46">
        <v>25179.010974000004</v>
      </c>
      <c r="AA280" s="46">
        <v>25015.233287763636</v>
      </c>
      <c r="AB280" s="46">
        <v>2400.2334760855533</v>
      </c>
      <c r="AC280" s="46">
        <v>-1669.208741517879</v>
      </c>
      <c r="AD280" s="46">
        <v>0</v>
      </c>
      <c r="AE280" s="46">
        <v>17396494</v>
      </c>
      <c r="AF280" s="15" t="s">
        <v>538</v>
      </c>
      <c r="AG280" t="b">
        <v>1</v>
      </c>
    </row>
    <row r="281" spans="1:33" ht="12.75">
      <c r="A281" t="s">
        <v>381</v>
      </c>
      <c r="B281" s="15" t="s">
        <v>382</v>
      </c>
      <c r="C281" s="36">
        <v>34782.245</v>
      </c>
      <c r="D281" s="41">
        <v>6100</v>
      </c>
      <c r="E281" s="45">
        <v>40882.245</v>
      </c>
      <c r="F281" s="47">
        <v>26198</v>
      </c>
      <c r="G281" s="47">
        <v>4217</v>
      </c>
      <c r="H281" s="47">
        <v>109</v>
      </c>
      <c r="I281" s="47">
        <v>3696</v>
      </c>
      <c r="J281" s="47">
        <v>0</v>
      </c>
      <c r="K281" s="48">
        <v>437</v>
      </c>
      <c r="L281" s="48">
        <v>18803</v>
      </c>
      <c r="M281" s="48">
        <v>6100</v>
      </c>
      <c r="N281" s="48">
        <v>0</v>
      </c>
      <c r="O281" s="48">
        <v>36273.7508</v>
      </c>
      <c r="P281" s="48">
        <v>6818.7</v>
      </c>
      <c r="Q281" s="48">
        <v>-16354</v>
      </c>
      <c r="R281" s="48">
        <v>1988.4900000000002</v>
      </c>
      <c r="S281" s="48">
        <v>28726.940800000004</v>
      </c>
      <c r="T281" s="48">
        <v>40882.245</v>
      </c>
      <c r="U281" s="48">
        <v>34749.90825</v>
      </c>
      <c r="V281" s="48">
        <v>-6022.9674499999965</v>
      </c>
      <c r="W281" s="48">
        <v>-4216.0772149999975</v>
      </c>
      <c r="X281" s="49">
        <v>0.897</v>
      </c>
      <c r="Y281" s="50">
        <v>9879</v>
      </c>
      <c r="Z281" s="46">
        <v>36671.373765000004</v>
      </c>
      <c r="AA281" s="46">
        <v>36432.84363557822</v>
      </c>
      <c r="AB281" s="46">
        <v>3687.9080509746145</v>
      </c>
      <c r="AC281" s="46">
        <v>-381.53416662881773</v>
      </c>
      <c r="AD281" s="46">
        <v>0</v>
      </c>
      <c r="AE281" s="46">
        <v>3769176</v>
      </c>
      <c r="AF281" s="15" t="s">
        <v>540</v>
      </c>
      <c r="AG281" t="b">
        <v>1</v>
      </c>
    </row>
    <row r="282" spans="1:33" ht="12.75">
      <c r="A282" t="s">
        <v>543</v>
      </c>
      <c r="B282" s="15" t="s">
        <v>544</v>
      </c>
      <c r="C282" s="36">
        <v>15527.879999999997</v>
      </c>
      <c r="D282" s="41">
        <v>1394</v>
      </c>
      <c r="E282" s="45">
        <v>16921.879999999997</v>
      </c>
      <c r="F282" s="47">
        <v>11257</v>
      </c>
      <c r="G282" s="47">
        <v>3582</v>
      </c>
      <c r="H282" s="47">
        <v>49</v>
      </c>
      <c r="I282" s="47">
        <v>0</v>
      </c>
      <c r="J282" s="47">
        <v>2679</v>
      </c>
      <c r="K282" s="48">
        <v>0</v>
      </c>
      <c r="L282" s="48">
        <v>5730</v>
      </c>
      <c r="M282" s="48">
        <v>1394</v>
      </c>
      <c r="N282" s="48">
        <v>0</v>
      </c>
      <c r="O282" s="48">
        <v>15586.442200000001</v>
      </c>
      <c r="P282" s="48">
        <v>5363.5</v>
      </c>
      <c r="Q282" s="48">
        <v>-4870.5</v>
      </c>
      <c r="R282" s="48">
        <v>210.8</v>
      </c>
      <c r="S282" s="48">
        <v>16290.2422</v>
      </c>
      <c r="T282" s="48">
        <v>16921.879999999997</v>
      </c>
      <c r="U282" s="48">
        <v>14383.597999999998</v>
      </c>
      <c r="V282" s="48">
        <v>1906.6442000000025</v>
      </c>
      <c r="W282" s="48">
        <v>1334.6509400000016</v>
      </c>
      <c r="X282" s="49">
        <v>1.079</v>
      </c>
      <c r="Y282" s="50">
        <v>2877</v>
      </c>
      <c r="Z282" s="46">
        <v>18258.708519999996</v>
      </c>
      <c r="AA282" s="46">
        <v>18139.944163522385</v>
      </c>
      <c r="AB282" s="46">
        <v>6305.15959802655</v>
      </c>
      <c r="AC282" s="46">
        <v>2235.717380423118</v>
      </c>
      <c r="AD282" s="46">
        <v>6432159</v>
      </c>
      <c r="AE282" s="46">
        <v>0</v>
      </c>
      <c r="AF282" s="15" t="s">
        <v>542</v>
      </c>
      <c r="AG282" t="b">
        <v>1</v>
      </c>
    </row>
    <row r="283" spans="1:33" ht="12.75">
      <c r="A283" t="s">
        <v>227</v>
      </c>
      <c r="B283" s="15" t="s">
        <v>228</v>
      </c>
      <c r="C283" s="36">
        <v>44631.786</v>
      </c>
      <c r="D283" s="41">
        <v>5961</v>
      </c>
      <c r="E283" s="45">
        <v>50592.786</v>
      </c>
      <c r="F283" s="47">
        <v>24533</v>
      </c>
      <c r="G283" s="47">
        <v>12026</v>
      </c>
      <c r="H283" s="47">
        <v>140</v>
      </c>
      <c r="I283" s="47">
        <v>0</v>
      </c>
      <c r="J283" s="47">
        <v>1201</v>
      </c>
      <c r="K283" s="48">
        <v>19</v>
      </c>
      <c r="L283" s="48">
        <v>10682</v>
      </c>
      <c r="M283" s="48">
        <v>5961</v>
      </c>
      <c r="N283" s="48">
        <v>0</v>
      </c>
      <c r="O283" s="48">
        <v>33968.391800000005</v>
      </c>
      <c r="P283" s="48">
        <v>11361.949999999999</v>
      </c>
      <c r="Q283" s="48">
        <v>-9095.85</v>
      </c>
      <c r="R283" s="48">
        <v>3250.9100000000003</v>
      </c>
      <c r="S283" s="48">
        <v>39485.40180000001</v>
      </c>
      <c r="T283" s="48">
        <v>50592.786</v>
      </c>
      <c r="U283" s="48">
        <v>43003.8681</v>
      </c>
      <c r="V283" s="48">
        <v>-3518.4662999999928</v>
      </c>
      <c r="W283" s="48">
        <v>-2462.9264099999946</v>
      </c>
      <c r="X283" s="49">
        <v>0.951</v>
      </c>
      <c r="Y283" s="50">
        <v>14898</v>
      </c>
      <c r="Z283" s="46">
        <v>48113.739486</v>
      </c>
      <c r="AA283" s="46">
        <v>47800.78212094172</v>
      </c>
      <c r="AB283" s="46">
        <v>3208.5368587019548</v>
      </c>
      <c r="AC283" s="46">
        <v>-860.9053589014775</v>
      </c>
      <c r="AD283" s="46">
        <v>0</v>
      </c>
      <c r="AE283" s="46">
        <v>12825768</v>
      </c>
      <c r="AF283" s="15" t="s">
        <v>544</v>
      </c>
      <c r="AG283" t="b">
        <v>1</v>
      </c>
    </row>
    <row r="284" spans="1:33" ht="12.75">
      <c r="A284" t="s">
        <v>93</v>
      </c>
      <c r="B284" s="15" t="s">
        <v>94</v>
      </c>
      <c r="C284" s="36">
        <v>38137.533</v>
      </c>
      <c r="D284" s="41">
        <v>5238</v>
      </c>
      <c r="E284" s="45">
        <v>43375.533</v>
      </c>
      <c r="F284" s="47">
        <v>19766</v>
      </c>
      <c r="G284" s="47">
        <v>23619</v>
      </c>
      <c r="H284" s="47">
        <v>86</v>
      </c>
      <c r="I284" s="47">
        <v>0</v>
      </c>
      <c r="J284" s="47">
        <v>1814</v>
      </c>
      <c r="K284" s="48">
        <v>0</v>
      </c>
      <c r="L284" s="48">
        <v>15380</v>
      </c>
      <c r="M284" s="48">
        <v>5238</v>
      </c>
      <c r="N284" s="48">
        <v>0</v>
      </c>
      <c r="O284" s="48">
        <v>27368.0036</v>
      </c>
      <c r="P284" s="48">
        <v>21691.149999999998</v>
      </c>
      <c r="Q284" s="48">
        <v>-13073</v>
      </c>
      <c r="R284" s="48">
        <v>1837.7</v>
      </c>
      <c r="S284" s="48">
        <v>37823.853599999995</v>
      </c>
      <c r="T284" s="48">
        <v>43375.533</v>
      </c>
      <c r="U284" s="48">
        <v>36869.203050000004</v>
      </c>
      <c r="V284" s="48">
        <v>954.6505499999912</v>
      </c>
      <c r="W284" s="48">
        <v>668.2553849999938</v>
      </c>
      <c r="X284" s="49">
        <v>1.015</v>
      </c>
      <c r="Y284" s="50">
        <v>11455</v>
      </c>
      <c r="Z284" s="46">
        <v>44026.165994999996</v>
      </c>
      <c r="AA284" s="46">
        <v>43739.7963831052</v>
      </c>
      <c r="AB284" s="46">
        <v>3818.4021285993185</v>
      </c>
      <c r="AC284" s="46">
        <v>-251.04008900411372</v>
      </c>
      <c r="AD284" s="46">
        <v>0</v>
      </c>
      <c r="AE284" s="46">
        <v>2875664</v>
      </c>
      <c r="AF284" s="15" t="s">
        <v>546</v>
      </c>
      <c r="AG284" t="b">
        <v>1</v>
      </c>
    </row>
    <row r="285" spans="1:33" ht="12.75">
      <c r="A285" t="s">
        <v>145</v>
      </c>
      <c r="B285" s="15" t="s">
        <v>146</v>
      </c>
      <c r="C285" s="36">
        <v>39481.524</v>
      </c>
      <c r="D285" s="41">
        <v>4135</v>
      </c>
      <c r="E285" s="45">
        <v>43616.524</v>
      </c>
      <c r="F285" s="47">
        <v>25679</v>
      </c>
      <c r="G285" s="47">
        <v>5445</v>
      </c>
      <c r="H285" s="47">
        <v>4178</v>
      </c>
      <c r="I285" s="47">
        <v>0</v>
      </c>
      <c r="J285" s="47">
        <v>2680</v>
      </c>
      <c r="K285" s="48">
        <v>37</v>
      </c>
      <c r="L285" s="48">
        <v>12076</v>
      </c>
      <c r="M285" s="48">
        <v>4135</v>
      </c>
      <c r="N285" s="48">
        <v>0</v>
      </c>
      <c r="O285" s="48">
        <v>35555.1434</v>
      </c>
      <c r="P285" s="48">
        <v>10457.55</v>
      </c>
      <c r="Q285" s="48">
        <v>-10296.05</v>
      </c>
      <c r="R285" s="48">
        <v>1461.8300000000002</v>
      </c>
      <c r="S285" s="48">
        <v>37178.4734</v>
      </c>
      <c r="T285" s="48">
        <v>43616.524</v>
      </c>
      <c r="U285" s="48">
        <v>37074.045399999995</v>
      </c>
      <c r="V285" s="48">
        <v>104.42800000000716</v>
      </c>
      <c r="W285" s="48">
        <v>73.09960000000501</v>
      </c>
      <c r="X285" s="49">
        <v>1.002</v>
      </c>
      <c r="Y285" s="50">
        <v>15768</v>
      </c>
      <c r="Z285" s="46">
        <v>43703.757048</v>
      </c>
      <c r="AA285" s="46">
        <v>43419.4845554645</v>
      </c>
      <c r="AB285" s="46">
        <v>2753.645646592117</v>
      </c>
      <c r="AC285" s="46">
        <v>-1315.7965710113153</v>
      </c>
      <c r="AD285" s="46">
        <v>0</v>
      </c>
      <c r="AE285" s="46">
        <v>20747480</v>
      </c>
      <c r="AF285" s="15" t="s">
        <v>548</v>
      </c>
      <c r="AG285" t="b">
        <v>1</v>
      </c>
    </row>
    <row r="286" spans="1:33" ht="12.75">
      <c r="A286" t="s">
        <v>453</v>
      </c>
      <c r="B286" s="15" t="s">
        <v>454</v>
      </c>
      <c r="C286" s="36">
        <v>19424.832</v>
      </c>
      <c r="D286" s="41">
        <v>3290</v>
      </c>
      <c r="E286" s="45">
        <v>22714.832</v>
      </c>
      <c r="F286" s="47">
        <v>8113</v>
      </c>
      <c r="G286" s="47">
        <v>2559</v>
      </c>
      <c r="H286" s="47">
        <v>0</v>
      </c>
      <c r="I286" s="47">
        <v>0</v>
      </c>
      <c r="J286" s="47">
        <v>820</v>
      </c>
      <c r="K286" s="48">
        <v>13</v>
      </c>
      <c r="L286" s="48">
        <v>1763</v>
      </c>
      <c r="M286" s="48">
        <v>3290</v>
      </c>
      <c r="N286" s="48">
        <v>0</v>
      </c>
      <c r="O286" s="48">
        <v>11233.2598</v>
      </c>
      <c r="P286" s="48">
        <v>2872.15</v>
      </c>
      <c r="Q286" s="48">
        <v>-1509.6</v>
      </c>
      <c r="R286" s="48">
        <v>2496.79</v>
      </c>
      <c r="S286" s="48">
        <v>15092.5998</v>
      </c>
      <c r="T286" s="48">
        <v>22714.832</v>
      </c>
      <c r="U286" s="48">
        <v>19307.6072</v>
      </c>
      <c r="V286" s="48">
        <v>-4215.007399999999</v>
      </c>
      <c r="W286" s="48">
        <v>-2950.5051799999987</v>
      </c>
      <c r="X286" s="49">
        <v>0.87</v>
      </c>
      <c r="Y286" s="50">
        <v>7106</v>
      </c>
      <c r="Z286" s="46">
        <v>19761.90384</v>
      </c>
      <c r="AA286" s="46">
        <v>19633.361901244625</v>
      </c>
      <c r="AB286" s="46">
        <v>2762.927371410727</v>
      </c>
      <c r="AC286" s="46">
        <v>-1306.5148461927051</v>
      </c>
      <c r="AD286" s="46">
        <v>0</v>
      </c>
      <c r="AE286" s="46">
        <v>9284094</v>
      </c>
      <c r="AF286" s="15" t="s">
        <v>550</v>
      </c>
      <c r="AG286" t="b">
        <v>1</v>
      </c>
    </row>
    <row r="287" spans="1:33" ht="12.75">
      <c r="A287" t="s">
        <v>55</v>
      </c>
      <c r="B287" s="15" t="s">
        <v>56</v>
      </c>
      <c r="C287" s="36">
        <v>20568.498</v>
      </c>
      <c r="D287" s="41">
        <v>2610</v>
      </c>
      <c r="E287" s="45">
        <v>23178.498</v>
      </c>
      <c r="F287" s="47">
        <v>15339</v>
      </c>
      <c r="G287" s="47">
        <v>1797</v>
      </c>
      <c r="H287" s="47">
        <v>110</v>
      </c>
      <c r="I287" s="47">
        <v>0</v>
      </c>
      <c r="J287" s="47">
        <v>672</v>
      </c>
      <c r="K287" s="48">
        <v>0</v>
      </c>
      <c r="L287" s="48">
        <v>7199</v>
      </c>
      <c r="M287" s="48">
        <v>2610</v>
      </c>
      <c r="N287" s="48">
        <v>8</v>
      </c>
      <c r="O287" s="48">
        <v>21238.3794</v>
      </c>
      <c r="P287" s="48">
        <v>2192.15</v>
      </c>
      <c r="Q287" s="48">
        <v>-6125.95</v>
      </c>
      <c r="R287" s="48">
        <v>994.6700000000001</v>
      </c>
      <c r="S287" s="48">
        <v>18299.2494</v>
      </c>
      <c r="T287" s="48">
        <v>23178.498</v>
      </c>
      <c r="U287" s="48">
        <v>19701.723299999998</v>
      </c>
      <c r="V287" s="48">
        <v>-1402.4738999999972</v>
      </c>
      <c r="W287" s="48">
        <v>-981.731729999998</v>
      </c>
      <c r="X287" s="49">
        <v>0.958</v>
      </c>
      <c r="Y287" s="50">
        <v>9146</v>
      </c>
      <c r="Z287" s="46">
        <v>22205.001084</v>
      </c>
      <c r="AA287" s="46">
        <v>22060.567940689933</v>
      </c>
      <c r="AB287" s="46">
        <v>2412.0454778799403</v>
      </c>
      <c r="AC287" s="46">
        <v>-1657.396739723492</v>
      </c>
      <c r="AD287" s="46">
        <v>0</v>
      </c>
      <c r="AE287" s="46">
        <v>15158551</v>
      </c>
      <c r="AF287" s="15" t="s">
        <v>552</v>
      </c>
      <c r="AG287" t="b">
        <v>1</v>
      </c>
    </row>
    <row r="288" spans="1:33" ht="12.75">
      <c r="A288" t="s">
        <v>567</v>
      </c>
      <c r="B288" s="15" t="s">
        <v>568</v>
      </c>
      <c r="C288" s="36">
        <v>45115.083</v>
      </c>
      <c r="D288" s="41">
        <v>8354</v>
      </c>
      <c r="E288" s="45">
        <v>53469.083</v>
      </c>
      <c r="F288" s="47">
        <v>44984</v>
      </c>
      <c r="G288" s="47">
        <v>735</v>
      </c>
      <c r="H288" s="47">
        <v>1458</v>
      </c>
      <c r="I288" s="47">
        <v>6674</v>
      </c>
      <c r="J288" s="47">
        <v>0</v>
      </c>
      <c r="K288" s="48">
        <v>10</v>
      </c>
      <c r="L288" s="48">
        <v>35432</v>
      </c>
      <c r="M288" s="48">
        <v>8354</v>
      </c>
      <c r="N288" s="48">
        <v>0</v>
      </c>
      <c r="O288" s="48">
        <v>62284.8464</v>
      </c>
      <c r="P288" s="48">
        <v>7536.95</v>
      </c>
      <c r="Q288" s="48">
        <v>-30125.7</v>
      </c>
      <c r="R288" s="48">
        <v>1077.46</v>
      </c>
      <c r="S288" s="48">
        <v>40773.5564</v>
      </c>
      <c r="T288" s="48">
        <v>53469.083</v>
      </c>
      <c r="U288" s="48">
        <v>45448.72055</v>
      </c>
      <c r="V288" s="48">
        <v>-4675.164149999997</v>
      </c>
      <c r="W288" s="48">
        <v>-3272.6149049999976</v>
      </c>
      <c r="X288" s="49">
        <v>0.939</v>
      </c>
      <c r="Y288" s="50">
        <v>8178</v>
      </c>
      <c r="Z288" s="46">
        <v>50207.468937</v>
      </c>
      <c r="AA288" s="46">
        <v>49880.89284142671</v>
      </c>
      <c r="AB288" s="46">
        <v>6099.399956153914</v>
      </c>
      <c r="AC288" s="46">
        <v>2029.9577385504817</v>
      </c>
      <c r="AD288" s="46">
        <v>16600994</v>
      </c>
      <c r="AE288" s="46">
        <v>0</v>
      </c>
      <c r="AF288" s="15" t="s">
        <v>554</v>
      </c>
      <c r="AG288" t="b">
        <v>1</v>
      </c>
    </row>
    <row r="289" spans="1:33" ht="12.75">
      <c r="A289" t="s">
        <v>251</v>
      </c>
      <c r="B289" s="15" t="s">
        <v>252</v>
      </c>
      <c r="C289" s="36">
        <v>117544.28</v>
      </c>
      <c r="D289" s="41">
        <v>25523</v>
      </c>
      <c r="E289" s="45">
        <v>143067.28</v>
      </c>
      <c r="F289" s="47">
        <v>101433</v>
      </c>
      <c r="G289" s="47">
        <v>1588</v>
      </c>
      <c r="H289" s="47">
        <v>2654</v>
      </c>
      <c r="I289" s="47">
        <v>0</v>
      </c>
      <c r="J289" s="47">
        <v>723</v>
      </c>
      <c r="K289" s="48">
        <v>712</v>
      </c>
      <c r="L289" s="48">
        <v>54352</v>
      </c>
      <c r="M289" s="48">
        <v>25523</v>
      </c>
      <c r="N289" s="48">
        <v>2623</v>
      </c>
      <c r="O289" s="48">
        <v>140444.1318</v>
      </c>
      <c r="P289" s="48">
        <v>4220.25</v>
      </c>
      <c r="Q289" s="48">
        <v>-49033.95</v>
      </c>
      <c r="R289" s="48">
        <v>12454.710000000001</v>
      </c>
      <c r="S289" s="48">
        <v>108085.14180000001</v>
      </c>
      <c r="T289" s="48">
        <v>143067.28</v>
      </c>
      <c r="U289" s="48">
        <v>121607.188</v>
      </c>
      <c r="V289" s="48">
        <v>-13522.046199999982</v>
      </c>
      <c r="W289" s="48">
        <v>-9465.432339999987</v>
      </c>
      <c r="X289" s="49">
        <v>0.934</v>
      </c>
      <c r="Y289" s="50">
        <v>39856</v>
      </c>
      <c r="Z289" s="46">
        <v>133624.83952</v>
      </c>
      <c r="AA289" s="46">
        <v>132755.6724560955</v>
      </c>
      <c r="AB289" s="46">
        <v>3330.8829901669883</v>
      </c>
      <c r="AC289" s="46">
        <v>-738.559227436444</v>
      </c>
      <c r="AD289" s="46">
        <v>0</v>
      </c>
      <c r="AE289" s="46">
        <v>29436017</v>
      </c>
      <c r="AF289" s="31" t="s">
        <v>556</v>
      </c>
      <c r="AG289" t="b">
        <v>1</v>
      </c>
    </row>
    <row r="290" spans="1:33" ht="12.75">
      <c r="A290" t="s">
        <v>271</v>
      </c>
      <c r="B290" s="15" t="s">
        <v>272</v>
      </c>
      <c r="C290" s="36">
        <v>47499.324</v>
      </c>
      <c r="D290" s="41">
        <v>5713</v>
      </c>
      <c r="E290" s="45">
        <v>53212.324</v>
      </c>
      <c r="F290" s="47">
        <v>27975</v>
      </c>
      <c r="G290" s="47">
        <v>10859</v>
      </c>
      <c r="H290" s="47">
        <v>1202</v>
      </c>
      <c r="I290" s="47">
        <v>0</v>
      </c>
      <c r="J290" s="47">
        <v>2160</v>
      </c>
      <c r="K290" s="48">
        <v>550</v>
      </c>
      <c r="L290" s="48">
        <v>5802</v>
      </c>
      <c r="M290" s="48">
        <v>5713</v>
      </c>
      <c r="N290" s="48">
        <v>0</v>
      </c>
      <c r="O290" s="48">
        <v>38734.185000000005</v>
      </c>
      <c r="P290" s="48">
        <v>12087.85</v>
      </c>
      <c r="Q290" s="48">
        <v>-5399.2</v>
      </c>
      <c r="R290" s="48">
        <v>3869.7100000000005</v>
      </c>
      <c r="S290" s="48">
        <v>49292.545000000006</v>
      </c>
      <c r="T290" s="48">
        <v>53212.324</v>
      </c>
      <c r="U290" s="48">
        <v>45230.475399999996</v>
      </c>
      <c r="V290" s="48">
        <v>4062.06960000001</v>
      </c>
      <c r="W290" s="48">
        <v>2843.4487200000067</v>
      </c>
      <c r="X290" s="49">
        <v>1.053</v>
      </c>
      <c r="Y290" s="50">
        <v>12583</v>
      </c>
      <c r="Z290" s="46">
        <v>56032.577172</v>
      </c>
      <c r="AA290" s="46">
        <v>55668.111472669436</v>
      </c>
      <c r="AB290" s="46">
        <v>4424.073072611415</v>
      </c>
      <c r="AC290" s="46">
        <v>354.630855007983</v>
      </c>
      <c r="AD290" s="46">
        <v>4462320</v>
      </c>
      <c r="AE290" s="46">
        <v>0</v>
      </c>
      <c r="AF290" s="15" t="s">
        <v>558</v>
      </c>
      <c r="AG290" t="b">
        <v>1</v>
      </c>
    </row>
    <row r="291" spans="1:33" ht="12.75">
      <c r="A291" t="s">
        <v>85</v>
      </c>
      <c r="B291" s="15" t="s">
        <v>86</v>
      </c>
      <c r="C291" s="36">
        <v>13731.511</v>
      </c>
      <c r="D291" s="41">
        <v>2234</v>
      </c>
      <c r="E291" s="45">
        <v>15965.511</v>
      </c>
      <c r="F291" s="47">
        <v>13783</v>
      </c>
      <c r="G291" s="47">
        <v>1289</v>
      </c>
      <c r="H291" s="47">
        <v>830</v>
      </c>
      <c r="I291" s="47">
        <v>762</v>
      </c>
      <c r="J291" s="47">
        <v>466</v>
      </c>
      <c r="K291" s="48">
        <v>0</v>
      </c>
      <c r="L291" s="48">
        <v>9636</v>
      </c>
      <c r="M291" s="48">
        <v>2234</v>
      </c>
      <c r="N291" s="48">
        <v>0</v>
      </c>
      <c r="O291" s="48">
        <v>19083.9418</v>
      </c>
      <c r="P291" s="48">
        <v>2844.95</v>
      </c>
      <c r="Q291" s="48">
        <v>-8190.599999999999</v>
      </c>
      <c r="R291" s="48">
        <v>260.78000000000003</v>
      </c>
      <c r="S291" s="48">
        <v>13999.071800000002</v>
      </c>
      <c r="T291" s="48">
        <v>15965.511</v>
      </c>
      <c r="U291" s="48">
        <v>13570.68435</v>
      </c>
      <c r="V291" s="48">
        <v>428.387450000002</v>
      </c>
      <c r="W291" s="48">
        <v>299.87121500000137</v>
      </c>
      <c r="X291" s="49">
        <v>1.019</v>
      </c>
      <c r="Y291" s="50">
        <v>5190</v>
      </c>
      <c r="Z291" s="46">
        <v>16268.855709</v>
      </c>
      <c r="AA291" s="46">
        <v>16163.034414093512</v>
      </c>
      <c r="AB291" s="46">
        <v>3114.264819671197</v>
      </c>
      <c r="AC291" s="46">
        <v>-955.1773979322352</v>
      </c>
      <c r="AD291" s="46">
        <v>0</v>
      </c>
      <c r="AE291" s="46">
        <v>4957371</v>
      </c>
      <c r="AF291" s="15" t="s">
        <v>560</v>
      </c>
      <c r="AG291" t="b">
        <v>1</v>
      </c>
    </row>
    <row r="292" spans="1:33" ht="12.75">
      <c r="A292" t="s">
        <v>409</v>
      </c>
      <c r="B292" s="15" t="s">
        <v>410</v>
      </c>
      <c r="C292" s="36">
        <v>623808.234</v>
      </c>
      <c r="D292" s="41">
        <v>54119</v>
      </c>
      <c r="E292" s="45">
        <v>677927.234</v>
      </c>
      <c r="F292" s="47">
        <v>406141</v>
      </c>
      <c r="G292" s="47">
        <v>97033</v>
      </c>
      <c r="H292" s="47">
        <v>30934</v>
      </c>
      <c r="I292" s="47">
        <v>34994</v>
      </c>
      <c r="J292" s="47">
        <v>0</v>
      </c>
      <c r="K292" s="48">
        <v>27342</v>
      </c>
      <c r="L292" s="48">
        <v>56419</v>
      </c>
      <c r="M292" s="48">
        <v>54119</v>
      </c>
      <c r="N292" s="48">
        <v>15880</v>
      </c>
      <c r="O292" s="48">
        <v>562342.8286</v>
      </c>
      <c r="P292" s="48">
        <v>138516.85</v>
      </c>
      <c r="Q292" s="48">
        <v>-84694.84999999999</v>
      </c>
      <c r="R292" s="48">
        <v>36409.920000000006</v>
      </c>
      <c r="S292" s="48">
        <v>652574.7486</v>
      </c>
      <c r="T292" s="48">
        <v>677927.234</v>
      </c>
      <c r="U292" s="48">
        <v>576238.1489</v>
      </c>
      <c r="V292" s="48">
        <v>76336.59970000002</v>
      </c>
      <c r="W292" s="48">
        <v>53435.61979000001</v>
      </c>
      <c r="X292" s="49">
        <v>1.079</v>
      </c>
      <c r="Y292" s="50">
        <v>140451</v>
      </c>
      <c r="Z292" s="46">
        <v>731483.4854860001</v>
      </c>
      <c r="AA292" s="46">
        <v>726725.5276417974</v>
      </c>
      <c r="AB292" s="46">
        <v>5174.228219391798</v>
      </c>
      <c r="AC292" s="46">
        <v>1104.7860017883659</v>
      </c>
      <c r="AD292" s="46">
        <v>155168299</v>
      </c>
      <c r="AE292" s="46">
        <v>0</v>
      </c>
      <c r="AF292" s="15" t="s">
        <v>562</v>
      </c>
      <c r="AG292" t="b">
        <v>1</v>
      </c>
    </row>
    <row r="293" spans="1:33" ht="12.75">
      <c r="A293" t="s">
        <v>199</v>
      </c>
      <c r="B293" s="15" t="s">
        <v>200</v>
      </c>
      <c r="C293" s="36">
        <v>29378.372000000003</v>
      </c>
      <c r="D293" s="41">
        <v>5947</v>
      </c>
      <c r="E293" s="45">
        <v>35325.372</v>
      </c>
      <c r="F293" s="47">
        <v>28194</v>
      </c>
      <c r="G293" s="47">
        <v>0</v>
      </c>
      <c r="H293" s="47">
        <v>3812</v>
      </c>
      <c r="I293" s="47">
        <v>0</v>
      </c>
      <c r="J293" s="47">
        <v>2736</v>
      </c>
      <c r="K293" s="48">
        <v>3954</v>
      </c>
      <c r="L293" s="48">
        <v>22447</v>
      </c>
      <c r="M293" s="48">
        <v>5947</v>
      </c>
      <c r="N293" s="48">
        <v>0</v>
      </c>
      <c r="O293" s="48">
        <v>39037.4124</v>
      </c>
      <c r="P293" s="48">
        <v>5565.8</v>
      </c>
      <c r="Q293" s="48">
        <v>-22440.85</v>
      </c>
      <c r="R293" s="48">
        <v>1238.96</v>
      </c>
      <c r="S293" s="48">
        <v>23401.3224</v>
      </c>
      <c r="T293" s="48">
        <v>35325.372</v>
      </c>
      <c r="U293" s="48">
        <v>30026.5662</v>
      </c>
      <c r="V293" s="48">
        <v>-6625.2438</v>
      </c>
      <c r="W293" s="48">
        <v>-4637.67066</v>
      </c>
      <c r="X293" s="49">
        <v>0.869</v>
      </c>
      <c r="Y293" s="50">
        <v>9641</v>
      </c>
      <c r="Z293" s="46">
        <v>30697.748268000003</v>
      </c>
      <c r="AA293" s="46">
        <v>30498.07377764012</v>
      </c>
      <c r="AB293" s="46">
        <v>3163.372448671312</v>
      </c>
      <c r="AC293" s="46">
        <v>-906.06976893212</v>
      </c>
      <c r="AD293" s="46">
        <v>0</v>
      </c>
      <c r="AE293" s="46">
        <v>8735419</v>
      </c>
      <c r="AF293" s="15" t="s">
        <v>564</v>
      </c>
      <c r="AG293" t="b">
        <v>1</v>
      </c>
    </row>
    <row r="294" spans="1:33" ht="12.75">
      <c r="A294" t="s">
        <v>503</v>
      </c>
      <c r="B294" s="15" t="s">
        <v>504</v>
      </c>
      <c r="C294" s="36">
        <v>225016.753</v>
      </c>
      <c r="D294" s="41">
        <v>30263</v>
      </c>
      <c r="E294" s="45">
        <v>255279.753</v>
      </c>
      <c r="F294" s="47">
        <v>173747</v>
      </c>
      <c r="G294" s="47">
        <v>7806</v>
      </c>
      <c r="H294" s="47">
        <v>5354</v>
      </c>
      <c r="I294" s="47">
        <v>9859</v>
      </c>
      <c r="J294" s="47">
        <v>0</v>
      </c>
      <c r="K294" s="48">
        <v>1667</v>
      </c>
      <c r="L294" s="48">
        <v>91033</v>
      </c>
      <c r="M294" s="48">
        <v>30263</v>
      </c>
      <c r="N294" s="48">
        <v>2834</v>
      </c>
      <c r="O294" s="48">
        <v>240570.0962</v>
      </c>
      <c r="P294" s="48">
        <v>19566.149999999998</v>
      </c>
      <c r="Q294" s="48">
        <v>-81203.9</v>
      </c>
      <c r="R294" s="48">
        <v>10247.94</v>
      </c>
      <c r="S294" s="48">
        <v>189180.2862</v>
      </c>
      <c r="T294" s="48">
        <v>255279.753</v>
      </c>
      <c r="U294" s="48">
        <v>216987.79004999998</v>
      </c>
      <c r="V294" s="48">
        <v>-27807.50384999998</v>
      </c>
      <c r="W294" s="48">
        <v>-19465.252694999985</v>
      </c>
      <c r="X294" s="49">
        <v>0.924</v>
      </c>
      <c r="Y294" s="50">
        <v>54937</v>
      </c>
      <c r="Z294" s="46">
        <v>235878.491772</v>
      </c>
      <c r="AA294" s="46">
        <v>234344.21254017344</v>
      </c>
      <c r="AB294" s="46">
        <v>4265.690018387852</v>
      </c>
      <c r="AC294" s="46">
        <v>196.24780078442018</v>
      </c>
      <c r="AD294" s="46">
        <v>10781265</v>
      </c>
      <c r="AE294" s="46">
        <v>0</v>
      </c>
      <c r="AF294" s="15" t="s">
        <v>566</v>
      </c>
      <c r="AG294" t="b">
        <v>1</v>
      </c>
    </row>
    <row r="295" spans="1:33" ht="12.75">
      <c r="A295" t="s">
        <v>519</v>
      </c>
      <c r="B295" s="15" t="s">
        <v>520</v>
      </c>
      <c r="C295" s="36">
        <v>436160.864</v>
      </c>
      <c r="D295" s="41">
        <v>18511</v>
      </c>
      <c r="E295" s="45">
        <v>454671.864</v>
      </c>
      <c r="F295" s="47">
        <v>232293</v>
      </c>
      <c r="G295" s="47">
        <v>40110</v>
      </c>
      <c r="H295" s="47">
        <v>9531</v>
      </c>
      <c r="I295" s="47">
        <v>5324</v>
      </c>
      <c r="J295" s="47">
        <v>0</v>
      </c>
      <c r="K295" s="48">
        <v>566</v>
      </c>
      <c r="L295" s="48">
        <v>17028</v>
      </c>
      <c r="M295" s="48">
        <v>18511</v>
      </c>
      <c r="N295" s="48">
        <v>19429</v>
      </c>
      <c r="O295" s="48">
        <v>321632.8878</v>
      </c>
      <c r="P295" s="48">
        <v>46720.25</v>
      </c>
      <c r="Q295" s="48">
        <v>-31469.55</v>
      </c>
      <c r="R295" s="48">
        <v>12839.59</v>
      </c>
      <c r="S295" s="48">
        <v>349723.17780000006</v>
      </c>
      <c r="T295" s="48">
        <v>454671.864</v>
      </c>
      <c r="U295" s="48">
        <v>386471.0844</v>
      </c>
      <c r="V295" s="48">
        <v>-36747.90659999993</v>
      </c>
      <c r="W295" s="48">
        <v>-25723.534619999948</v>
      </c>
      <c r="X295" s="49">
        <v>0.943</v>
      </c>
      <c r="Y295" s="50">
        <v>59818</v>
      </c>
      <c r="Z295" s="46">
        <v>428755.567752</v>
      </c>
      <c r="AA295" s="46">
        <v>425966.71337960655</v>
      </c>
      <c r="AB295" s="46">
        <v>7121.045728369497</v>
      </c>
      <c r="AC295" s="46">
        <v>3051.6035107660646</v>
      </c>
      <c r="AD295" s="46">
        <v>182540819</v>
      </c>
      <c r="AE295" s="46">
        <v>0</v>
      </c>
      <c r="AF295" s="15" t="s">
        <v>568</v>
      </c>
      <c r="AG295" t="b">
        <v>1</v>
      </c>
    </row>
    <row r="296" spans="1:33" ht="12.75">
      <c r="A296" t="s">
        <v>5</v>
      </c>
      <c r="B296" s="15" t="s">
        <v>6</v>
      </c>
      <c r="C296" s="36">
        <v>181879.06</v>
      </c>
      <c r="D296" s="41">
        <v>20528</v>
      </c>
      <c r="E296" s="45">
        <v>202407.06</v>
      </c>
      <c r="F296" s="47">
        <v>88194</v>
      </c>
      <c r="G296" s="47">
        <v>55887</v>
      </c>
      <c r="H296" s="47">
        <v>109173</v>
      </c>
      <c r="I296" s="47">
        <v>0</v>
      </c>
      <c r="J296" s="47">
        <v>5424</v>
      </c>
      <c r="K296" s="48">
        <v>104947</v>
      </c>
      <c r="L296" s="48">
        <v>22364</v>
      </c>
      <c r="M296" s="48">
        <v>20528</v>
      </c>
      <c r="N296" s="48">
        <v>4340</v>
      </c>
      <c r="O296" s="48">
        <v>122113.4124</v>
      </c>
      <c r="P296" s="48">
        <v>144911.4</v>
      </c>
      <c r="Q296" s="48">
        <v>-111903.34999999999</v>
      </c>
      <c r="R296" s="48">
        <v>13646.92</v>
      </c>
      <c r="S296" s="48">
        <v>168768.3824</v>
      </c>
      <c r="T296" s="48">
        <v>202407.06</v>
      </c>
      <c r="U296" s="48">
        <v>172046.001</v>
      </c>
      <c r="V296" s="48">
        <v>-3277.618599999987</v>
      </c>
      <c r="W296" s="48">
        <v>-2294.333019999991</v>
      </c>
      <c r="X296" s="49">
        <v>0.989</v>
      </c>
      <c r="Y296" s="50">
        <v>40417</v>
      </c>
      <c r="Z296" s="46">
        <v>200180.58234</v>
      </c>
      <c r="AA296" s="46">
        <v>198878.50130755006</v>
      </c>
      <c r="AB296" s="46">
        <v>4920.66460419007</v>
      </c>
      <c r="AC296" s="46">
        <v>851.2223865866381</v>
      </c>
      <c r="AD296" s="46">
        <v>34403855</v>
      </c>
      <c r="AE296" s="46">
        <v>0</v>
      </c>
      <c r="AF296" s="15" t="s">
        <v>570</v>
      </c>
      <c r="AG296" t="b">
        <v>1</v>
      </c>
    </row>
    <row r="297" spans="1:33" ht="12.75">
      <c r="A297" t="s">
        <v>65</v>
      </c>
      <c r="B297" s="15" t="s">
        <v>66</v>
      </c>
      <c r="C297" s="36">
        <v>58737.853</v>
      </c>
      <c r="D297" s="41">
        <v>7927</v>
      </c>
      <c r="E297" s="45">
        <v>66664.853</v>
      </c>
      <c r="F297" s="47">
        <v>51269</v>
      </c>
      <c r="G297" s="47">
        <v>6755</v>
      </c>
      <c r="H297" s="47">
        <v>8992</v>
      </c>
      <c r="I297" s="47">
        <v>0</v>
      </c>
      <c r="J297" s="47">
        <v>4360</v>
      </c>
      <c r="K297" s="48">
        <v>8333</v>
      </c>
      <c r="L297" s="48">
        <v>26950</v>
      </c>
      <c r="M297" s="48">
        <v>7927</v>
      </c>
      <c r="N297" s="48">
        <v>131</v>
      </c>
      <c r="O297" s="48">
        <v>70987.0574</v>
      </c>
      <c r="P297" s="48">
        <v>17090.95</v>
      </c>
      <c r="Q297" s="48">
        <v>-30101.899999999998</v>
      </c>
      <c r="R297" s="48">
        <v>2156.4500000000003</v>
      </c>
      <c r="S297" s="48">
        <v>60132.557400000005</v>
      </c>
      <c r="T297" s="48">
        <v>66664.853</v>
      </c>
      <c r="U297" s="48">
        <v>56665.12505</v>
      </c>
      <c r="V297" s="48">
        <v>3467.4323500000028</v>
      </c>
      <c r="W297" s="48">
        <v>2427.2026450000017</v>
      </c>
      <c r="X297" s="49">
        <v>1.036</v>
      </c>
      <c r="Y297" s="50">
        <v>21323</v>
      </c>
      <c r="Z297" s="46">
        <v>69064.787708</v>
      </c>
      <c r="AA297" s="46">
        <v>68615.5535763297</v>
      </c>
      <c r="AB297" s="46">
        <v>3217.912750378919</v>
      </c>
      <c r="AC297" s="46">
        <v>-851.5294672245132</v>
      </c>
      <c r="AD297" s="46">
        <v>0</v>
      </c>
      <c r="AE297" s="46">
        <v>18157163</v>
      </c>
      <c r="AF297" s="15" t="s">
        <v>572</v>
      </c>
      <c r="AG297" t="b">
        <v>1</v>
      </c>
    </row>
    <row r="298" spans="1:33" ht="12.75">
      <c r="A298" t="s">
        <v>197</v>
      </c>
      <c r="B298" s="15" t="s">
        <v>198</v>
      </c>
      <c r="C298" s="36">
        <v>46779.496</v>
      </c>
      <c r="D298" s="41">
        <v>7455</v>
      </c>
      <c r="E298" s="45">
        <v>54234.496</v>
      </c>
      <c r="F298" s="47">
        <v>30826</v>
      </c>
      <c r="G298" s="47">
        <v>13251</v>
      </c>
      <c r="H298" s="47">
        <v>1052</v>
      </c>
      <c r="I298" s="47">
        <v>0</v>
      </c>
      <c r="J298" s="47">
        <v>1798</v>
      </c>
      <c r="K298" s="48">
        <v>228</v>
      </c>
      <c r="L298" s="48">
        <v>12935</v>
      </c>
      <c r="M298" s="48">
        <v>7455</v>
      </c>
      <c r="N298" s="48">
        <v>101</v>
      </c>
      <c r="O298" s="48">
        <v>42681.6796</v>
      </c>
      <c r="P298" s="48">
        <v>13685.85</v>
      </c>
      <c r="Q298" s="48">
        <v>-11274.4</v>
      </c>
      <c r="R298" s="48">
        <v>4137.8</v>
      </c>
      <c r="S298" s="48">
        <v>49230.9296</v>
      </c>
      <c r="T298" s="48">
        <v>54234.496</v>
      </c>
      <c r="U298" s="48">
        <v>46099.321599999996</v>
      </c>
      <c r="V298" s="48">
        <v>3131.6080000000075</v>
      </c>
      <c r="W298" s="48">
        <v>2192.125600000005</v>
      </c>
      <c r="X298" s="49">
        <v>1.04</v>
      </c>
      <c r="Y298" s="50">
        <v>13650</v>
      </c>
      <c r="Z298" s="46">
        <v>56403.87584</v>
      </c>
      <c r="AA298" s="46">
        <v>56036.99501654838</v>
      </c>
      <c r="AB298" s="46">
        <v>4105.274360186694</v>
      </c>
      <c r="AC298" s="46">
        <v>35.832142583261884</v>
      </c>
      <c r="AD298" s="46">
        <v>489109</v>
      </c>
      <c r="AE298" s="46">
        <v>0</v>
      </c>
      <c r="AF298" s="15" t="s">
        <v>574</v>
      </c>
      <c r="AG298" t="b">
        <v>1</v>
      </c>
    </row>
    <row r="299" spans="1:33" ht="12.75">
      <c r="A299" t="s">
        <v>557</v>
      </c>
      <c r="B299" s="15" t="s">
        <v>558</v>
      </c>
      <c r="C299" s="36">
        <v>14521.023000000001</v>
      </c>
      <c r="D299" s="41">
        <v>3198</v>
      </c>
      <c r="E299" s="45">
        <v>17719.023</v>
      </c>
      <c r="F299" s="47">
        <v>18144</v>
      </c>
      <c r="G299" s="47">
        <v>759</v>
      </c>
      <c r="H299" s="47">
        <v>748</v>
      </c>
      <c r="I299" s="47">
        <v>0</v>
      </c>
      <c r="J299" s="47">
        <v>2157</v>
      </c>
      <c r="K299" s="48">
        <v>29</v>
      </c>
      <c r="L299" s="48">
        <v>13958</v>
      </c>
      <c r="M299" s="48">
        <v>3198</v>
      </c>
      <c r="N299" s="48">
        <v>0</v>
      </c>
      <c r="O299" s="48">
        <v>25122.1824</v>
      </c>
      <c r="P299" s="48">
        <v>3114.4</v>
      </c>
      <c r="Q299" s="48">
        <v>-11888.949999999999</v>
      </c>
      <c r="R299" s="48">
        <v>345.44</v>
      </c>
      <c r="S299" s="48">
        <v>16693.0724</v>
      </c>
      <c r="T299" s="48">
        <v>17719.023</v>
      </c>
      <c r="U299" s="48">
        <v>15061.16955</v>
      </c>
      <c r="V299" s="48">
        <v>1631.9028500000004</v>
      </c>
      <c r="W299" s="48">
        <v>1142.3319950000002</v>
      </c>
      <c r="X299" s="49">
        <v>1.064</v>
      </c>
      <c r="Y299" s="50">
        <v>3438</v>
      </c>
      <c r="Z299" s="46">
        <v>18853.040472</v>
      </c>
      <c r="AA299" s="46">
        <v>18730.410264236354</v>
      </c>
      <c r="AB299" s="46">
        <v>5448.054178079218</v>
      </c>
      <c r="AC299" s="46">
        <v>1378.611960475786</v>
      </c>
      <c r="AD299" s="46">
        <v>4739668</v>
      </c>
      <c r="AE299" s="46">
        <v>0</v>
      </c>
      <c r="AF299" s="15" t="s">
        <v>576</v>
      </c>
      <c r="AG299" t="b">
        <v>1</v>
      </c>
    </row>
    <row r="300" spans="1:33" ht="12.75">
      <c r="A300" t="s">
        <v>561</v>
      </c>
      <c r="B300" s="15" t="s">
        <v>562</v>
      </c>
      <c r="C300" s="36">
        <v>33572.751</v>
      </c>
      <c r="D300" s="41">
        <v>4225</v>
      </c>
      <c r="E300" s="45">
        <v>37797.751</v>
      </c>
      <c r="F300" s="47">
        <v>20959</v>
      </c>
      <c r="G300" s="47">
        <v>492</v>
      </c>
      <c r="H300" s="47">
        <v>435</v>
      </c>
      <c r="I300" s="47">
        <v>1852</v>
      </c>
      <c r="J300" s="47">
        <v>0</v>
      </c>
      <c r="K300" s="48">
        <v>393</v>
      </c>
      <c r="L300" s="48">
        <v>13884</v>
      </c>
      <c r="M300" s="48">
        <v>4225</v>
      </c>
      <c r="N300" s="48">
        <v>0</v>
      </c>
      <c r="O300" s="48">
        <v>29019.831400000003</v>
      </c>
      <c r="P300" s="48">
        <v>2362.15</v>
      </c>
      <c r="Q300" s="48">
        <v>-12135.449999999999</v>
      </c>
      <c r="R300" s="48">
        <v>1230.97</v>
      </c>
      <c r="S300" s="48">
        <v>20477.501400000005</v>
      </c>
      <c r="T300" s="48">
        <v>37797.751</v>
      </c>
      <c r="U300" s="48">
        <v>32128.088349999995</v>
      </c>
      <c r="V300" s="48">
        <v>-11650.58694999999</v>
      </c>
      <c r="W300" s="48">
        <v>-8155.410864999993</v>
      </c>
      <c r="X300" s="49">
        <v>0.784</v>
      </c>
      <c r="Y300" s="50">
        <v>4720</v>
      </c>
      <c r="Z300" s="46">
        <v>29633.436783999998</v>
      </c>
      <c r="AA300" s="46">
        <v>29440.6851418991</v>
      </c>
      <c r="AB300" s="46">
        <v>6237.433292775233</v>
      </c>
      <c r="AC300" s="46">
        <v>2167.9910751718007</v>
      </c>
      <c r="AD300" s="46">
        <v>10232918</v>
      </c>
      <c r="AE300" s="46">
        <v>0</v>
      </c>
      <c r="AF300" s="15" t="s">
        <v>578</v>
      </c>
      <c r="AG300" t="b">
        <v>1</v>
      </c>
    </row>
  </sheetData>
  <sheetProtection/>
  <mergeCells count="5">
    <mergeCell ref="I4:J4"/>
    <mergeCell ref="F1:N1"/>
    <mergeCell ref="O1:S1"/>
    <mergeCell ref="H2:J2"/>
    <mergeCell ref="I3:J3"/>
  </mergeCells>
  <printOptions headings="1"/>
  <pageMargins left="0.71" right="0.2" top="1" bottom="1" header="0.5" footer="0.5"/>
  <pageSetup horizontalDpi="600" verticalDpi="600" orientation="landscape" pageOrder="overThenDown" paperSize="9" r:id="rId1"/>
  <headerFooter alignWithMargins="0">
    <oddFooter>&amp;L&amp;F   &amp;A&amp;RSida &amp;P(&amp;N)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A1:D52"/>
  <sheetViews>
    <sheetView showGridLines="0" tabSelected="1" workbookViewId="0" topLeftCell="A7">
      <selection activeCell="B33" sqref="B33"/>
    </sheetView>
  </sheetViews>
  <sheetFormatPr defaultColWidth="0" defaultRowHeight="12.75" zeroHeight="1"/>
  <cols>
    <col min="1" max="1" width="3.8515625" style="2" customWidth="1"/>
    <col min="2" max="2" width="56.28125" style="2" customWidth="1"/>
    <col min="3" max="3" width="20.28125" style="3" customWidth="1"/>
    <col min="4" max="4" width="10.7109375" style="2" customWidth="1"/>
    <col min="5" max="16384" width="53.28125" style="2" hidden="1" customWidth="1"/>
  </cols>
  <sheetData>
    <row r="1" spans="2:3" ht="18" customHeight="1">
      <c r="B1" s="18" t="s">
        <v>698</v>
      </c>
      <c r="C1" s="8"/>
    </row>
    <row r="2" spans="1:3" ht="12.75" customHeight="1">
      <c r="A2" s="6"/>
      <c r="B2" s="14" t="s">
        <v>658</v>
      </c>
      <c r="C2" s="9"/>
    </row>
    <row r="3" spans="1:3" ht="21" customHeight="1">
      <c r="A3" s="6"/>
      <c r="B3" s="10"/>
      <c r="C3" s="17" t="s">
        <v>625</v>
      </c>
    </row>
    <row r="4" spans="1:3" ht="12.75" customHeight="1">
      <c r="A4" s="6"/>
      <c r="B4" s="10"/>
      <c r="C4" s="13" t="s">
        <v>420</v>
      </c>
    </row>
    <row r="5" spans="1:3" ht="18" customHeight="1">
      <c r="A5" s="6"/>
      <c r="B5" s="19" t="s">
        <v>699</v>
      </c>
      <c r="C5" s="11"/>
    </row>
    <row r="6" spans="1:3" ht="12.75" customHeight="1">
      <c r="A6" s="6"/>
      <c r="B6" s="10" t="s">
        <v>660</v>
      </c>
      <c r="C6" s="11">
        <f>VLOOKUP($C$4,Blad2!$B$11:$AP$300,2,0)</f>
        <v>115567.53399999999</v>
      </c>
    </row>
    <row r="7" spans="1:3" ht="12.75" customHeight="1">
      <c r="A7" s="6"/>
      <c r="B7" s="20" t="s">
        <v>706</v>
      </c>
      <c r="C7" s="11">
        <f>VLOOKUP($C$4,Blad2!$B$11:$AP$300,3,0)</f>
        <v>16997</v>
      </c>
    </row>
    <row r="8" spans="1:3" s="1" customFormat="1" ht="12.75" customHeight="1">
      <c r="A8" s="7"/>
      <c r="B8" s="12" t="s">
        <v>661</v>
      </c>
      <c r="C8" s="11">
        <f>VLOOKUP($C$4,Blad2!$B$11:$AP$300,4,0)</f>
        <v>132564.53399999999</v>
      </c>
    </row>
    <row r="9" spans="1:4" ht="24" customHeight="1">
      <c r="A9" s="6"/>
      <c r="B9" s="19" t="s">
        <v>662</v>
      </c>
      <c r="C9" s="11"/>
      <c r="D9"/>
    </row>
    <row r="10" spans="1:4" ht="12.75" customHeight="1">
      <c r="A10" s="6"/>
      <c r="B10" s="21" t="s">
        <v>700</v>
      </c>
      <c r="D10"/>
    </row>
    <row r="11" spans="1:4" ht="12.75" customHeight="1">
      <c r="A11" s="6"/>
      <c r="B11" s="10" t="s">
        <v>579</v>
      </c>
      <c r="C11" s="11">
        <f>VLOOKUP($C$4,Blad2!$B$11:$AP$300,5,0)</f>
        <v>75204</v>
      </c>
      <c r="D11"/>
    </row>
    <row r="12" spans="1:4" ht="12.75" customHeight="1">
      <c r="A12" s="6"/>
      <c r="B12" s="10" t="s">
        <v>580</v>
      </c>
      <c r="C12" s="11">
        <f>VLOOKUP($C$4,Blad2!$B$11:$AP$300,6,0)</f>
        <v>17194</v>
      </c>
      <c r="D12"/>
    </row>
    <row r="13" spans="1:4" ht="12.75" customHeight="1">
      <c r="A13" s="6"/>
      <c r="B13" s="10" t="s">
        <v>623</v>
      </c>
      <c r="C13" s="11">
        <f>VLOOKUP($C$4,Blad2!$B$11:$AP$300,7,0)</f>
        <v>1655</v>
      </c>
      <c r="D13"/>
    </row>
    <row r="14" spans="1:3" ht="12.75" customHeight="1">
      <c r="A14" s="6"/>
      <c r="B14" s="22" t="s">
        <v>581</v>
      </c>
      <c r="C14" s="11">
        <f>VLOOKUP($C$4,Blad2!$B$11:$AP$300,8,0)</f>
        <v>0</v>
      </c>
    </row>
    <row r="15" spans="1:3" ht="12.75" customHeight="1">
      <c r="A15" s="6"/>
      <c r="B15" s="22" t="s">
        <v>582</v>
      </c>
      <c r="C15" s="11">
        <f>VLOOKUP($C$4,Blad2!$B$11:$AP$300,9,0)</f>
        <v>2781</v>
      </c>
    </row>
    <row r="16" spans="1:3" ht="12.75" customHeight="1">
      <c r="A16" s="6"/>
      <c r="B16" s="10" t="s">
        <v>626</v>
      </c>
      <c r="C16" s="11">
        <f>VLOOKUP($C$4,Blad2!$B$11:$AP$300,10,0)</f>
        <v>0</v>
      </c>
    </row>
    <row r="17" spans="1:3" ht="12.75" customHeight="1">
      <c r="A17" s="6"/>
      <c r="B17" s="10" t="s">
        <v>652</v>
      </c>
      <c r="C17" s="11">
        <f>VLOOKUP($C$4,Blad2!$B$11:$AP$300,11,0)</f>
        <v>34993</v>
      </c>
    </row>
    <row r="18" spans="1:3" ht="12.75" customHeight="1">
      <c r="A18" s="6"/>
      <c r="B18" s="10" t="s">
        <v>653</v>
      </c>
      <c r="C18" s="11">
        <f>VLOOKUP($C$4,Blad2!$B$11:$AP$300,12,0)</f>
        <v>16997</v>
      </c>
    </row>
    <row r="19" spans="1:3" ht="12.75" customHeight="1">
      <c r="A19" s="6"/>
      <c r="B19" s="22" t="s">
        <v>583</v>
      </c>
      <c r="C19" s="11">
        <f>VLOOKUP($C$4,Blad2!$B$11:$AP$300,13,0)</f>
        <v>1153</v>
      </c>
    </row>
    <row r="20" spans="1:3" ht="21" customHeight="1">
      <c r="A20" s="6"/>
      <c r="B20" s="23" t="s">
        <v>622</v>
      </c>
      <c r="C20" s="11"/>
    </row>
    <row r="21" spans="1:3" ht="12.75" customHeight="1">
      <c r="A21" s="6"/>
      <c r="B21" s="15" t="s">
        <v>695</v>
      </c>
      <c r="C21" s="11">
        <f>VLOOKUP($C$4,Blad2!$B$11:$AP$300,14,0)</f>
        <v>104127.4584</v>
      </c>
    </row>
    <row r="22" spans="1:3" ht="12.75" customHeight="1">
      <c r="A22" s="6"/>
      <c r="B22" s="24" t="s">
        <v>663</v>
      </c>
      <c r="C22" s="11">
        <f>VLOOKUP($C$4,Blad2!$B$11:$AP$300,15,0)</f>
        <v>18385.5</v>
      </c>
    </row>
    <row r="23" spans="1:3" ht="12.75" customHeight="1">
      <c r="A23" s="6"/>
      <c r="B23" s="25" t="s">
        <v>664</v>
      </c>
      <c r="C23" s="11">
        <f>VLOOKUP($C$4,Blad2!$B$11:$AP$300,16,0)</f>
        <v>-30724.1</v>
      </c>
    </row>
    <row r="24" spans="1:3" ht="12.75" customHeight="1">
      <c r="A24" s="6"/>
      <c r="B24" s="25" t="s">
        <v>665</v>
      </c>
      <c r="C24" s="11">
        <f>VLOOKUP($C$4,Blad2!$B$11:$AP$300,17,0)</f>
        <v>8498.640000000001</v>
      </c>
    </row>
    <row r="25" spans="2:3" s="14" customFormat="1" ht="12.75" customHeight="1">
      <c r="B25" s="23" t="s">
        <v>584</v>
      </c>
      <c r="C25" s="11">
        <f>VLOOKUP($C$4,Blad2!$B$11:$AP$300,18,0)</f>
        <v>100287.4984</v>
      </c>
    </row>
    <row r="26" spans="2:3" s="14" customFormat="1" ht="21" customHeight="1">
      <c r="B26" s="23" t="s">
        <v>624</v>
      </c>
      <c r="C26" s="11"/>
    </row>
    <row r="27" spans="2:3" s="14" customFormat="1" ht="12.75" customHeight="1">
      <c r="B27" s="15" t="s">
        <v>627</v>
      </c>
      <c r="C27" s="11">
        <f>VLOOKUP($C$4,Blad2!$B$11:$AP$300,18,0)</f>
        <v>100287.4984</v>
      </c>
    </row>
    <row r="28" spans="2:4" ht="12.75" customHeight="1">
      <c r="B28" s="15" t="s">
        <v>666</v>
      </c>
      <c r="C28" s="11">
        <f>VLOOKUP($C$4,Blad2!$B$11:$AP$300,19,0)</f>
        <v>132564.53399999999</v>
      </c>
      <c r="D28" s="14"/>
    </row>
    <row r="29" spans="2:4" ht="12.75" customHeight="1">
      <c r="B29" s="15" t="s">
        <v>667</v>
      </c>
      <c r="C29" s="11">
        <f>VLOOKUP($C$4,Blad2!$B$11:$AP$300,20,0)</f>
        <v>112679.85389999999</v>
      </c>
      <c r="D29" s="14"/>
    </row>
    <row r="30" spans="2:4" ht="12.75" customHeight="1">
      <c r="B30" s="16" t="s">
        <v>654</v>
      </c>
      <c r="C30" s="11">
        <f>VLOOKUP($C$4,Blad2!$B$11:$AP$300,21,0)</f>
        <v>-12392.35549999999</v>
      </c>
      <c r="D30" s="14"/>
    </row>
    <row r="31" spans="2:4" ht="12.75" customHeight="1">
      <c r="B31" s="16" t="s">
        <v>655</v>
      </c>
      <c r="C31" s="11">
        <f>VLOOKUP($C$4,Blad2!$B$11:$AP$300,22,0)</f>
        <v>-8674.648849999992</v>
      </c>
      <c r="D31" s="14"/>
    </row>
    <row r="32" spans="2:4" ht="12.75" customHeight="1">
      <c r="B32" s="16" t="s">
        <v>707</v>
      </c>
      <c r="C32" s="34">
        <f>VLOOKUP($C$4,Blad2!$B$11:$AP$300,23,0)</f>
        <v>0.935</v>
      </c>
      <c r="D32" s="14"/>
    </row>
    <row r="33" spans="2:4" ht="24" customHeight="1">
      <c r="B33" s="19" t="s">
        <v>668</v>
      </c>
      <c r="C33" s="11"/>
      <c r="D33" s="14"/>
    </row>
    <row r="34" spans="2:4" ht="12.75" customHeight="1">
      <c r="B34" s="16" t="s">
        <v>704</v>
      </c>
      <c r="C34" s="11">
        <f>VLOOKUP($C$4,Blad2!$B$11:$AP$300,24,0)</f>
        <v>23116</v>
      </c>
      <c r="D34" s="14"/>
    </row>
    <row r="35" spans="2:4" ht="12.75" customHeight="1">
      <c r="B35" s="16" t="s">
        <v>701</v>
      </c>
      <c r="C35" s="11">
        <f>VLOOKUP($C$4,Blad2!$B$11:$AP$300,25,0)</f>
        <v>123947.83928999999</v>
      </c>
      <c r="D35" s="14"/>
    </row>
    <row r="36" spans="2:4" ht="12.75" customHeight="1">
      <c r="B36" s="16" t="s">
        <v>702</v>
      </c>
      <c r="C36" s="11"/>
      <c r="D36" s="14"/>
    </row>
    <row r="37" spans="2:4" ht="12.75" customHeight="1">
      <c r="B37" s="26" t="s">
        <v>585</v>
      </c>
      <c r="C37" s="11">
        <f>VLOOKUP($C$4,Blad2!$B$11:$AP$300,26,0)</f>
        <v>123141.61658514972</v>
      </c>
      <c r="D37" s="14"/>
    </row>
    <row r="38" spans="2:4" ht="12.75" customHeight="1">
      <c r="B38" s="26" t="s">
        <v>705</v>
      </c>
      <c r="C38" s="11">
        <f>VLOOKUP($C$4,Blad2!$B$11:$AP$300,27,0)</f>
        <v>5327.116135367266</v>
      </c>
      <c r="D38" s="14"/>
    </row>
    <row r="39" spans="2:4" ht="12.75" customHeight="1">
      <c r="B39" s="16" t="s">
        <v>586</v>
      </c>
      <c r="C39" s="11">
        <f>VLOOKUP($C$4,Blad2!$B$11:$AP$300,28,0)</f>
        <v>1257.6739177638337</v>
      </c>
      <c r="D39" s="14"/>
    </row>
    <row r="40" spans="2:4" ht="18" customHeight="1">
      <c r="B40" s="27" t="s">
        <v>669</v>
      </c>
      <c r="C40" s="11"/>
      <c r="D40" s="14"/>
    </row>
    <row r="41" spans="2:4" ht="12.75" customHeight="1">
      <c r="B41" s="16" t="s">
        <v>656</v>
      </c>
      <c r="C41" s="11">
        <f>VLOOKUP($C$4,Blad2!$B$11:$AP$300,29,0)</f>
        <v>29072390</v>
      </c>
      <c r="D41" s="14"/>
    </row>
    <row r="42" spans="2:4" ht="12.75" customHeight="1">
      <c r="B42" s="16" t="s">
        <v>670</v>
      </c>
      <c r="C42" s="11">
        <f>VLOOKUP($C$4,Blad2!$B$11:$AP$300,30,0)</f>
        <v>0</v>
      </c>
      <c r="D42" s="14"/>
    </row>
    <row r="43" spans="2:4" s="53" customFormat="1" ht="6" customHeight="1" thickBot="1">
      <c r="B43" s="51"/>
      <c r="C43" s="52"/>
      <c r="D43" s="51"/>
    </row>
    <row r="44" ht="15"/>
    <row r="45" ht="15" hidden="1"/>
    <row r="46" ht="15" hidden="1"/>
    <row r="47" ht="15" hidden="1"/>
    <row r="48" ht="15" hidden="1"/>
    <row r="49" ht="15" hidden="1"/>
    <row r="50" ht="15" hidden="1"/>
    <row r="51" ht="15" hidden="1">
      <c r="B51" s="4"/>
    </row>
    <row r="52" ht="15" hidden="1">
      <c r="B52" s="4"/>
    </row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</sheetData>
  <sheetProtection/>
  <conditionalFormatting sqref="C40:C42 C6:C8 C20">
    <cfRule type="cellIs" priority="1" dxfId="1" operator="lessThan" stopIfTrue="1">
      <formula>0</formula>
    </cfRule>
  </conditionalFormatting>
  <conditionalFormatting sqref="C26:C39">
    <cfRule type="cellIs" priority="2" dxfId="0" operator="lessThan" stopIfTrue="1">
      <formula>0</formula>
    </cfRule>
  </conditionalFormatting>
  <printOptions/>
  <pageMargins left="0.7086614173228347" right="0.1968503937007874" top="1.5748031496062993" bottom="0.7086614173228347" header="0.3937007874015748" footer="0.5118110236220472"/>
  <pageSetup horizontalDpi="600" verticalDpi="600" orientation="portrait" paperSize="9" r:id="rId2"/>
  <headerFooter alignWithMargins="0">
    <oddHeader>&amp;LStatistiska centralbyrån
Offentlig ekonomi och
   mikrosimuleringar&amp;CMars 2014&amp;RReviderat utfall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scbalfp</dc:creator>
  <cp:keywords/>
  <dc:description/>
  <cp:lastModifiedBy>Grönborg Nina NR/OEM-Ö</cp:lastModifiedBy>
  <cp:lastPrinted>2014-03-18T11:04:50Z</cp:lastPrinted>
  <dcterms:created xsi:type="dcterms:W3CDTF">2004-02-02T13:01:05Z</dcterms:created>
  <dcterms:modified xsi:type="dcterms:W3CDTF">2014-03-18T12:20:23Z</dcterms:modified>
  <cp:category/>
  <cp:version/>
  <cp:contentType/>
  <cp:contentStatus/>
</cp:coreProperties>
</file>