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16020" windowHeight="2520" activeTab="0"/>
  </bookViews>
  <sheets>
    <sheet name="Ex InkUtj" sheetId="1" r:id="rId1"/>
    <sheet name="Tabell2" sheetId="2" state="hidden" r:id="rId2"/>
    <sheet name="Data" sheetId="3" state="hidden" r:id="rId3"/>
  </sheets>
  <definedNames>
    <definedName name="A">'Ex InkUtj'!$C$10</definedName>
    <definedName name="D">'Ex InkUtj'!$C$15</definedName>
    <definedName name="E">'Ex InkUtj'!$C$16</definedName>
    <definedName name="F">'Ex InkUtj'!$C$17</definedName>
    <definedName name="Fråga_från_QryXL" localSheetId="1">'Tabell2'!$P$8:$Q$298</definedName>
    <definedName name="G">'Ex InkUtj'!$C$18</definedName>
    <definedName name="H">'Ex InkUtj'!$C$19</definedName>
    <definedName name="I">'Ex InkUtj'!$C$20</definedName>
    <definedName name="J">'Ex InkUtj'!$C$21</definedName>
    <definedName name="K">'Ex InkUtj'!$C$22</definedName>
    <definedName name="L">'Ex InkUtj'!$C$23</definedName>
    <definedName name="M">'Ex InkUtj'!$C$24</definedName>
    <definedName name="_xlnm.Print_Area" localSheetId="0">'Ex InkUtj'!$A$6:$D$29</definedName>
    <definedName name="_xlnm.Print_Area" localSheetId="1">'Tabell2'!$D$1:$N$299</definedName>
    <definedName name="_xlnm.Print_Titles" localSheetId="1">'Tabell2'!$1:$8</definedName>
  </definedNames>
  <calcPr fullCalcOnLoad="1"/>
</workbook>
</file>

<file path=xl/comments2.xml><?xml version="1.0" encoding="utf-8"?>
<comments xmlns="http://schemas.openxmlformats.org/spreadsheetml/2006/main">
  <authors>
    <author>Tomas Johansson</author>
  </authors>
  <commentList>
    <comment ref="C3" authorId="0">
      <text>
        <r>
          <rPr>
            <b/>
            <sz val="8"/>
            <rFont val="Tahoma"/>
            <family val="0"/>
          </rPr>
          <t>SCB:</t>
        </r>
        <r>
          <rPr>
            <sz val="8"/>
            <rFont val="Tahoma"/>
            <family val="0"/>
          </rPr>
          <t xml:space="preserve">
Taxeringsår</t>
        </r>
      </text>
    </comment>
  </commentList>
</comments>
</file>

<file path=xl/sharedStrings.xml><?xml version="1.0" encoding="utf-8"?>
<sst xmlns="http://schemas.openxmlformats.org/spreadsheetml/2006/main" count="1824" uniqueCount="702">
  <si>
    <t>Upplands Väsby</t>
  </si>
  <si>
    <t>Ange kommun:</t>
  </si>
  <si>
    <t>Kom-</t>
  </si>
  <si>
    <t>Kommun</t>
  </si>
  <si>
    <t>Folkmängd</t>
  </si>
  <si>
    <t>Inkomst-</t>
  </si>
  <si>
    <t>mun-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</si>
  <si>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</si>
  <si>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</si>
  <si>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</si>
  <si>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</si>
  <si>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</si>
  <si>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</si>
  <si>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</si>
  <si>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</si>
  <si>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</si>
  <si>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</si>
  <si>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</si>
  <si>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</si>
  <si>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</si>
  <si>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</si>
  <si>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</si>
  <si>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</si>
  <si>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</si>
  <si>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</si>
  <si>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</si>
  <si>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</si>
  <si>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</si>
  <si>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</si>
  <si>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</si>
  <si>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</si>
  <si>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</si>
  <si>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</si>
  <si>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</si>
  <si>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</si>
  <si>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</si>
  <si>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</si>
  <si>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</si>
  <si>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</si>
  <si>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</si>
  <si>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</si>
  <si>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</si>
  <si>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</si>
  <si>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</si>
  <si>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</si>
  <si>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</si>
  <si>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</si>
  <si>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</si>
  <si>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</si>
  <si>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</si>
  <si>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</si>
  <si>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</si>
  <si>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</si>
  <si>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</si>
  <si>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</si>
  <si>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</si>
  <si>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</si>
  <si>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</si>
  <si>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</si>
  <si>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</si>
  <si>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</si>
  <si>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</si>
  <si>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</si>
  <si>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</si>
  <si>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</si>
  <si>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</si>
  <si>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</si>
  <si>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</si>
  <si>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</si>
  <si>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</si>
  <si>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</si>
  <si>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</si>
  <si>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</si>
  <si>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</si>
  <si>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</si>
  <si>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</si>
  <si>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</si>
  <si>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</si>
  <si>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</si>
  <si>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</si>
  <si>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</si>
  <si>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</si>
  <si>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</si>
  <si>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</si>
  <si>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</si>
  <si>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</si>
  <si>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</si>
  <si>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</si>
  <si>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</si>
  <si>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</si>
  <si>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</si>
  <si>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</si>
  <si>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</si>
  <si>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</si>
  <si>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</si>
  <si>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</si>
  <si>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</si>
  <si>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</si>
  <si>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</si>
  <si>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</si>
  <si>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</si>
  <si>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</si>
  <si>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</si>
  <si>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</si>
  <si>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</si>
  <si>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</si>
  <si>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</si>
  <si>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</si>
  <si>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</si>
  <si>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</si>
  <si>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</si>
  <si>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</si>
  <si>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</si>
  <si>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</si>
  <si>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</si>
  <si>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</si>
  <si>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</si>
  <si>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</si>
  <si>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</si>
  <si>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</si>
  <si>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</si>
  <si>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</si>
  <si>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</si>
  <si>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</si>
  <si>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</si>
  <si>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</si>
  <si>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</si>
  <si>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</si>
  <si>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</si>
  <si>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</si>
  <si>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</si>
  <si>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</si>
  <si>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</si>
  <si>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</si>
  <si>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</si>
  <si>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</si>
  <si>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</si>
  <si>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</si>
  <si>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</si>
  <si>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</si>
  <si>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</si>
  <si>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</si>
  <si>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</si>
  <si>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</si>
  <si>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</si>
  <si>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</si>
  <si>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</si>
  <si>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</si>
  <si>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</si>
  <si>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</si>
  <si>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</si>
  <si>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</si>
  <si>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</si>
  <si>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</si>
  <si>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</si>
  <si>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</si>
  <si>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</si>
  <si>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</si>
  <si>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</si>
  <si>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</si>
  <si>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</si>
  <si>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</si>
  <si>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</si>
  <si>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</si>
  <si>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</si>
  <si>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</si>
  <si>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</si>
  <si>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</si>
  <si>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</si>
  <si>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</si>
  <si>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</si>
  <si>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</si>
  <si>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</si>
  <si>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</si>
  <si>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</si>
  <si>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</si>
  <si>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</si>
  <si>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</si>
  <si>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</si>
  <si>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</si>
  <si>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</si>
  <si>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</si>
  <si>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</si>
  <si>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</si>
  <si>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</si>
  <si>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</si>
  <si>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</si>
  <si>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</si>
  <si>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</si>
  <si>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</si>
  <si>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</si>
  <si>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</si>
  <si>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</si>
  <si>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</si>
  <si>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</si>
  <si>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</si>
  <si>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</si>
  <si>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</si>
  <si>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</si>
  <si>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</si>
  <si>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</si>
  <si>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</si>
  <si>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</si>
  <si>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</si>
  <si>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</si>
  <si>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</si>
  <si>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</si>
  <si>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</si>
  <si>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</si>
  <si>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</si>
  <si>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</si>
  <si>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</si>
  <si>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</si>
  <si>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</si>
  <si>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</si>
  <si>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</si>
  <si>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</si>
  <si>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</si>
  <si>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</si>
  <si>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</si>
  <si>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</si>
  <si>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</si>
  <si>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</si>
  <si>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</si>
  <si>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</si>
  <si>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</si>
  <si>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</si>
  <si>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</si>
  <si>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</si>
  <si>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</si>
  <si>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</si>
  <si>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</si>
  <si>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</si>
  <si>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</si>
  <si>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</si>
  <si>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</si>
  <si>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</si>
  <si>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</si>
  <si>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</si>
  <si>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</si>
  <si>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</si>
  <si>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</si>
  <si>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</si>
  <si>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</si>
  <si>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</si>
  <si>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</si>
  <si>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</si>
  <si>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</si>
  <si>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</si>
  <si>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</si>
  <si>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</si>
  <si>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</si>
  <si>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</si>
  <si>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</si>
  <si>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</si>
  <si>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</si>
  <si>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</si>
  <si>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</si>
  <si>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</si>
  <si>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</si>
  <si>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</si>
  <si>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</si>
  <si>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</si>
  <si>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</si>
  <si>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</si>
  <si>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</si>
  <si>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</si>
  <si>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</si>
  <si>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</si>
  <si>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</si>
  <si>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</si>
  <si>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</si>
  <si>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</si>
  <si>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</si>
  <si>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</si>
  <si>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</si>
  <si>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</si>
  <si>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</si>
  <si>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</si>
  <si>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</si>
  <si>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</si>
  <si>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</si>
  <si>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</si>
  <si>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</si>
  <si>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</si>
  <si>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</si>
  <si>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</si>
  <si>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</si>
  <si>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</si>
  <si>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</si>
  <si>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</si>
  <si>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</si>
  <si>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</si>
  <si>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</si>
  <si>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</si>
  <si>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</si>
  <si>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</si>
  <si>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</si>
  <si>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</si>
  <si>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</si>
  <si>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</si>
  <si>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</si>
  <si>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</si>
  <si>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</si>
  <si>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</si>
  <si>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</si>
  <si>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</si>
  <si>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</si>
  <si>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</si>
  <si>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</si>
  <si>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</si>
  <si>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</si>
  <si>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</si>
  <si>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</si>
  <si>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</si>
  <si>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</si>
  <si>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</si>
  <si>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</si>
  <si>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</si>
  <si>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</si>
  <si>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</si>
  <si>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</si>
  <si>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</si>
  <si>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</si>
  <si>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</si>
  <si>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</si>
  <si>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</si>
  <si>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</si>
  <si>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</si>
  <si>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</si>
  <si>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</si>
  <si>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</si>
  <si>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</si>
  <si>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</si>
  <si>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</si>
  <si>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</si>
  <si>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</si>
  <si>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</si>
  <si>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</si>
  <si>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</si>
  <si>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</si>
  <si>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</si>
  <si>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</si>
  <si>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</si>
  <si>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</si>
  <si>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</si>
  <si>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</si>
  <si>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</si>
  <si>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</si>
  <si>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</si>
  <si>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</si>
  <si>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</si>
  <si>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</si>
  <si>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</si>
  <si>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</si>
  <si>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</si>
  <si>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</si>
  <si>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</si>
  <si>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</si>
  <si>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</si>
  <si>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</si>
  <si>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</si>
  <si>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</si>
  <si>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</si>
  <si>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</si>
  <si>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</si>
  <si>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</si>
  <si>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</si>
  <si>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</si>
  <si>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</si>
  <si>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</si>
  <si>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</si>
  <si>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</si>
  <si>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</si>
  <si>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</si>
  <si>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</si>
  <si>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</si>
  <si>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</si>
  <si>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</si>
  <si>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</si>
  <si>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</si>
  <si>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</si>
  <si>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</si>
  <si>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</si>
  <si>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</si>
  <si>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</si>
  <si>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</si>
  <si>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</si>
  <si>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</si>
  <si>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</si>
  <si>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</si>
  <si>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</si>
  <si>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</si>
  <si>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</si>
  <si>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</si>
  <si>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</si>
  <si>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</si>
  <si>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</si>
  <si>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</si>
  <si>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</si>
  <si>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</si>
  <si>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</si>
  <si>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</si>
  <si>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</si>
  <si>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</si>
  <si>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</si>
  <si>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</si>
  <si>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</si>
  <si>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</si>
  <si>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</si>
  <si>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</si>
  <si>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</si>
  <si>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</si>
  <si>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</si>
  <si>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</si>
  <si>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</si>
  <si>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</si>
  <si>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</si>
  <si>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</si>
  <si>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</si>
  <si>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</si>
  <si>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</si>
  <si>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</si>
  <si>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</si>
  <si>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</si>
  <si>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</si>
  <si>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</si>
  <si>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</si>
  <si>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</si>
  <si>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</si>
  <si>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</si>
  <si>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</si>
  <si>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</si>
  <si>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</si>
  <si>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</si>
  <si>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</si>
  <si>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</si>
  <si>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</si>
  <si>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</si>
  <si>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</si>
  <si>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</si>
  <si>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</si>
  <si>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</si>
  <si>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</si>
  <si>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</si>
  <si>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</si>
  <si>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</si>
  <si>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</si>
  <si>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</si>
  <si>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</si>
  <si>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</si>
  <si>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</si>
  <si>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</si>
  <si>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</si>
  <si>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</si>
  <si>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</si>
  <si>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</si>
  <si>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</si>
  <si>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</si>
  <si>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</si>
  <si>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</si>
  <si>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</si>
  <si>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</si>
  <si>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</si>
  <si>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</si>
  <si>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</si>
  <si>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</si>
  <si>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</si>
  <si>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</si>
  <si>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</si>
  <si>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</si>
  <si>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</si>
  <si>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</si>
  <si>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</si>
  <si>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</si>
  <si>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</si>
  <si>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</si>
  <si>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</si>
  <si>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</si>
  <si>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</si>
  <si>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</si>
  <si>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</si>
  <si>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</si>
  <si>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</si>
  <si>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</si>
  <si>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</si>
  <si>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</si>
  <si>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</si>
  <si>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</si>
  <si>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</si>
  <si>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</si>
  <si>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</si>
  <si>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</si>
  <si>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</si>
  <si>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</si>
  <si>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</si>
  <si>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</si>
  <si>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</si>
  <si>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</si>
  <si>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</si>
  <si>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</si>
  <si>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</si>
  <si>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</si>
  <si>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</si>
  <si>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</si>
  <si>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</si>
  <si>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</si>
  <si>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</si>
  <si>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</si>
  <si>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</si>
  <si>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</si>
  <si>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</si>
  <si>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</si>
  <si>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</si>
  <si>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</si>
  <si>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</si>
  <si>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</si>
  <si>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</si>
  <si>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</si>
  <si>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</si>
  <si>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</si>
  <si>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</si>
  <si>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</si>
  <si>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</si>
  <si>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</si>
  <si>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</si>
  <si>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</si>
  <si>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</si>
  <si>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</si>
  <si>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</si>
  <si>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</si>
  <si>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</si>
  <si>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</si>
  <si>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</si>
  <si>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</si>
  <si>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</si>
  <si>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</si>
  <si>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</si>
  <si>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</si>
  <si>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</si>
  <si>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</si>
  <si>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</si>
  <si>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</si>
  <si>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</si>
  <si>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</si>
  <si>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</si>
  <si>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</si>
  <si>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</si>
  <si>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</si>
  <si>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</si>
  <si>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</si>
  <si>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</si>
  <si>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</si>
  <si>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</si>
  <si>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</si>
  <si>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</si>
  <si>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</si>
  <si>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</si>
  <si>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</si>
  <si>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</si>
  <si>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</si>
  <si>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</si>
  <si>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</si>
  <si>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</si>
  <si>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</si>
  <si>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</si>
  <si>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</si>
  <si>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</si>
  <si>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</si>
  <si>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</si>
  <si>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</si>
  <si>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</si>
  <si>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</si>
  <si>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</si>
  <si>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</si>
  <si>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</si>
  <si>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</si>
  <si>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</si>
  <si>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</si>
  <si>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</si>
  <si>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</si>
  <si>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</si>
  <si>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</si>
  <si>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</si>
  <si>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</si>
  <si>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</si>
  <si>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A.</t>
  </si>
  <si>
    <t>B1.</t>
  </si>
  <si>
    <t>B2.</t>
  </si>
  <si>
    <t xml:space="preserve">C. </t>
  </si>
  <si>
    <t>Uppräknat skatteunderlag, kronor (A x B1 x B2)</t>
  </si>
  <si>
    <t xml:space="preserve">D. </t>
  </si>
  <si>
    <r>
      <t xml:space="preserve">E. </t>
    </r>
    <r>
      <rPr>
        <sz val="7"/>
        <rFont val="Times New Roman"/>
        <family val="1"/>
      </rPr>
      <t xml:space="preserve"> </t>
    </r>
  </si>
  <si>
    <t>F.</t>
  </si>
  <si>
    <t>Uppräknad medelskattekraft, kr per inv. (hela riket)</t>
  </si>
  <si>
    <t>G.</t>
  </si>
  <si>
    <t>H.</t>
  </si>
  <si>
    <t>I.</t>
  </si>
  <si>
    <t>J.</t>
  </si>
  <si>
    <t>K.</t>
  </si>
  <si>
    <t>Län</t>
  </si>
  <si>
    <t>Kod</t>
  </si>
  <si>
    <t>Skatteunderlag</t>
  </si>
  <si>
    <t>Uppräknat skatteunderlag</t>
  </si>
  <si>
    <t>Skatteutjämnings-</t>
  </si>
  <si>
    <t>Underlag för</t>
  </si>
  <si>
    <t>Länsvis skatte-</t>
  </si>
  <si>
    <t>Kronor</t>
  </si>
  <si>
    <t>Kr/inv</t>
  </si>
  <si>
    <t>Andel</t>
  </si>
  <si>
    <t>underlag, kronor</t>
  </si>
  <si>
    <t>inkomst-</t>
  </si>
  <si>
    <t>sats, %</t>
  </si>
  <si>
    <t>utjämning;</t>
  </si>
  <si>
    <t>taxering, kronor</t>
  </si>
  <si>
    <t>av riks-</t>
  </si>
  <si>
    <t>(115%)</t>
  </si>
  <si>
    <t>(Bilaga 3)</t>
  </si>
  <si>
    <t>bidrag(+)/</t>
  </si>
  <si>
    <t>Uppräkningsfaktor</t>
  </si>
  <si>
    <t>medel-</t>
  </si>
  <si>
    <t>bidrag(+)</t>
  </si>
  <si>
    <t>Bidrag</t>
  </si>
  <si>
    <t>Avgift</t>
  </si>
  <si>
    <t>avgift(-),</t>
  </si>
  <si>
    <t>värdet</t>
  </si>
  <si>
    <t>avgift (-),</t>
  </si>
  <si>
    <t>(95%)</t>
  </si>
  <si>
    <t>(85%)</t>
  </si>
  <si>
    <t>kr/inv</t>
  </si>
  <si>
    <t>i %</t>
  </si>
  <si>
    <t>kronor</t>
  </si>
  <si>
    <t>Hela riket</t>
  </si>
  <si>
    <t>01</t>
  </si>
  <si>
    <t>03</t>
  </si>
  <si>
    <t>04</t>
  </si>
  <si>
    <t>05</t>
  </si>
  <si>
    <t>06</t>
  </si>
  <si>
    <t>07</t>
  </si>
  <si>
    <t>08</t>
  </si>
  <si>
    <t xml:space="preserve">Mönsterås           </t>
  </si>
  <si>
    <t>09</t>
  </si>
  <si>
    <t>10</t>
  </si>
  <si>
    <t>12</t>
  </si>
  <si>
    <t xml:space="preserve">Höganäs             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</si>
  <si>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</si>
  <si>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</si>
  <si>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</si>
  <si>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</si>
  <si>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</si>
  <si>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</si>
  <si>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</si>
  <si>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</si>
  <si>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</si>
  <si>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</si>
  <si>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</si>
  <si>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L.</t>
  </si>
  <si>
    <t>M.</t>
  </si>
  <si>
    <t>2) Procentsatsen som anges i Lag (2004:773) om kommunalekonomisk utjämning, 4 §,</t>
  </si>
  <si>
    <t>B.</t>
  </si>
  <si>
    <r>
      <t>Uppräkning av skatteunderlag</t>
    </r>
    <r>
      <rPr>
        <u val="single"/>
        <vertAlign val="superscript"/>
        <sz val="10"/>
        <rFont val="Arial"/>
        <family val="2"/>
      </rPr>
      <t>1</t>
    </r>
  </si>
  <si>
    <t>Skatteutjämningsunderlag (D x F x H)</t>
  </si>
  <si>
    <t xml:space="preserve"> Hela Riket</t>
  </si>
  <si>
    <t>0000</t>
  </si>
  <si>
    <t>Rang</t>
  </si>
  <si>
    <t>0331</t>
  </si>
  <si>
    <t>Kommunkoder</t>
  </si>
  <si>
    <t>Malung-Sälen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</si>
  <si>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</si>
  <si>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</si>
  <si>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</si>
  <si>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</si>
  <si>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</si>
  <si>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</si>
  <si>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</si>
  <si>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</si>
  <si>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</si>
  <si>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</si>
  <si>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</si>
  <si>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</si>
  <si>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</si>
  <si>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</si>
  <si>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</si>
  <si>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</si>
  <si>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</si>
  <si>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</si>
  <si>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</si>
  <si>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</si>
  <si>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</si>
  <si>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 xml:space="preserve">    ligger till grund för skatteutjämningsunderlaget.</t>
  </si>
  <si>
    <t>Utfall (kr/inv)</t>
  </si>
  <si>
    <t>K:n</t>
  </si>
  <si>
    <t>Namn</t>
  </si>
  <si>
    <t>Inkomstutjämning</t>
  </si>
  <si>
    <r>
      <t>Procentsats</t>
    </r>
    <r>
      <rPr>
        <vertAlign val="superscript"/>
        <sz val="10"/>
        <rFont val="Times New Roman"/>
        <family val="1"/>
      </rPr>
      <t>2</t>
    </r>
    <r>
      <rPr>
        <sz val="12"/>
        <rFont val="Times New Roman"/>
        <family val="1"/>
      </rPr>
      <t xml:space="preserve"> för skatteutjämningsunderlag, hela riket, %</t>
    </r>
  </si>
  <si>
    <t>Skattekraft, andel av riksmedelvärdet (E / F), %</t>
  </si>
  <si>
    <t xml:space="preserve">    preliminära kommunalskattemedel för år 2010.</t>
  </si>
  <si>
    <t>Tabell 2   Inkomstutjämning 2011</t>
  </si>
  <si>
    <t>den 1 nov.</t>
  </si>
  <si>
    <t>1) Uppräkningsfaktorer enligt Förordning (2010:1137) uppräkningsfaktorer vid beräkning av</t>
  </si>
  <si>
    <t>enligt 2011 års</t>
  </si>
  <si>
    <t>2012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</si>
</sst>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#,##0.000"/>
    <numFmt numFmtId="168" formatCode="0.000"/>
    <numFmt numFmtId="169" formatCode="#,##0.0"/>
    <numFmt numFmtId="170" formatCode="#\ ###\ ##0"/>
    <numFmt numFmtId="171" formatCode="d\ mmmm\ yyyy"/>
    <numFmt numFmtId="172" formatCode="#,##0.00000"/>
    <numFmt numFmtId="173" formatCode="#,##0.000000"/>
    <numFmt numFmtId="174" formatCode="#\ ###\ ###\ ###\ ##0"/>
    <numFmt numFmtId="175" formatCode="#0.00"/>
    <numFmt numFmtId="176" formatCode="###\ ###\ ###\ ###\ ##0"/>
    <numFmt numFmtId="177" formatCode="###\ ##0"/>
    <numFmt numFmtId="178" formatCode="#\ ##0.0\ "/>
    <numFmt numFmtId="179" formatCode="0.0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Helvetica"/>
      <family val="0"/>
    </font>
    <font>
      <sz val="10"/>
      <color indexed="8"/>
      <name val="MS Sans Serif"/>
      <family val="0"/>
    </font>
    <font>
      <i/>
      <sz val="10"/>
      <name val="Helvetica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u val="single"/>
      <vertAlign val="superscript"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/>
      <protection/>
    </xf>
    <xf numFmtId="1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4" fillId="0" borderId="12" xfId="52" applyNumberFormat="1" applyFont="1" applyBorder="1">
      <alignment/>
      <protection/>
    </xf>
    <xf numFmtId="0" fontId="0" fillId="0" borderId="12" xfId="52" applyFont="1" applyBorder="1" applyAlignment="1">
      <alignment horizontal="right"/>
      <protection/>
    </xf>
    <xf numFmtId="175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52" applyNumberFormat="1" applyFont="1">
      <alignment/>
      <protection/>
    </xf>
    <xf numFmtId="0" fontId="0" fillId="0" borderId="0" xfId="52" applyFont="1" applyAlignment="1">
      <alignment horizontal="right"/>
      <protection/>
    </xf>
    <xf numFmtId="0" fontId="0" fillId="0" borderId="11" xfId="52" applyFont="1" applyBorder="1" applyAlignment="1">
      <alignment horizontal="right"/>
      <protection/>
    </xf>
    <xf numFmtId="177" fontId="0" fillId="0" borderId="11" xfId="52" applyNumberFormat="1" applyFont="1" applyBorder="1" applyAlignment="1">
      <alignment horizontal="right"/>
      <protection/>
    </xf>
    <xf numFmtId="178" fontId="0" fillId="0" borderId="11" xfId="52" applyNumberFormat="1" applyFont="1" applyBorder="1" applyAlignment="1">
      <alignment horizontal="right"/>
      <protection/>
    </xf>
    <xf numFmtId="17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52" applyFont="1" applyBorder="1" applyAlignment="1" quotePrefix="1">
      <alignment horizontal="right"/>
      <protection/>
    </xf>
    <xf numFmtId="0" fontId="0" fillId="0" borderId="0" xfId="52" applyFont="1" applyBorder="1">
      <alignment/>
      <protection/>
    </xf>
    <xf numFmtId="177" fontId="0" fillId="0" borderId="0" xfId="52" applyNumberFormat="1" applyFont="1" applyAlignment="1">
      <alignment horizontal="right"/>
      <protection/>
    </xf>
    <xf numFmtId="178" fontId="0" fillId="0" borderId="0" xfId="52" applyNumberFormat="1" applyFont="1" applyAlignment="1">
      <alignment horizontal="right"/>
      <protection/>
    </xf>
    <xf numFmtId="175" fontId="0" fillId="0" borderId="0" xfId="0" applyNumberFormat="1" applyFont="1" applyAlignment="1" quotePrefix="1">
      <alignment horizontal="right"/>
    </xf>
    <xf numFmtId="170" fontId="0" fillId="0" borderId="0" xfId="52" applyNumberFormat="1" applyFont="1" applyBorder="1">
      <alignment/>
      <protection/>
    </xf>
    <xf numFmtId="174" fontId="16" fillId="0" borderId="13" xfId="52" applyNumberFormat="1" applyFont="1" applyFill="1" applyBorder="1" applyAlignment="1">
      <alignment horizontal="right"/>
      <protection/>
    </xf>
    <xf numFmtId="0" fontId="0" fillId="0" borderId="14" xfId="52" applyFont="1" applyFill="1" applyBorder="1">
      <alignment/>
      <protection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 horizontal="right"/>
    </xf>
    <xf numFmtId="168" fontId="4" fillId="0" borderId="15" xfId="52" applyNumberFormat="1" applyFont="1" applyFill="1" applyBorder="1" applyAlignment="1">
      <alignment horizontal="right"/>
      <protection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 quotePrefix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10" xfId="52" applyNumberFormat="1" applyFont="1" applyBorder="1">
      <alignment/>
      <protection/>
    </xf>
    <xf numFmtId="168" fontId="4" fillId="0" borderId="16" xfId="52" applyNumberFormat="1" applyFont="1" applyFill="1" applyBorder="1" applyAlignment="1">
      <alignment horizontal="right"/>
      <protection/>
    </xf>
    <xf numFmtId="177" fontId="0" fillId="0" borderId="10" xfId="52" applyNumberFormat="1" applyFont="1" applyBorder="1" applyAlignment="1">
      <alignment horizontal="right"/>
      <protection/>
    </xf>
    <xf numFmtId="178" fontId="0" fillId="0" borderId="10" xfId="52" applyNumberFormat="1" applyFont="1" applyBorder="1" applyAlignment="1">
      <alignment horizontal="right"/>
      <protection/>
    </xf>
    <xf numFmtId="175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3" fontId="0" fillId="0" borderId="0" xfId="52" applyNumberFormat="1" applyFont="1">
      <alignment/>
      <protection/>
    </xf>
    <xf numFmtId="164" fontId="4" fillId="0" borderId="0" xfId="52" applyNumberFormat="1" applyFont="1" applyBorder="1">
      <alignment/>
      <protection/>
    </xf>
    <xf numFmtId="3" fontId="4" fillId="0" borderId="0" xfId="0" applyNumberFormat="1" applyFont="1" applyAlignment="1">
      <alignment/>
    </xf>
    <xf numFmtId="3" fontId="4" fillId="0" borderId="0" xfId="52" applyNumberFormat="1" applyFont="1">
      <alignment/>
      <protection/>
    </xf>
    <xf numFmtId="179" fontId="4" fillId="0" borderId="0" xfId="52" applyNumberFormat="1" applyFont="1">
      <alignment/>
      <protection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79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2" fontId="0" fillId="0" borderId="0" xfId="0" applyNumberFormat="1" applyFont="1" applyBorder="1" applyAlignment="1">
      <alignment/>
    </xf>
    <xf numFmtId="3" fontId="0" fillId="0" borderId="0" xfId="52" applyNumberFormat="1" applyFont="1" applyBorder="1">
      <alignment/>
      <protection/>
    </xf>
    <xf numFmtId="0" fontId="4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50" applyFont="1">
      <alignment/>
      <protection/>
    </xf>
    <xf numFmtId="1" fontId="17" fillId="0" borderId="18" xfId="52" applyNumberFormat="1" applyFont="1" applyFill="1" applyBorder="1" applyAlignment="1" quotePrefix="1">
      <alignment horizontal="right"/>
      <protection/>
    </xf>
    <xf numFmtId="1" fontId="17" fillId="0" borderId="19" xfId="52" applyNumberFormat="1" applyFont="1" applyFill="1" applyBorder="1" applyAlignment="1" quotePrefix="1">
      <alignment horizontal="right"/>
      <protection/>
    </xf>
    <xf numFmtId="179" fontId="0" fillId="0" borderId="0" xfId="52" applyNumberFormat="1" applyFont="1" applyBorder="1">
      <alignment/>
      <protection/>
    </xf>
    <xf numFmtId="173" fontId="0" fillId="0" borderId="0" xfId="52" applyNumberFormat="1" applyFont="1" quotePrefix="1">
      <alignment/>
      <protection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0" fillId="0" borderId="0" xfId="50" applyFo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51" applyFont="1" applyFill="1" applyBorder="1">
      <alignment/>
      <protection/>
    </xf>
    <xf numFmtId="0" fontId="13" fillId="0" borderId="0" xfId="50">
      <alignment/>
      <protection/>
    </xf>
    <xf numFmtId="0" fontId="13" fillId="0" borderId="0" xfId="50" applyBorder="1">
      <alignment/>
      <protection/>
    </xf>
    <xf numFmtId="0" fontId="0" fillId="0" borderId="0" xfId="50" applyFont="1" applyBorder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applyProtection="1">
      <alignment horizontal="right"/>
      <protection/>
    </xf>
    <xf numFmtId="179" fontId="0" fillId="0" borderId="0" xfId="53" applyNumberFormat="1" applyFont="1" applyBorder="1" applyAlignment="1" applyProtection="1">
      <alignment/>
      <protection/>
    </xf>
    <xf numFmtId="1" fontId="0" fillId="0" borderId="0" xfId="53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179" fontId="0" fillId="0" borderId="17" xfId="52" applyNumberFormat="1" applyFont="1" applyBorder="1">
      <alignment/>
      <protection/>
    </xf>
    <xf numFmtId="3" fontId="0" fillId="0" borderId="17" xfId="52" applyNumberFormat="1" applyFont="1" applyBorder="1">
      <alignment/>
      <protection/>
    </xf>
    <xf numFmtId="2" fontId="0" fillId="0" borderId="17" xfId="0" applyNumberFormat="1" applyFont="1" applyBorder="1" applyAlignment="1">
      <alignment/>
    </xf>
    <xf numFmtId="14" fontId="0" fillId="0" borderId="0" xfId="52" applyNumberFormat="1" applyFont="1" applyAlignment="1">
      <alignment horizontal="right"/>
      <protection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0" xfId="52" applyFont="1" applyBorder="1" applyAlignment="1">
      <alignment horizontal="center"/>
      <protection/>
    </xf>
    <xf numFmtId="0" fontId="25" fillId="0" borderId="20" xfId="0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175" fontId="15" fillId="0" borderId="10" xfId="0" applyNumberFormat="1" applyFont="1" applyBorder="1" applyAlignment="1">
      <alignment horizontal="center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Kommuner och landsting, bilagor2005_dec" xfId="50"/>
    <cellStyle name="Normal_Landsting 2005_dec" xfId="51"/>
    <cellStyle name="Normal_Tabell 2_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999 (2)" xfId="61"/>
    <cellStyle name="Comma [0]" xfId="62"/>
    <cellStyle name="Utdata" xfId="63"/>
    <cellStyle name="Currency" xfId="64"/>
    <cellStyle name="Valuta (0)_1999 (2)" xfId="65"/>
    <cellStyle name="Currency [0]" xfId="66"/>
    <cellStyle name="Varningstext" xfId="67"/>
  </cellStyles>
  <dxfs count="7"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3</xdr:row>
      <xdr:rowOff>0</xdr:rowOff>
    </xdr:from>
    <xdr:to>
      <xdr:col>3</xdr:col>
      <xdr:colOff>276225</xdr:colOff>
      <xdr:row>4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667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O34"/>
  <sheetViews>
    <sheetView showGridLines="0" tabSelected="1" zoomScalePageLayoutView="0" workbookViewId="0" topLeftCell="A1">
      <pane ySplit="5" topLeftCell="A6" activePane="bottomLeft" state="frozen"/>
      <selection pane="topLeft" activeCell="D24" sqref="D24"/>
      <selection pane="bottomLeft" activeCell="C30" sqref="C30"/>
    </sheetView>
  </sheetViews>
  <sheetFormatPr defaultColWidth="0" defaultRowHeight="12.75" zeroHeight="1"/>
  <cols>
    <col min="1" max="1" width="3.8515625" style="112" customWidth="1"/>
    <col min="2" max="2" width="55.28125" style="112" customWidth="1"/>
    <col min="3" max="3" width="19.8515625" style="113" customWidth="1"/>
    <col min="4" max="4" width="8.421875" style="112" customWidth="1"/>
    <col min="5" max="16384" width="53.28125" style="111" hidden="1" customWidth="1"/>
  </cols>
  <sheetData>
    <row r="1" spans="2:3" s="2" customFormat="1" ht="15.75">
      <c r="B1" s="11"/>
      <c r="C1" s="12"/>
    </row>
    <row r="2" spans="1:3" s="2" customFormat="1" ht="6" customHeight="1">
      <c r="A2" s="9"/>
      <c r="B2" s="13"/>
      <c r="C2" s="14"/>
    </row>
    <row r="3" spans="1:3" s="2" customFormat="1" ht="15">
      <c r="A3" s="9"/>
      <c r="B3" s="15"/>
      <c r="C3" s="20" t="s">
        <v>1</v>
      </c>
    </row>
    <row r="4" spans="1:3" s="2" customFormat="1" ht="15">
      <c r="A4" s="9"/>
      <c r="B4" s="15"/>
      <c r="C4" s="18" t="s">
        <v>296</v>
      </c>
    </row>
    <row r="5" spans="1:3" s="2" customFormat="1" ht="8.25" customHeight="1">
      <c r="A5" s="9"/>
      <c r="B5" s="15"/>
      <c r="C5" s="16"/>
    </row>
    <row r="6" spans="1:3" s="2" customFormat="1" ht="20.25">
      <c r="A6" s="27" t="str">
        <f>"Kommunalekonomisk utjämning, utjämningsåret "&amp;Tabell2!C3+1&amp;""</f>
        <v>Kommunalekonomisk utjämning, utjämningsåret 2012</v>
      </c>
      <c r="B6" s="15"/>
      <c r="C6" s="16"/>
    </row>
    <row r="7" spans="1:3" s="2" customFormat="1" ht="20.25">
      <c r="A7" s="27" t="s">
        <v>693</v>
      </c>
      <c r="B7"/>
      <c r="C7" s="16"/>
    </row>
    <row r="8" spans="1:3" s="2" customFormat="1" ht="15.75">
      <c r="A8" s="136" t="str">
        <f>"Kommun som "&amp;IF(C21&gt;0,"erhåller","betalar")&amp;" utjämnings"&amp;IF(C21&gt;0,"bidrag","avgift")&amp;": "&amp;VLOOKUP($C$4,Tabell2!$C$8:$N$298,1,0)&amp;""</f>
        <v>Kommun som erhåller utjämningsbidrag: Ale</v>
      </c>
      <c r="B8" s="137"/>
      <c r="C8" s="122"/>
    </row>
    <row r="9" spans="1:3" s="2" customFormat="1" ht="15.75">
      <c r="A9" s="94"/>
      <c r="B9" s="95"/>
      <c r="C9" s="16"/>
    </row>
    <row r="10" spans="1:3" s="2" customFormat="1" ht="31.5">
      <c r="A10" s="96" t="s">
        <v>586</v>
      </c>
      <c r="B10" s="97" t="str">
        <f>"Skatteunderlag enligt "&amp;Tabell2!C3&amp;" års taxering (avseende inkomståret "&amp;Tabell2!C3-1&amp;"), kronor"</f>
        <v>Skatteunderlag enligt 2011 års taxering (avseende inkomståret 2010), kronor</v>
      </c>
      <c r="C10" s="16">
        <f>VLOOKUP($C$4,Tabell2!$C$8:$N$298,4,0)</f>
        <v>4737000200</v>
      </c>
    </row>
    <row r="11" spans="1:3" s="2" customFormat="1" ht="15.75">
      <c r="A11" s="98" t="s">
        <v>659</v>
      </c>
      <c r="B11" s="99" t="s">
        <v>660</v>
      </c>
      <c r="C11" s="16"/>
    </row>
    <row r="12" spans="1:3" s="2" customFormat="1" ht="15.75">
      <c r="A12" s="100" t="s">
        <v>587</v>
      </c>
      <c r="B12" s="100" t="str">
        <f>"   Faktor för uppräkning till "&amp;Tabell2!F6&amp;" års nivå"</f>
        <v>   Faktor för uppräkning till 2011 års nivå</v>
      </c>
      <c r="C12" s="88">
        <f>Tabell2!G6</f>
        <v>1.023</v>
      </c>
    </row>
    <row r="13" spans="1:3" s="2" customFormat="1" ht="15.75">
      <c r="A13" s="100" t="s">
        <v>588</v>
      </c>
      <c r="B13" s="100" t="str">
        <f>"   Faktor för uppräkning till "&amp;Tabell2!F7&amp;" års nivå"</f>
        <v>   Faktor för uppräkning till 2012 års nivå</v>
      </c>
      <c r="C13" s="88">
        <f>Tabell2!G7</f>
        <v>1.033</v>
      </c>
    </row>
    <row r="14" spans="1:3" s="2" customFormat="1" ht="15.75">
      <c r="A14" s="101" t="s">
        <v>589</v>
      </c>
      <c r="B14" s="101" t="s">
        <v>590</v>
      </c>
      <c r="C14" s="16">
        <f>ROUND(A*C12*C13,0)</f>
        <v>5005867594</v>
      </c>
    </row>
    <row r="15" spans="1:3" s="2" customFormat="1" ht="15.75">
      <c r="A15" s="101" t="s">
        <v>591</v>
      </c>
      <c r="B15" s="101" t="str">
        <f>"Folkmängd "&amp;Tabell2!C4</f>
        <v>Folkmängd 1 november 2011</v>
      </c>
      <c r="C15" s="16">
        <f>VLOOKUP($C$4,Tabell2!$C$8:$N$298,3,0)</f>
        <v>27565</v>
      </c>
    </row>
    <row r="16" spans="1:3" s="2" customFormat="1" ht="15.75">
      <c r="A16" s="101" t="s">
        <v>592</v>
      </c>
      <c r="B16" s="101" t="str">
        <f>"Uppräknat skatteunderlag, kr per inv. (C / D)"</f>
        <v>Uppräknat skatteunderlag, kr per inv. (C / D)</v>
      </c>
      <c r="C16" s="16">
        <f>ROUND(C14/D,0)</f>
        <v>181602</v>
      </c>
    </row>
    <row r="17" spans="1:3" s="2" customFormat="1" ht="15.75">
      <c r="A17" s="100" t="s">
        <v>593</v>
      </c>
      <c r="B17" s="100" t="s">
        <v>594</v>
      </c>
      <c r="C17" s="16">
        <f>Tabell2!H8</f>
        <v>184858</v>
      </c>
    </row>
    <row r="18" spans="1:3" s="2" customFormat="1" ht="15.75">
      <c r="A18" s="98" t="s">
        <v>595</v>
      </c>
      <c r="B18" s="100" t="s">
        <v>695</v>
      </c>
      <c r="C18" s="123">
        <f>(E/F)*100</f>
        <v>98.23864804336301</v>
      </c>
    </row>
    <row r="19" spans="1:3" s="2" customFormat="1" ht="16.5">
      <c r="A19" s="98" t="s">
        <v>596</v>
      </c>
      <c r="B19" s="100" t="s">
        <v>694</v>
      </c>
      <c r="C19" s="124">
        <v>115</v>
      </c>
    </row>
    <row r="20" spans="1:3" s="2" customFormat="1" ht="15.75">
      <c r="A20" s="100" t="s">
        <v>597</v>
      </c>
      <c r="B20" s="100" t="s">
        <v>661</v>
      </c>
      <c r="C20" s="16">
        <f>ROUND(D*F*(H/100),0)</f>
        <v>5859952386</v>
      </c>
    </row>
    <row r="21" spans="1:3" s="1" customFormat="1" ht="15.75">
      <c r="A21" s="100" t="s">
        <v>598</v>
      </c>
      <c r="B21" s="100" t="str">
        <f>"Underlag för utjämnings"&amp;IF(C21&gt;0,"bidrag","avgift")&amp;", kronor (I - C)"</f>
        <v>Underlag för utjämningsbidrag, kronor (I - C)</v>
      </c>
      <c r="C21" s="16">
        <f>I-C14</f>
        <v>854084792</v>
      </c>
    </row>
    <row r="22" spans="1:3" s="2" customFormat="1" ht="15.75">
      <c r="A22" s="100" t="s">
        <v>599</v>
      </c>
      <c r="B22" s="100" t="str">
        <f>"Länsvis skattesats, % (SFS 2004:881, "&amp;IF(C21&gt;0,"2 §","3 §")&amp;")"</f>
        <v>Länsvis skattesats, % (SFS 2004:881, 2 §)</v>
      </c>
      <c r="C22" s="87">
        <f>IF(C21&gt;0,VLOOKUP($C$4,Tabell2!$C$8:$N$298,10,0),VLOOKUP($C$4,Tabell2!$C$8:$N$298,11,0))</f>
        <v>19.41</v>
      </c>
    </row>
    <row r="23" spans="1:3" s="2" customFormat="1" ht="21" customHeight="1">
      <c r="A23" s="94" t="s">
        <v>656</v>
      </c>
      <c r="B23" s="94" t="str">
        <f>"Utjämnings"&amp;IF(C23&gt;0,"bidrag","avgift")&amp;", kr/inv. (J x K / D / 100)"</f>
        <v>Utjämningsbidrag, kr/inv. (J x K / D / 100)</v>
      </c>
      <c r="C23" s="17">
        <f>ROUND(J*K/D/100,0)</f>
        <v>6014</v>
      </c>
    </row>
    <row r="24" spans="1:3" s="2" customFormat="1" ht="21" customHeight="1">
      <c r="A24" s="125" t="s">
        <v>657</v>
      </c>
      <c r="B24" s="125" t="str">
        <f>"Utjämnings"&amp;IF(C24&gt;0,"bidrag","avgift")&amp;", kronor (D x L)"</f>
        <v>Utjämningsbidrag, kronor (D x L)</v>
      </c>
      <c r="C24" s="126">
        <f>D*L</f>
        <v>165775910</v>
      </c>
    </row>
    <row r="25" spans="1:3" s="2" customFormat="1" ht="6.75" customHeight="1">
      <c r="A25" s="28"/>
      <c r="B25" s="28"/>
      <c r="C25" s="16"/>
    </row>
    <row r="26" spans="1:15" s="108" customFormat="1" ht="12.75">
      <c r="A26" s="107" t="s">
        <v>699</v>
      </c>
      <c r="D26" s="10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s="108" customFormat="1" ht="13.5" customHeight="1">
      <c r="A27" s="107" t="s">
        <v>696</v>
      </c>
      <c r="D27" s="10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s="108" customFormat="1" ht="12.75">
      <c r="A28" s="89" t="s">
        <v>658</v>
      </c>
      <c r="B28" s="89"/>
      <c r="C28" s="89"/>
      <c r="D28" s="110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5" s="108" customFormat="1" ht="12.75" customHeight="1">
      <c r="A29" s="89" t="s">
        <v>689</v>
      </c>
      <c r="B29" s="89"/>
      <c r="C29" s="89"/>
      <c r="D29" s="110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4" ht="15">
      <c r="A30" s="127"/>
      <c r="B30" s="127"/>
      <c r="C30" s="128"/>
      <c r="D30" s="127"/>
    </row>
    <row r="31" spans="1:4" ht="15">
      <c r="A31" s="127"/>
      <c r="B31" s="127"/>
      <c r="C31" s="128"/>
      <c r="D31" s="127"/>
    </row>
    <row r="32" spans="1:4" ht="15">
      <c r="A32" s="127"/>
      <c r="B32" s="127"/>
      <c r="C32" s="128"/>
      <c r="D32" s="127"/>
    </row>
    <row r="33" spans="1:4" ht="15">
      <c r="A33" s="127"/>
      <c r="B33" s="127"/>
      <c r="C33" s="128"/>
      <c r="D33" s="127"/>
    </row>
    <row r="34" spans="1:4" ht="15">
      <c r="A34" s="127"/>
      <c r="B34" s="127"/>
      <c r="C34" s="128"/>
      <c r="D34" s="127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A8:B8"/>
  </mergeCells>
  <conditionalFormatting sqref="C7:C25">
    <cfRule type="cellIs" priority="1" dxfId="0" operator="lessThan" stopIfTrue="1">
      <formula>0</formula>
    </cfRule>
  </conditionalFormatting>
  <printOptions/>
  <pageMargins left="0.7874015748031497" right="0.7874015748031497" top="1.2598425196850394" bottom="0.984251968503937" header="0.5118110236220472" footer="0.5118110236220472"/>
  <pageSetup fitToHeight="1" fitToWidth="1" horizontalDpi="600" verticalDpi="600" orientation="portrait" paperSize="9" scale="97" r:id="rId2"/>
  <headerFooter alignWithMargins="0">
    <oddHeader>&amp;LStatistiska centralbyrån
Offentlig ekonomi&amp;CSeptember 2010&amp;RPreliminärt 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A1:Q300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" sqref="D5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16.140625" style="0" bestFit="1" customWidth="1"/>
    <col min="4" max="4" width="16.7109375" style="0" customWidth="1"/>
    <col min="5" max="5" width="10.7109375" style="0" customWidth="1"/>
    <col min="6" max="6" width="17.00390625" style="0" bestFit="1" customWidth="1"/>
    <col min="7" max="7" width="16.7109375" style="0" customWidth="1"/>
    <col min="8" max="9" width="8.7109375" style="0" customWidth="1"/>
    <col min="10" max="10" width="16.7109375" style="0" customWidth="1"/>
    <col min="11" max="11" width="15.7109375" style="0" customWidth="1"/>
    <col min="12" max="13" width="7.7109375" style="0" customWidth="1"/>
    <col min="14" max="14" width="10.7109375" style="0" customWidth="1"/>
    <col min="15" max="15" width="4.57421875" style="102" bestFit="1" customWidth="1"/>
    <col min="16" max="16" width="12.421875" style="102" bestFit="1" customWidth="1"/>
    <col min="17" max="17" width="10.8515625" style="102" bestFit="1" customWidth="1"/>
  </cols>
  <sheetData>
    <row r="1" spans="1:7" ht="16.5" thickBot="1">
      <c r="A1" s="29"/>
      <c r="B1" s="29"/>
      <c r="C1" s="29"/>
      <c r="D1" s="10" t="s">
        <v>697</v>
      </c>
      <c r="G1" s="2"/>
    </row>
    <row r="2" spans="1:14" ht="12.75">
      <c r="A2" s="30"/>
      <c r="B2" s="31"/>
      <c r="C2" s="31"/>
      <c r="D2" s="32" t="s">
        <v>600</v>
      </c>
      <c r="E2" s="33" t="s">
        <v>4</v>
      </c>
      <c r="F2" s="33" t="s">
        <v>602</v>
      </c>
      <c r="G2" s="138" t="s">
        <v>603</v>
      </c>
      <c r="H2" s="139"/>
      <c r="I2" s="139"/>
      <c r="J2" s="34" t="s">
        <v>604</v>
      </c>
      <c r="K2" s="34" t="s">
        <v>605</v>
      </c>
      <c r="L2" s="140" t="s">
        <v>606</v>
      </c>
      <c r="M2" s="140"/>
      <c r="N2" s="35" t="s">
        <v>5</v>
      </c>
    </row>
    <row r="3" spans="1:14" ht="12.75">
      <c r="A3" s="30"/>
      <c r="B3" s="36"/>
      <c r="C3" s="36">
        <v>2011</v>
      </c>
      <c r="D3" s="37"/>
      <c r="E3" s="135" t="s">
        <v>698</v>
      </c>
      <c r="F3" s="38" t="s">
        <v>700</v>
      </c>
      <c r="G3" s="39" t="s">
        <v>607</v>
      </c>
      <c r="H3" s="40" t="s">
        <v>608</v>
      </c>
      <c r="I3" s="41" t="s">
        <v>609</v>
      </c>
      <c r="J3" s="42" t="s">
        <v>610</v>
      </c>
      <c r="K3" s="42" t="s">
        <v>611</v>
      </c>
      <c r="L3" s="141" t="s">
        <v>612</v>
      </c>
      <c r="M3" s="141"/>
      <c r="N3" s="43" t="s">
        <v>613</v>
      </c>
    </row>
    <row r="4" spans="1:14" ht="12.75">
      <c r="A4" s="44"/>
      <c r="B4" s="45"/>
      <c r="C4" s="45" t="str">
        <f>IF(E3="den 1 nov.","1 november ","30 juni ")&amp;E4</f>
        <v>1 november 2011</v>
      </c>
      <c r="D4" s="37" t="s">
        <v>3</v>
      </c>
      <c r="E4" s="46">
        <v>2011</v>
      </c>
      <c r="F4" s="38" t="s">
        <v>614</v>
      </c>
      <c r="G4" s="47"/>
      <c r="H4" s="48"/>
      <c r="I4" s="49" t="s">
        <v>615</v>
      </c>
      <c r="J4" s="50" t="s">
        <v>616</v>
      </c>
      <c r="K4" s="42" t="s">
        <v>613</v>
      </c>
      <c r="L4" s="142" t="s">
        <v>617</v>
      </c>
      <c r="M4" s="142"/>
      <c r="N4" s="45" t="s">
        <v>618</v>
      </c>
    </row>
    <row r="5" spans="1:14" ht="12.75">
      <c r="A5" s="44"/>
      <c r="B5" s="45"/>
      <c r="C5" s="45"/>
      <c r="D5" s="37"/>
      <c r="E5" s="51"/>
      <c r="F5" s="52" t="s">
        <v>619</v>
      </c>
      <c r="G5" s="53"/>
      <c r="H5" s="48"/>
      <c r="I5" s="49" t="s">
        <v>620</v>
      </c>
      <c r="J5" s="54"/>
      <c r="K5" s="42" t="s">
        <v>621</v>
      </c>
      <c r="L5" s="55" t="s">
        <v>622</v>
      </c>
      <c r="M5" s="55" t="s">
        <v>623</v>
      </c>
      <c r="N5" s="45" t="s">
        <v>624</v>
      </c>
    </row>
    <row r="6" spans="1:14" ht="12.75">
      <c r="A6" s="121" t="s">
        <v>600</v>
      </c>
      <c r="B6" s="121" t="s">
        <v>691</v>
      </c>
      <c r="C6" s="121" t="s">
        <v>692</v>
      </c>
      <c r="D6" s="37"/>
      <c r="E6" s="51"/>
      <c r="F6" s="90">
        <v>2011</v>
      </c>
      <c r="G6" s="56">
        <v>1.023</v>
      </c>
      <c r="H6" s="48"/>
      <c r="I6" s="49" t="s">
        <v>625</v>
      </c>
      <c r="J6" s="57"/>
      <c r="K6" s="42" t="s">
        <v>626</v>
      </c>
      <c r="L6" s="58" t="s">
        <v>627</v>
      </c>
      <c r="M6" s="58" t="s">
        <v>628</v>
      </c>
      <c r="N6" s="59" t="s">
        <v>629</v>
      </c>
    </row>
    <row r="7" spans="1:14" ht="12.75">
      <c r="A7" s="60"/>
      <c r="B7" s="61"/>
      <c r="C7" s="61"/>
      <c r="D7" s="62"/>
      <c r="E7" s="62"/>
      <c r="F7" s="91" t="s">
        <v>701</v>
      </c>
      <c r="G7" s="63">
        <v>1.033</v>
      </c>
      <c r="H7" s="64"/>
      <c r="I7" s="65" t="s">
        <v>630</v>
      </c>
      <c r="J7" s="66"/>
      <c r="K7" s="67" t="s">
        <v>631</v>
      </c>
      <c r="L7" s="6"/>
      <c r="M7" s="6"/>
      <c r="N7" s="68"/>
    </row>
    <row r="8" spans="1:17" ht="12.75">
      <c r="A8" s="60"/>
      <c r="B8" s="93" t="s">
        <v>663</v>
      </c>
      <c r="C8" s="69" t="s">
        <v>662</v>
      </c>
      <c r="D8" s="70" t="s">
        <v>632</v>
      </c>
      <c r="E8" s="71">
        <v>9476105</v>
      </c>
      <c r="F8" s="71">
        <v>1657649984300</v>
      </c>
      <c r="G8" s="71">
        <v>1751736539757</v>
      </c>
      <c r="H8" s="72">
        <v>184858</v>
      </c>
      <c r="I8" s="73">
        <v>100</v>
      </c>
      <c r="J8" s="71">
        <v>2014493890820</v>
      </c>
      <c r="K8" s="71">
        <v>262757351063</v>
      </c>
      <c r="O8" s="103" t="s">
        <v>664</v>
      </c>
      <c r="P8" s="103" t="s">
        <v>3</v>
      </c>
      <c r="Q8" s="103" t="s">
        <v>690</v>
      </c>
    </row>
    <row r="9" spans="1:17" ht="25.5">
      <c r="A9" s="74" t="s">
        <v>633</v>
      </c>
      <c r="B9" s="75" t="s">
        <v>21</v>
      </c>
      <c r="C9" s="105" t="s">
        <v>22</v>
      </c>
      <c r="D9" s="76" t="s">
        <v>668</v>
      </c>
      <c r="E9" s="5">
        <v>84357</v>
      </c>
      <c r="F9" s="5">
        <v>12653003500</v>
      </c>
      <c r="G9" s="19">
        <v>13371175326</v>
      </c>
      <c r="H9" s="19">
        <v>158507</v>
      </c>
      <c r="I9" s="77">
        <v>85.7</v>
      </c>
      <c r="J9" s="78">
        <v>17933176252</v>
      </c>
      <c r="K9" s="78">
        <v>4562000926</v>
      </c>
      <c r="L9" s="79">
        <v>19.03</v>
      </c>
      <c r="M9" s="79">
        <v>16.96</v>
      </c>
      <c r="N9" s="78">
        <v>10291</v>
      </c>
      <c r="O9" s="102">
        <f>RANK(N9,$N$9:$N$298,1)</f>
        <v>241</v>
      </c>
      <c r="P9" s="102" t="str">
        <f>C9</f>
        <v>Botkyrka</v>
      </c>
      <c r="Q9" s="104">
        <f>N9</f>
        <v>10291</v>
      </c>
    </row>
    <row r="10" spans="1:17" ht="12.75">
      <c r="A10" s="74" t="s">
        <v>633</v>
      </c>
      <c r="B10" s="75" t="s">
        <v>35</v>
      </c>
      <c r="C10" t="s">
        <v>36</v>
      </c>
      <c r="D10" t="s">
        <v>36</v>
      </c>
      <c r="E10" s="5">
        <v>31800</v>
      </c>
      <c r="F10" s="5">
        <v>9971977900</v>
      </c>
      <c r="G10" s="19">
        <v>10537977394</v>
      </c>
      <c r="H10" s="19">
        <v>331383</v>
      </c>
      <c r="I10" s="77">
        <v>179.3</v>
      </c>
      <c r="J10" s="78">
        <v>6760257060</v>
      </c>
      <c r="K10" s="78">
        <v>-3777720334</v>
      </c>
      <c r="L10" s="79">
        <v>19.03</v>
      </c>
      <c r="M10" s="79">
        <v>16.96</v>
      </c>
      <c r="N10" s="78">
        <v>-20148</v>
      </c>
      <c r="O10" s="102">
        <f aca="true" t="shared" si="0" ref="O10:O73">RANK(N10,$N$9:$N$298,1)</f>
        <v>1</v>
      </c>
      <c r="P10" s="102" t="str">
        <f aca="true" t="shared" si="1" ref="P10:P73">C10</f>
        <v>Danderyd</v>
      </c>
      <c r="Q10" s="104">
        <f aca="true" t="shared" si="2" ref="Q10:Q73">N10</f>
        <v>-20148</v>
      </c>
    </row>
    <row r="11" spans="1:17" ht="12.75">
      <c r="A11" s="74" t="s">
        <v>633</v>
      </c>
      <c r="B11" s="75" t="s">
        <v>17</v>
      </c>
      <c r="C11" t="s">
        <v>18</v>
      </c>
      <c r="D11" t="s">
        <v>18</v>
      </c>
      <c r="E11" s="5">
        <v>25715</v>
      </c>
      <c r="F11" s="5">
        <v>5471820700</v>
      </c>
      <c r="G11" s="19">
        <v>5782395771</v>
      </c>
      <c r="H11" s="19">
        <v>224865</v>
      </c>
      <c r="I11" s="77">
        <v>121.6</v>
      </c>
      <c r="J11" s="78">
        <v>5466666991</v>
      </c>
      <c r="K11" s="78">
        <v>-315728780</v>
      </c>
      <c r="L11" s="79">
        <v>19.03</v>
      </c>
      <c r="M11" s="79">
        <v>16.96</v>
      </c>
      <c r="N11" s="78">
        <v>-2082</v>
      </c>
      <c r="O11" s="102">
        <f t="shared" si="0"/>
        <v>8</v>
      </c>
      <c r="P11" s="102" t="str">
        <f t="shared" si="1"/>
        <v>Ekerö</v>
      </c>
      <c r="Q11" s="104">
        <f t="shared" si="2"/>
        <v>-2082</v>
      </c>
    </row>
    <row r="12" spans="1:17" ht="12.75">
      <c r="A12" s="74" t="s">
        <v>633</v>
      </c>
      <c r="B12" s="75" t="s">
        <v>25</v>
      </c>
      <c r="C12" t="s">
        <v>26</v>
      </c>
      <c r="D12" t="s">
        <v>26</v>
      </c>
      <c r="E12" s="5">
        <v>78141</v>
      </c>
      <c r="F12" s="5">
        <v>13478348500</v>
      </c>
      <c r="G12" s="19">
        <v>14243366083</v>
      </c>
      <c r="H12" s="19">
        <v>182278</v>
      </c>
      <c r="I12" s="77">
        <v>98.6</v>
      </c>
      <c r="J12" s="78">
        <v>16611737325</v>
      </c>
      <c r="K12" s="78">
        <v>2368371242</v>
      </c>
      <c r="L12" s="79">
        <v>19.03</v>
      </c>
      <c r="M12" s="79">
        <v>16.96</v>
      </c>
      <c r="N12" s="78">
        <v>5768</v>
      </c>
      <c r="O12" s="102">
        <f t="shared" si="0"/>
        <v>63</v>
      </c>
      <c r="P12" s="102" t="str">
        <f t="shared" si="1"/>
        <v>Haninge</v>
      </c>
      <c r="Q12" s="104">
        <f t="shared" si="2"/>
        <v>5768</v>
      </c>
    </row>
    <row r="13" spans="1:17" ht="12.75">
      <c r="A13" s="74" t="s">
        <v>633</v>
      </c>
      <c r="B13" s="75" t="s">
        <v>19</v>
      </c>
      <c r="C13" t="s">
        <v>20</v>
      </c>
      <c r="D13" t="s">
        <v>20</v>
      </c>
      <c r="E13" s="5">
        <v>98807</v>
      </c>
      <c r="F13" s="5">
        <v>17704595900</v>
      </c>
      <c r="G13" s="19">
        <v>18709491059</v>
      </c>
      <c r="H13" s="19">
        <v>189354</v>
      </c>
      <c r="I13" s="77">
        <v>102.4</v>
      </c>
      <c r="J13" s="78">
        <v>21005054067</v>
      </c>
      <c r="K13" s="78">
        <v>2295563008</v>
      </c>
      <c r="L13" s="79">
        <v>19.03</v>
      </c>
      <c r="M13" s="79">
        <v>16.96</v>
      </c>
      <c r="N13" s="78">
        <v>4421</v>
      </c>
      <c r="O13" s="102">
        <f t="shared" si="0"/>
        <v>41</v>
      </c>
      <c r="P13" s="102" t="str">
        <f t="shared" si="1"/>
        <v>Huddinge</v>
      </c>
      <c r="Q13" s="104">
        <f t="shared" si="2"/>
        <v>4421</v>
      </c>
    </row>
    <row r="14" spans="1:17" ht="12.75">
      <c r="A14" s="74" t="s">
        <v>633</v>
      </c>
      <c r="B14" s="75" t="s">
        <v>15</v>
      </c>
      <c r="C14" t="s">
        <v>16</v>
      </c>
      <c r="D14" t="s">
        <v>16</v>
      </c>
      <c r="E14" s="5">
        <v>67162</v>
      </c>
      <c r="F14" s="5">
        <v>12893947400</v>
      </c>
      <c r="G14" s="19">
        <v>13625794960</v>
      </c>
      <c r="H14" s="19">
        <v>202880</v>
      </c>
      <c r="I14" s="77">
        <v>109.7</v>
      </c>
      <c r="J14" s="78">
        <v>14277747945</v>
      </c>
      <c r="K14" s="78">
        <v>651952985</v>
      </c>
      <c r="L14" s="79">
        <v>19.03</v>
      </c>
      <c r="M14" s="79">
        <v>16.96</v>
      </c>
      <c r="N14" s="78">
        <v>1847</v>
      </c>
      <c r="O14" s="102">
        <f t="shared" si="0"/>
        <v>23</v>
      </c>
      <c r="P14" s="102" t="str">
        <f t="shared" si="1"/>
        <v>Järfälla</v>
      </c>
      <c r="Q14" s="104">
        <f t="shared" si="2"/>
        <v>1847</v>
      </c>
    </row>
    <row r="15" spans="1:17" ht="12.75">
      <c r="A15" s="74" t="s">
        <v>633</v>
      </c>
      <c r="B15" s="75" t="s">
        <v>49</v>
      </c>
      <c r="C15" t="s">
        <v>50</v>
      </c>
      <c r="D15" t="s">
        <v>50</v>
      </c>
      <c r="E15" s="5">
        <v>44141</v>
      </c>
      <c r="F15" s="5">
        <v>11876354700</v>
      </c>
      <c r="G15" s="19">
        <v>12550444716</v>
      </c>
      <c r="H15" s="19">
        <v>284326</v>
      </c>
      <c r="I15" s="77">
        <v>153.8</v>
      </c>
      <c r="J15" s="78">
        <v>9383789525</v>
      </c>
      <c r="K15" s="78">
        <v>-3166655191</v>
      </c>
      <c r="L15" s="79">
        <v>19.03</v>
      </c>
      <c r="M15" s="79">
        <v>16.96</v>
      </c>
      <c r="N15" s="78">
        <v>-12167</v>
      </c>
      <c r="O15" s="102">
        <f t="shared" si="0"/>
        <v>2</v>
      </c>
      <c r="P15" s="102" t="str">
        <f t="shared" si="1"/>
        <v>Lidingö</v>
      </c>
      <c r="Q15" s="104">
        <f t="shared" si="2"/>
        <v>-12167</v>
      </c>
    </row>
    <row r="16" spans="1:17" ht="12.75">
      <c r="A16" s="74" t="s">
        <v>633</v>
      </c>
      <c r="B16" s="75" t="s">
        <v>43</v>
      </c>
      <c r="C16" t="s">
        <v>44</v>
      </c>
      <c r="D16" t="s">
        <v>44</v>
      </c>
      <c r="E16" s="5">
        <v>91316</v>
      </c>
      <c r="F16" s="5">
        <v>20477766000</v>
      </c>
      <c r="G16" s="19">
        <v>21640063520</v>
      </c>
      <c r="H16" s="19">
        <v>236980</v>
      </c>
      <c r="I16" s="77">
        <v>128.2</v>
      </c>
      <c r="J16" s="78">
        <v>19412567097</v>
      </c>
      <c r="K16" s="78">
        <v>-2227496423</v>
      </c>
      <c r="L16" s="79">
        <v>19.03</v>
      </c>
      <c r="M16" s="79">
        <v>16.96</v>
      </c>
      <c r="N16" s="78">
        <v>-4137</v>
      </c>
      <c r="O16" s="102">
        <f t="shared" si="0"/>
        <v>4</v>
      </c>
      <c r="P16" s="102" t="str">
        <f t="shared" si="1"/>
        <v>Nacka</v>
      </c>
      <c r="Q16" s="104">
        <f t="shared" si="2"/>
        <v>-4137</v>
      </c>
    </row>
    <row r="17" spans="1:17" ht="12.75">
      <c r="A17" s="74" t="s">
        <v>633</v>
      </c>
      <c r="B17" s="75" t="s">
        <v>53</v>
      </c>
      <c r="C17" t="s">
        <v>54</v>
      </c>
      <c r="D17" t="s">
        <v>54</v>
      </c>
      <c r="E17" s="5">
        <v>56243</v>
      </c>
      <c r="F17" s="5">
        <v>9539602500</v>
      </c>
      <c r="G17" s="19">
        <v>10081060798</v>
      </c>
      <c r="H17" s="19">
        <v>179241</v>
      </c>
      <c r="I17" s="77">
        <v>97</v>
      </c>
      <c r="J17" s="78">
        <v>11956513768</v>
      </c>
      <c r="K17" s="78">
        <v>1875452970</v>
      </c>
      <c r="L17" s="79">
        <v>19.03</v>
      </c>
      <c r="M17" s="79">
        <v>16.96</v>
      </c>
      <c r="N17" s="78">
        <v>6346</v>
      </c>
      <c r="O17" s="102">
        <f t="shared" si="0"/>
        <v>76</v>
      </c>
      <c r="P17" s="102" t="str">
        <f t="shared" si="1"/>
        <v>Norrtälje</v>
      </c>
      <c r="Q17" s="104">
        <f t="shared" si="2"/>
        <v>6346</v>
      </c>
    </row>
    <row r="18" spans="1:17" ht="12.75">
      <c r="A18" s="74" t="s">
        <v>633</v>
      </c>
      <c r="B18" s="75" t="s">
        <v>31</v>
      </c>
      <c r="C18" t="s">
        <v>32</v>
      </c>
      <c r="D18" t="s">
        <v>32</v>
      </c>
      <c r="E18" s="5">
        <v>9312</v>
      </c>
      <c r="F18" s="5">
        <v>1832563400</v>
      </c>
      <c r="G18" s="19">
        <v>1936577866</v>
      </c>
      <c r="H18" s="19">
        <v>207966</v>
      </c>
      <c r="I18" s="77">
        <v>112.5</v>
      </c>
      <c r="J18" s="78">
        <v>1979607350</v>
      </c>
      <c r="K18" s="78">
        <v>43029484</v>
      </c>
      <c r="L18" s="79">
        <v>19.03</v>
      </c>
      <c r="M18" s="79">
        <v>16.96</v>
      </c>
      <c r="N18" s="78">
        <v>879</v>
      </c>
      <c r="O18" s="102">
        <f t="shared" si="0"/>
        <v>18</v>
      </c>
      <c r="P18" s="102" t="str">
        <f t="shared" si="1"/>
        <v>Nykvarn</v>
      </c>
      <c r="Q18" s="104">
        <f t="shared" si="2"/>
        <v>879</v>
      </c>
    </row>
    <row r="19" spans="1:17" ht="12.75">
      <c r="A19" s="74" t="s">
        <v>633</v>
      </c>
      <c r="B19" s="75" t="s">
        <v>57</v>
      </c>
      <c r="C19" t="s">
        <v>58</v>
      </c>
      <c r="D19" t="s">
        <v>58</v>
      </c>
      <c r="E19" s="5">
        <v>26192</v>
      </c>
      <c r="F19" s="5">
        <v>4539087500</v>
      </c>
      <c r="G19" s="19">
        <v>4796721567</v>
      </c>
      <c r="H19" s="19">
        <v>183137</v>
      </c>
      <c r="I19" s="77">
        <v>99.1</v>
      </c>
      <c r="J19" s="78">
        <v>5568070846</v>
      </c>
      <c r="K19" s="78">
        <v>771349279</v>
      </c>
      <c r="L19" s="79">
        <v>19.03</v>
      </c>
      <c r="M19" s="79">
        <v>16.96</v>
      </c>
      <c r="N19" s="78">
        <v>5604</v>
      </c>
      <c r="O19" s="102">
        <f t="shared" si="0"/>
        <v>59</v>
      </c>
      <c r="P19" s="102" t="str">
        <f t="shared" si="1"/>
        <v>Nynäshamn</v>
      </c>
      <c r="Q19" s="104">
        <f t="shared" si="2"/>
        <v>5604</v>
      </c>
    </row>
    <row r="20" spans="1:17" ht="12.75">
      <c r="A20" s="74" t="s">
        <v>633</v>
      </c>
      <c r="B20" s="75" t="s">
        <v>23</v>
      </c>
      <c r="C20" t="s">
        <v>24</v>
      </c>
      <c r="D20" t="s">
        <v>24</v>
      </c>
      <c r="E20" s="5">
        <v>15674</v>
      </c>
      <c r="F20" s="5">
        <v>2996037200</v>
      </c>
      <c r="G20" s="19">
        <v>3166089275</v>
      </c>
      <c r="H20" s="19">
        <v>201996</v>
      </c>
      <c r="I20" s="77">
        <v>109.3</v>
      </c>
      <c r="J20" s="78">
        <v>3332083936</v>
      </c>
      <c r="K20" s="78">
        <v>165994661</v>
      </c>
      <c r="L20" s="79">
        <v>19.03</v>
      </c>
      <c r="M20" s="79">
        <v>16.96</v>
      </c>
      <c r="N20" s="78">
        <v>2015</v>
      </c>
      <c r="O20" s="102">
        <f t="shared" si="0"/>
        <v>25</v>
      </c>
      <c r="P20" s="102" t="str">
        <f t="shared" si="1"/>
        <v>Salem</v>
      </c>
      <c r="Q20" s="104">
        <f t="shared" si="2"/>
        <v>2015</v>
      </c>
    </row>
    <row r="21" spans="1:17" ht="12.75">
      <c r="A21" s="74" t="s">
        <v>633</v>
      </c>
      <c r="B21" s="75" t="s">
        <v>55</v>
      </c>
      <c r="C21" t="s">
        <v>56</v>
      </c>
      <c r="D21" t="s">
        <v>56</v>
      </c>
      <c r="E21" s="5">
        <v>41167</v>
      </c>
      <c r="F21" s="5">
        <v>7133209900</v>
      </c>
      <c r="G21" s="19">
        <v>7538083761</v>
      </c>
      <c r="H21" s="19">
        <v>183110</v>
      </c>
      <c r="I21" s="77">
        <v>99.1</v>
      </c>
      <c r="J21" s="78">
        <v>8751556679</v>
      </c>
      <c r="K21" s="78">
        <v>1213472918</v>
      </c>
      <c r="L21" s="79">
        <v>19.03</v>
      </c>
      <c r="M21" s="79">
        <v>16.96</v>
      </c>
      <c r="N21" s="78">
        <v>5609</v>
      </c>
      <c r="O21" s="102">
        <f t="shared" si="0"/>
        <v>60</v>
      </c>
      <c r="P21" s="102" t="str">
        <f t="shared" si="1"/>
        <v>Sigtuna</v>
      </c>
      <c r="Q21" s="104">
        <f t="shared" si="2"/>
        <v>5609</v>
      </c>
    </row>
    <row r="22" spans="1:17" ht="12.75">
      <c r="A22" s="74" t="s">
        <v>633</v>
      </c>
      <c r="B22" s="75" t="s">
        <v>37</v>
      </c>
      <c r="C22" t="s">
        <v>38</v>
      </c>
      <c r="D22" t="s">
        <v>38</v>
      </c>
      <c r="E22" s="5">
        <v>65779</v>
      </c>
      <c r="F22" s="5">
        <v>14514859400</v>
      </c>
      <c r="G22" s="19">
        <v>15338708305</v>
      </c>
      <c r="H22" s="19">
        <v>233185</v>
      </c>
      <c r="I22" s="77">
        <v>126.1</v>
      </c>
      <c r="J22" s="78">
        <v>13983740539</v>
      </c>
      <c r="K22" s="78">
        <v>-1354967766</v>
      </c>
      <c r="L22" s="79">
        <v>19.03</v>
      </c>
      <c r="M22" s="79">
        <v>16.96</v>
      </c>
      <c r="N22" s="78">
        <v>-3494</v>
      </c>
      <c r="O22" s="102">
        <f t="shared" si="0"/>
        <v>5</v>
      </c>
      <c r="P22" s="102" t="str">
        <f t="shared" si="1"/>
        <v>Sollentuna</v>
      </c>
      <c r="Q22" s="104">
        <f t="shared" si="2"/>
        <v>-3494</v>
      </c>
    </row>
    <row r="23" spans="1:17" ht="12.75">
      <c r="A23" s="74" t="s">
        <v>633</v>
      </c>
      <c r="B23" s="75" t="s">
        <v>47</v>
      </c>
      <c r="C23" t="s">
        <v>48</v>
      </c>
      <c r="D23" t="s">
        <v>48</v>
      </c>
      <c r="E23" s="5">
        <v>70043</v>
      </c>
      <c r="F23" s="5">
        <v>14832842800</v>
      </c>
      <c r="G23" s="19">
        <v>15674740124</v>
      </c>
      <c r="H23" s="19">
        <v>223787</v>
      </c>
      <c r="I23" s="77">
        <v>121.1</v>
      </c>
      <c r="J23" s="78">
        <v>14890210228</v>
      </c>
      <c r="K23" s="78">
        <v>-784529896</v>
      </c>
      <c r="L23" s="79">
        <v>19.03</v>
      </c>
      <c r="M23" s="79">
        <v>16.96</v>
      </c>
      <c r="N23" s="78">
        <v>-1900</v>
      </c>
      <c r="O23" s="102">
        <f t="shared" si="0"/>
        <v>10</v>
      </c>
      <c r="P23" s="102" t="str">
        <f t="shared" si="1"/>
        <v>Solna</v>
      </c>
      <c r="Q23" s="104">
        <f t="shared" si="2"/>
        <v>-1900</v>
      </c>
    </row>
    <row r="24" spans="1:17" ht="12.75">
      <c r="A24" s="74" t="s">
        <v>633</v>
      </c>
      <c r="B24" s="75" t="s">
        <v>39</v>
      </c>
      <c r="C24" t="s">
        <v>40</v>
      </c>
      <c r="D24" t="s">
        <v>40</v>
      </c>
      <c r="E24" s="5">
        <v>863110</v>
      </c>
      <c r="F24" s="5">
        <v>182180878800</v>
      </c>
      <c r="G24" s="19">
        <v>192521283300</v>
      </c>
      <c r="H24" s="19">
        <v>223055</v>
      </c>
      <c r="I24" s="77">
        <v>120.7</v>
      </c>
      <c r="J24" s="78">
        <v>183485706637</v>
      </c>
      <c r="K24" s="78">
        <v>-9035576663</v>
      </c>
      <c r="L24" s="79">
        <v>19.03</v>
      </c>
      <c r="M24" s="79">
        <v>16.96</v>
      </c>
      <c r="N24" s="78">
        <v>-1775</v>
      </c>
      <c r="O24" s="102">
        <f t="shared" si="0"/>
        <v>11</v>
      </c>
      <c r="P24" s="102" t="str">
        <f t="shared" si="1"/>
        <v>Stockholm</v>
      </c>
      <c r="Q24" s="104">
        <f t="shared" si="2"/>
        <v>-1775</v>
      </c>
    </row>
    <row r="25" spans="1:17" ht="12.75">
      <c r="A25" s="74" t="s">
        <v>633</v>
      </c>
      <c r="B25" s="75" t="s">
        <v>45</v>
      </c>
      <c r="C25" t="s">
        <v>46</v>
      </c>
      <c r="D25" t="s">
        <v>46</v>
      </c>
      <c r="E25" s="5">
        <v>39472</v>
      </c>
      <c r="F25" s="5">
        <v>7512250800</v>
      </c>
      <c r="G25" s="19">
        <v>7938638643</v>
      </c>
      <c r="H25" s="19">
        <v>201121</v>
      </c>
      <c r="I25" s="77">
        <v>108.8</v>
      </c>
      <c r="J25" s="78">
        <v>8391222222</v>
      </c>
      <c r="K25" s="78">
        <v>452583579</v>
      </c>
      <c r="L25" s="79">
        <v>19.03</v>
      </c>
      <c r="M25" s="79">
        <v>16.96</v>
      </c>
      <c r="N25" s="78">
        <v>2182</v>
      </c>
      <c r="O25" s="102">
        <f t="shared" si="0"/>
        <v>27</v>
      </c>
      <c r="P25" s="102" t="str">
        <f t="shared" si="1"/>
        <v>Sundbyberg</v>
      </c>
      <c r="Q25" s="104">
        <f t="shared" si="2"/>
        <v>2182</v>
      </c>
    </row>
    <row r="26" spans="1:17" ht="12.75">
      <c r="A26" s="74" t="s">
        <v>633</v>
      </c>
      <c r="B26" s="75" t="s">
        <v>41</v>
      </c>
      <c r="C26" t="s">
        <v>42</v>
      </c>
      <c r="D26" t="s">
        <v>42</v>
      </c>
      <c r="E26" s="5">
        <v>87588</v>
      </c>
      <c r="F26" s="5">
        <v>13911530200</v>
      </c>
      <c r="G26" s="19">
        <v>14701134743</v>
      </c>
      <c r="H26" s="19">
        <v>167844</v>
      </c>
      <c r="I26" s="77">
        <v>90.8</v>
      </c>
      <c r="J26" s="78">
        <v>18620043880</v>
      </c>
      <c r="K26" s="78">
        <v>3918909137</v>
      </c>
      <c r="L26" s="79">
        <v>19.03</v>
      </c>
      <c r="M26" s="79">
        <v>16.96</v>
      </c>
      <c r="N26" s="78">
        <v>8515</v>
      </c>
      <c r="O26" s="102">
        <f t="shared" si="0"/>
        <v>158</v>
      </c>
      <c r="P26" s="102" t="str">
        <f t="shared" si="1"/>
        <v>Södertälje</v>
      </c>
      <c r="Q26" s="104">
        <f t="shared" si="2"/>
        <v>8515</v>
      </c>
    </row>
    <row r="27" spans="1:17" ht="12.75">
      <c r="A27" s="74" t="s">
        <v>633</v>
      </c>
      <c r="B27" s="75" t="s">
        <v>27</v>
      </c>
      <c r="C27" t="s">
        <v>28</v>
      </c>
      <c r="D27" t="s">
        <v>28</v>
      </c>
      <c r="E27" s="5">
        <v>43214</v>
      </c>
      <c r="F27" s="5">
        <v>8601810100</v>
      </c>
      <c r="G27" s="19">
        <v>9090040239</v>
      </c>
      <c r="H27" s="19">
        <v>210349</v>
      </c>
      <c r="I27" s="77">
        <v>113.8</v>
      </c>
      <c r="J27" s="78">
        <v>9186721654</v>
      </c>
      <c r="K27" s="78">
        <v>96681415</v>
      </c>
      <c r="L27" s="79">
        <v>19.03</v>
      </c>
      <c r="M27" s="79">
        <v>16.96</v>
      </c>
      <c r="N27" s="78">
        <v>426</v>
      </c>
      <c r="O27" s="102">
        <f t="shared" si="0"/>
        <v>15</v>
      </c>
      <c r="P27" s="102" t="str">
        <f t="shared" si="1"/>
        <v>Tyresö</v>
      </c>
      <c r="Q27" s="104">
        <f t="shared" si="2"/>
        <v>426</v>
      </c>
    </row>
    <row r="28" spans="1:17" ht="12.75">
      <c r="A28" s="74" t="s">
        <v>633</v>
      </c>
      <c r="B28" s="75" t="s">
        <v>33</v>
      </c>
      <c r="C28" t="s">
        <v>34</v>
      </c>
      <c r="D28" t="s">
        <v>34</v>
      </c>
      <c r="E28" s="5">
        <v>64445</v>
      </c>
      <c r="F28" s="5">
        <v>16122905800</v>
      </c>
      <c r="G28" s="19">
        <v>17038025810</v>
      </c>
      <c r="H28" s="19">
        <v>264381</v>
      </c>
      <c r="I28" s="77">
        <v>143</v>
      </c>
      <c r="J28" s="78">
        <v>13700149882</v>
      </c>
      <c r="K28" s="78">
        <v>-3337875928</v>
      </c>
      <c r="L28" s="79">
        <v>19.03</v>
      </c>
      <c r="M28" s="79">
        <v>16.96</v>
      </c>
      <c r="N28" s="78">
        <v>-8784</v>
      </c>
      <c r="O28" s="102">
        <f t="shared" si="0"/>
        <v>3</v>
      </c>
      <c r="P28" s="102" t="str">
        <f t="shared" si="1"/>
        <v>Täby</v>
      </c>
      <c r="Q28" s="104">
        <f t="shared" si="2"/>
        <v>-8784</v>
      </c>
    </row>
    <row r="29" spans="1:17" ht="12.75">
      <c r="A29" s="74" t="s">
        <v>633</v>
      </c>
      <c r="B29" s="75" t="s">
        <v>8</v>
      </c>
      <c r="C29" t="s">
        <v>0</v>
      </c>
      <c r="D29" t="s">
        <v>0</v>
      </c>
      <c r="E29" s="5">
        <v>40009</v>
      </c>
      <c r="F29" s="5">
        <v>7443471900</v>
      </c>
      <c r="G29" s="80">
        <v>7865955922</v>
      </c>
      <c r="H29" s="80">
        <v>196605</v>
      </c>
      <c r="I29" s="77">
        <v>106.4</v>
      </c>
      <c r="J29" s="78">
        <v>8505381280</v>
      </c>
      <c r="K29" s="78">
        <v>639425358</v>
      </c>
      <c r="L29" s="79">
        <v>19.03</v>
      </c>
      <c r="M29" s="79">
        <v>16.96</v>
      </c>
      <c r="N29" s="78">
        <v>3041</v>
      </c>
      <c r="O29" s="102">
        <f t="shared" si="0"/>
        <v>31</v>
      </c>
      <c r="P29" s="102" t="str">
        <f t="shared" si="1"/>
        <v>Upplands Väsby</v>
      </c>
      <c r="Q29" s="104">
        <f t="shared" si="2"/>
        <v>3041</v>
      </c>
    </row>
    <row r="30" spans="1:17" ht="12.75">
      <c r="A30" s="74" t="s">
        <v>633</v>
      </c>
      <c r="B30" s="75" t="s">
        <v>29</v>
      </c>
      <c r="C30" t="s">
        <v>30</v>
      </c>
      <c r="D30" t="s">
        <v>30</v>
      </c>
      <c r="E30" s="5">
        <v>23949</v>
      </c>
      <c r="F30" s="5">
        <v>4230736200</v>
      </c>
      <c r="G30" s="80">
        <v>4470868556</v>
      </c>
      <c r="H30" s="80">
        <v>186683</v>
      </c>
      <c r="I30" s="77">
        <v>101</v>
      </c>
      <c r="J30" s="78">
        <v>5091238878</v>
      </c>
      <c r="K30" s="78">
        <v>620370322</v>
      </c>
      <c r="L30" s="79">
        <v>19.03</v>
      </c>
      <c r="M30" s="79">
        <v>16.96</v>
      </c>
      <c r="N30" s="78">
        <v>4929</v>
      </c>
      <c r="O30" s="102">
        <f t="shared" si="0"/>
        <v>47</v>
      </c>
      <c r="P30" s="102" t="str">
        <f t="shared" si="1"/>
        <v>Upplands-Bro</v>
      </c>
      <c r="Q30" s="104">
        <f t="shared" si="2"/>
        <v>4929</v>
      </c>
    </row>
    <row r="31" spans="1:17" ht="12.75">
      <c r="A31" s="74" t="s">
        <v>633</v>
      </c>
      <c r="B31" s="75" t="s">
        <v>9</v>
      </c>
      <c r="C31" t="s">
        <v>10</v>
      </c>
      <c r="D31" t="s">
        <v>10</v>
      </c>
      <c r="E31" s="5">
        <v>30642</v>
      </c>
      <c r="F31" s="5">
        <v>5864050300</v>
      </c>
      <c r="G31" s="80">
        <v>6196887931</v>
      </c>
      <c r="H31" s="80">
        <v>202235</v>
      </c>
      <c r="I31" s="77">
        <v>109.4</v>
      </c>
      <c r="J31" s="78">
        <v>6514081661</v>
      </c>
      <c r="K31" s="78">
        <v>317193730</v>
      </c>
      <c r="L31" s="79">
        <v>19.03</v>
      </c>
      <c r="M31" s="79">
        <v>16.96</v>
      </c>
      <c r="N31" s="78">
        <v>1970</v>
      </c>
      <c r="O31" s="102">
        <f t="shared" si="0"/>
        <v>24</v>
      </c>
      <c r="P31" s="102" t="str">
        <f t="shared" si="1"/>
        <v>Vallentuna</v>
      </c>
      <c r="Q31" s="104">
        <f t="shared" si="2"/>
        <v>1970</v>
      </c>
    </row>
    <row r="32" spans="1:17" ht="12.75">
      <c r="A32" s="74" t="s">
        <v>633</v>
      </c>
      <c r="B32" s="75" t="s">
        <v>51</v>
      </c>
      <c r="C32" t="s">
        <v>52</v>
      </c>
      <c r="D32" t="s">
        <v>52</v>
      </c>
      <c r="E32" s="5">
        <v>11086</v>
      </c>
      <c r="F32" s="5">
        <v>2407893300</v>
      </c>
      <c r="G32" s="80">
        <v>2544562916</v>
      </c>
      <c r="H32" s="80">
        <v>229529</v>
      </c>
      <c r="I32" s="77">
        <v>124.2</v>
      </c>
      <c r="J32" s="78">
        <v>2356736156</v>
      </c>
      <c r="K32" s="78">
        <v>-187826760</v>
      </c>
      <c r="L32" s="79">
        <v>19.03</v>
      </c>
      <c r="M32" s="79">
        <v>16.96</v>
      </c>
      <c r="N32" s="78">
        <v>-2873</v>
      </c>
      <c r="O32" s="102">
        <f t="shared" si="0"/>
        <v>7</v>
      </c>
      <c r="P32" s="102" t="str">
        <f t="shared" si="1"/>
        <v>Vaxholm</v>
      </c>
      <c r="Q32" s="104">
        <f t="shared" si="2"/>
        <v>-2873</v>
      </c>
    </row>
    <row r="33" spans="1:17" ht="12.75">
      <c r="A33" s="74" t="s">
        <v>633</v>
      </c>
      <c r="B33" s="75" t="s">
        <v>13</v>
      </c>
      <c r="C33" t="s">
        <v>14</v>
      </c>
      <c r="D33" t="s">
        <v>14</v>
      </c>
      <c r="E33" s="5">
        <v>38795</v>
      </c>
      <c r="F33" s="5">
        <v>7642272800</v>
      </c>
      <c r="G33" s="80">
        <v>8076040562</v>
      </c>
      <c r="H33" s="80">
        <v>208172</v>
      </c>
      <c r="I33" s="77">
        <v>112.6</v>
      </c>
      <c r="J33" s="78">
        <v>8247301027</v>
      </c>
      <c r="K33" s="78">
        <v>171260465</v>
      </c>
      <c r="L33" s="79">
        <v>19.03</v>
      </c>
      <c r="M33" s="79">
        <v>16.96</v>
      </c>
      <c r="N33" s="78">
        <v>840</v>
      </c>
      <c r="O33" s="102">
        <f t="shared" si="0"/>
        <v>17</v>
      </c>
      <c r="P33" s="102" t="str">
        <f t="shared" si="1"/>
        <v>Värmdö</v>
      </c>
      <c r="Q33" s="104">
        <f t="shared" si="2"/>
        <v>840</v>
      </c>
    </row>
    <row r="34" spans="1:17" ht="12.75">
      <c r="A34" s="74" t="s">
        <v>633</v>
      </c>
      <c r="B34" s="75" t="s">
        <v>11</v>
      </c>
      <c r="C34" t="s">
        <v>12</v>
      </c>
      <c r="D34" t="s">
        <v>12</v>
      </c>
      <c r="E34" s="5">
        <v>39743</v>
      </c>
      <c r="F34" s="5">
        <v>8032714500</v>
      </c>
      <c r="G34" s="80">
        <v>8488643342</v>
      </c>
      <c r="H34" s="80">
        <v>213588</v>
      </c>
      <c r="I34" s="77">
        <v>115.5</v>
      </c>
      <c r="J34" s="78">
        <v>8448833218</v>
      </c>
      <c r="K34" s="78">
        <v>-39810124</v>
      </c>
      <c r="L34" s="79">
        <v>19.03</v>
      </c>
      <c r="M34" s="79">
        <v>16.96</v>
      </c>
      <c r="N34" s="78">
        <v>-170</v>
      </c>
      <c r="O34" s="102">
        <f t="shared" si="0"/>
        <v>12</v>
      </c>
      <c r="P34" s="102" t="str">
        <f t="shared" si="1"/>
        <v>Österåker</v>
      </c>
      <c r="Q34" s="104">
        <f t="shared" si="2"/>
        <v>-170</v>
      </c>
    </row>
    <row r="35" spans="1:17" ht="25.5">
      <c r="A35" s="74" t="s">
        <v>634</v>
      </c>
      <c r="B35" s="75" t="s">
        <v>69</v>
      </c>
      <c r="C35" s="105" t="s">
        <v>70</v>
      </c>
      <c r="D35" s="76" t="s">
        <v>669</v>
      </c>
      <c r="E35" s="5">
        <v>40026</v>
      </c>
      <c r="F35" s="5">
        <v>6785277500</v>
      </c>
      <c r="G35" s="80">
        <v>7170403066</v>
      </c>
      <c r="H35" s="80">
        <v>179144</v>
      </c>
      <c r="I35" s="77">
        <v>96.9</v>
      </c>
      <c r="J35" s="78">
        <v>8508995254</v>
      </c>
      <c r="K35" s="78">
        <v>1338592188</v>
      </c>
      <c r="L35" s="79">
        <v>19.14</v>
      </c>
      <c r="M35" s="79">
        <v>17.07</v>
      </c>
      <c r="N35" s="78">
        <v>6401</v>
      </c>
      <c r="O35" s="102">
        <f t="shared" si="0"/>
        <v>83</v>
      </c>
      <c r="P35" s="102" t="str">
        <f t="shared" si="1"/>
        <v>Enköping</v>
      </c>
      <c r="Q35" s="104">
        <f t="shared" si="2"/>
        <v>6401</v>
      </c>
    </row>
    <row r="36" spans="1:17" ht="12.75">
      <c r="A36" s="74">
        <v>3</v>
      </c>
      <c r="B36" s="75" t="s">
        <v>665</v>
      </c>
      <c r="C36" t="s">
        <v>431</v>
      </c>
      <c r="D36" t="s">
        <v>431</v>
      </c>
      <c r="E36" s="5">
        <v>13375</v>
      </c>
      <c r="F36" s="5">
        <v>2000314300</v>
      </c>
      <c r="G36" s="80">
        <v>2113850139</v>
      </c>
      <c r="H36" s="80">
        <v>158045</v>
      </c>
      <c r="I36" s="77">
        <v>85.5</v>
      </c>
      <c r="J36" s="78">
        <v>2843347113</v>
      </c>
      <c r="K36" s="78">
        <v>729496974</v>
      </c>
      <c r="L36" s="79">
        <v>19.14</v>
      </c>
      <c r="M36" s="79">
        <v>17.07</v>
      </c>
      <c r="N36" s="78">
        <v>10439</v>
      </c>
      <c r="O36" s="102">
        <f t="shared" si="0"/>
        <v>248</v>
      </c>
      <c r="P36" s="102" t="str">
        <f t="shared" si="1"/>
        <v>Heby</v>
      </c>
      <c r="Q36" s="104">
        <f t="shared" si="2"/>
        <v>10439</v>
      </c>
    </row>
    <row r="37" spans="1:17" ht="12.75">
      <c r="A37" s="74" t="s">
        <v>634</v>
      </c>
      <c r="B37" s="75" t="s">
        <v>59</v>
      </c>
      <c r="C37" t="s">
        <v>60</v>
      </c>
      <c r="D37" t="s">
        <v>60</v>
      </c>
      <c r="E37" s="5">
        <v>19695</v>
      </c>
      <c r="F37" s="5">
        <v>3733694700</v>
      </c>
      <c r="G37" s="80">
        <v>3945615477</v>
      </c>
      <c r="H37" s="80">
        <v>200336</v>
      </c>
      <c r="I37" s="77">
        <v>108.4</v>
      </c>
      <c r="J37" s="78">
        <v>4186895057</v>
      </c>
      <c r="K37" s="78">
        <v>241279580</v>
      </c>
      <c r="L37" s="79">
        <v>19.14</v>
      </c>
      <c r="M37" s="79">
        <v>17.07</v>
      </c>
      <c r="N37" s="78">
        <v>2345</v>
      </c>
      <c r="O37" s="102">
        <f t="shared" si="0"/>
        <v>28</v>
      </c>
      <c r="P37" s="102" t="str">
        <f t="shared" si="1"/>
        <v>Håbo</v>
      </c>
      <c r="Q37" s="104">
        <f t="shared" si="2"/>
        <v>2345</v>
      </c>
    </row>
    <row r="38" spans="1:17" ht="12.75">
      <c r="A38" s="74" t="s">
        <v>634</v>
      </c>
      <c r="B38" s="75" t="s">
        <v>63</v>
      </c>
      <c r="C38" t="s">
        <v>64</v>
      </c>
      <c r="D38" t="s">
        <v>64</v>
      </c>
      <c r="E38" s="5">
        <v>14917</v>
      </c>
      <c r="F38" s="5">
        <v>2890250700</v>
      </c>
      <c r="G38" s="80">
        <v>3054298439</v>
      </c>
      <c r="H38" s="80">
        <v>204753</v>
      </c>
      <c r="I38" s="77">
        <v>110.8</v>
      </c>
      <c r="J38" s="78">
        <v>3171155804</v>
      </c>
      <c r="K38" s="78">
        <v>116857365</v>
      </c>
      <c r="L38" s="79">
        <v>19.14</v>
      </c>
      <c r="M38" s="79">
        <v>17.07</v>
      </c>
      <c r="N38" s="78">
        <v>1499</v>
      </c>
      <c r="O38" s="102">
        <f t="shared" si="0"/>
        <v>20</v>
      </c>
      <c r="P38" s="102" t="str">
        <f t="shared" si="1"/>
        <v>Knivsta</v>
      </c>
      <c r="Q38" s="104">
        <f t="shared" si="2"/>
        <v>1499</v>
      </c>
    </row>
    <row r="39" spans="1:17" ht="12.75">
      <c r="A39" s="74" t="s">
        <v>634</v>
      </c>
      <c r="B39" s="75" t="s">
        <v>65</v>
      </c>
      <c r="C39" t="s">
        <v>66</v>
      </c>
      <c r="D39" t="s">
        <v>66</v>
      </c>
      <c r="E39" s="5">
        <v>20077</v>
      </c>
      <c r="F39" s="5">
        <v>3062637200</v>
      </c>
      <c r="G39" s="80">
        <v>3236469425</v>
      </c>
      <c r="H39" s="80">
        <v>161203</v>
      </c>
      <c r="I39" s="77">
        <v>87.2</v>
      </c>
      <c r="J39" s="78">
        <v>4268103176</v>
      </c>
      <c r="K39" s="78">
        <v>1031633751</v>
      </c>
      <c r="L39" s="79">
        <v>19.14</v>
      </c>
      <c r="M39" s="79">
        <v>17.07</v>
      </c>
      <c r="N39" s="78">
        <v>9835</v>
      </c>
      <c r="O39" s="102">
        <f t="shared" si="0"/>
        <v>221</v>
      </c>
      <c r="P39" s="102" t="str">
        <f t="shared" si="1"/>
        <v>Tierp</v>
      </c>
      <c r="Q39" s="104">
        <f t="shared" si="2"/>
        <v>9835</v>
      </c>
    </row>
    <row r="40" spans="1:17" ht="12.75">
      <c r="A40" s="74" t="s">
        <v>634</v>
      </c>
      <c r="B40" s="75" t="s">
        <v>67</v>
      </c>
      <c r="C40" t="s">
        <v>68</v>
      </c>
      <c r="D40" t="s">
        <v>68</v>
      </c>
      <c r="E40" s="5">
        <v>199898</v>
      </c>
      <c r="F40" s="5">
        <v>35312941100</v>
      </c>
      <c r="G40" s="80">
        <v>37317268324</v>
      </c>
      <c r="H40" s="80">
        <v>186682</v>
      </c>
      <c r="I40" s="77">
        <v>101</v>
      </c>
      <c r="J40" s="78">
        <v>42495656157</v>
      </c>
      <c r="K40" s="78">
        <v>5178387833</v>
      </c>
      <c r="L40" s="79">
        <v>19.14</v>
      </c>
      <c r="M40" s="79">
        <v>17.07</v>
      </c>
      <c r="N40" s="78">
        <v>4958</v>
      </c>
      <c r="O40" s="102">
        <f t="shared" si="0"/>
        <v>50</v>
      </c>
      <c r="P40" s="102" t="str">
        <f t="shared" si="1"/>
        <v>Uppsala</v>
      </c>
      <c r="Q40" s="104">
        <f t="shared" si="2"/>
        <v>4958</v>
      </c>
    </row>
    <row r="41" spans="1:17" ht="12.75">
      <c r="A41" s="74" t="s">
        <v>634</v>
      </c>
      <c r="B41" s="75" t="s">
        <v>61</v>
      </c>
      <c r="C41" t="s">
        <v>62</v>
      </c>
      <c r="D41" t="s">
        <v>62</v>
      </c>
      <c r="E41" s="5">
        <v>9084</v>
      </c>
      <c r="F41" s="5">
        <v>1495137100</v>
      </c>
      <c r="G41" s="80">
        <v>1579999587</v>
      </c>
      <c r="H41" s="80">
        <v>173932</v>
      </c>
      <c r="I41" s="77">
        <v>94.1</v>
      </c>
      <c r="J41" s="78">
        <v>1931137583</v>
      </c>
      <c r="K41" s="78">
        <v>351137996</v>
      </c>
      <c r="L41" s="79">
        <v>19.14</v>
      </c>
      <c r="M41" s="79">
        <v>17.07</v>
      </c>
      <c r="N41" s="78">
        <v>7398</v>
      </c>
      <c r="O41" s="102">
        <f t="shared" si="0"/>
        <v>111</v>
      </c>
      <c r="P41" s="102" t="str">
        <f t="shared" si="1"/>
        <v>Älvkarleby</v>
      </c>
      <c r="Q41" s="104">
        <f t="shared" si="2"/>
        <v>7398</v>
      </c>
    </row>
    <row r="42" spans="1:17" ht="12.75">
      <c r="A42" s="74" t="s">
        <v>634</v>
      </c>
      <c r="B42" s="75" t="s">
        <v>71</v>
      </c>
      <c r="C42" t="s">
        <v>72</v>
      </c>
      <c r="D42" t="s">
        <v>72</v>
      </c>
      <c r="E42" s="5">
        <v>21394</v>
      </c>
      <c r="F42" s="5">
        <v>3650790900</v>
      </c>
      <c r="G42" s="80">
        <v>3858006141</v>
      </c>
      <c r="H42" s="80">
        <v>180331</v>
      </c>
      <c r="I42" s="77">
        <v>97.6</v>
      </c>
      <c r="J42" s="78">
        <v>4548079860</v>
      </c>
      <c r="K42" s="78">
        <v>690073719</v>
      </c>
      <c r="L42" s="79">
        <v>19.14</v>
      </c>
      <c r="M42" s="79">
        <v>17.07</v>
      </c>
      <c r="N42" s="78">
        <v>6174</v>
      </c>
      <c r="O42" s="102">
        <f t="shared" si="0"/>
        <v>74</v>
      </c>
      <c r="P42" s="102" t="str">
        <f t="shared" si="1"/>
        <v>Östhammar</v>
      </c>
      <c r="Q42" s="104">
        <f t="shared" si="2"/>
        <v>6174</v>
      </c>
    </row>
    <row r="43" spans="1:17" ht="25.5">
      <c r="A43" s="74" t="s">
        <v>635</v>
      </c>
      <c r="B43" s="75" t="s">
        <v>85</v>
      </c>
      <c r="C43" s="105" t="s">
        <v>86</v>
      </c>
      <c r="D43" s="76" t="s">
        <v>670</v>
      </c>
      <c r="E43" s="5">
        <v>97373</v>
      </c>
      <c r="F43" s="5">
        <v>15161648600</v>
      </c>
      <c r="G43" s="80">
        <v>16022208613</v>
      </c>
      <c r="H43" s="80">
        <v>164545</v>
      </c>
      <c r="I43" s="77">
        <v>89</v>
      </c>
      <c r="J43" s="78">
        <v>20700204739</v>
      </c>
      <c r="K43" s="78">
        <v>4677996126</v>
      </c>
      <c r="L43" s="79">
        <v>19.93</v>
      </c>
      <c r="M43" s="79">
        <v>17.86</v>
      </c>
      <c r="N43" s="78">
        <v>9575</v>
      </c>
      <c r="O43" s="102">
        <f t="shared" si="0"/>
        <v>206</v>
      </c>
      <c r="P43" s="102" t="str">
        <f t="shared" si="1"/>
        <v>Eskilstuna</v>
      </c>
      <c r="Q43" s="104">
        <f t="shared" si="2"/>
        <v>9575</v>
      </c>
    </row>
    <row r="44" spans="1:17" ht="12.75">
      <c r="A44" s="74" t="s">
        <v>635</v>
      </c>
      <c r="B44" s="75" t="s">
        <v>81</v>
      </c>
      <c r="C44" t="s">
        <v>82</v>
      </c>
      <c r="D44" t="s">
        <v>82</v>
      </c>
      <c r="E44" s="5">
        <v>16056</v>
      </c>
      <c r="F44" s="5">
        <v>2485458500</v>
      </c>
      <c r="G44" s="80">
        <v>2626530639</v>
      </c>
      <c r="H44" s="80">
        <v>163586</v>
      </c>
      <c r="I44" s="77">
        <v>88.5</v>
      </c>
      <c r="J44" s="78">
        <v>3413292055</v>
      </c>
      <c r="K44" s="78">
        <v>786761416</v>
      </c>
      <c r="L44" s="79">
        <v>19.93</v>
      </c>
      <c r="M44" s="79">
        <v>17.86</v>
      </c>
      <c r="N44" s="78">
        <v>9766</v>
      </c>
      <c r="O44" s="102">
        <f t="shared" si="0"/>
        <v>215</v>
      </c>
      <c r="P44" s="102" t="str">
        <f t="shared" si="1"/>
        <v>Flen</v>
      </c>
      <c r="Q44" s="104">
        <f t="shared" si="2"/>
        <v>9766</v>
      </c>
    </row>
    <row r="45" spans="1:17" ht="12.75">
      <c r="A45" s="74" t="s">
        <v>635</v>
      </c>
      <c r="B45" s="75" t="s">
        <v>75</v>
      </c>
      <c r="C45" t="s">
        <v>76</v>
      </c>
      <c r="D45" t="s">
        <v>76</v>
      </c>
      <c r="E45" s="5">
        <v>10338</v>
      </c>
      <c r="F45" s="5">
        <v>1755430400</v>
      </c>
      <c r="G45" s="80">
        <v>1855066874</v>
      </c>
      <c r="H45" s="80">
        <v>179442</v>
      </c>
      <c r="I45" s="77">
        <v>97.1</v>
      </c>
      <c r="J45" s="78">
        <v>2197721305</v>
      </c>
      <c r="K45" s="78">
        <v>342654431</v>
      </c>
      <c r="L45" s="79">
        <v>19.93</v>
      </c>
      <c r="M45" s="79">
        <v>17.86</v>
      </c>
      <c r="N45" s="78">
        <v>6606</v>
      </c>
      <c r="O45" s="102">
        <f t="shared" si="0"/>
        <v>87</v>
      </c>
      <c r="P45" s="102" t="str">
        <f t="shared" si="1"/>
        <v>Gnesta</v>
      </c>
      <c r="Q45" s="104">
        <f t="shared" si="2"/>
        <v>6606</v>
      </c>
    </row>
    <row r="46" spans="1:17" ht="12.75">
      <c r="A46" s="74" t="s">
        <v>635</v>
      </c>
      <c r="B46" s="75" t="s">
        <v>83</v>
      </c>
      <c r="C46" t="s">
        <v>84</v>
      </c>
      <c r="D46" t="s">
        <v>84</v>
      </c>
      <c r="E46" s="5">
        <v>32396</v>
      </c>
      <c r="F46" s="5">
        <v>5071806400</v>
      </c>
      <c r="G46" s="80">
        <v>5359677059</v>
      </c>
      <c r="H46" s="80">
        <v>165443</v>
      </c>
      <c r="I46" s="77">
        <v>89.5</v>
      </c>
      <c r="J46" s="78">
        <v>6886958733</v>
      </c>
      <c r="K46" s="78">
        <v>1527281674</v>
      </c>
      <c r="L46" s="79">
        <v>19.93</v>
      </c>
      <c r="M46" s="79">
        <v>17.86</v>
      </c>
      <c r="N46" s="78">
        <v>9396</v>
      </c>
      <c r="O46" s="102">
        <f t="shared" si="0"/>
        <v>202</v>
      </c>
      <c r="P46" s="102" t="str">
        <f t="shared" si="1"/>
        <v>Katrineholm</v>
      </c>
      <c r="Q46" s="104">
        <f t="shared" si="2"/>
        <v>9396</v>
      </c>
    </row>
    <row r="47" spans="1:17" ht="12.75">
      <c r="A47" s="74" t="s">
        <v>635</v>
      </c>
      <c r="B47" s="75" t="s">
        <v>77</v>
      </c>
      <c r="C47" t="s">
        <v>78</v>
      </c>
      <c r="D47" t="s">
        <v>78</v>
      </c>
      <c r="E47" s="5">
        <v>51956</v>
      </c>
      <c r="F47" s="5">
        <v>9015851900</v>
      </c>
      <c r="G47" s="80">
        <v>9527582638</v>
      </c>
      <c r="H47" s="80">
        <v>183378</v>
      </c>
      <c r="I47" s="77">
        <v>99.2</v>
      </c>
      <c r="J47" s="78">
        <v>11045154585</v>
      </c>
      <c r="K47" s="78">
        <v>1517571947</v>
      </c>
      <c r="L47" s="79">
        <v>19.93</v>
      </c>
      <c r="M47" s="79">
        <v>17.86</v>
      </c>
      <c r="N47" s="78">
        <v>5821</v>
      </c>
      <c r="O47" s="102">
        <f t="shared" si="0"/>
        <v>64</v>
      </c>
      <c r="P47" s="102" t="str">
        <f t="shared" si="1"/>
        <v>Nyköping</v>
      </c>
      <c r="Q47" s="104">
        <f t="shared" si="2"/>
        <v>5821</v>
      </c>
    </row>
    <row r="48" spans="1:17" ht="12.75">
      <c r="A48" s="74" t="s">
        <v>635</v>
      </c>
      <c r="B48" s="75" t="s">
        <v>79</v>
      </c>
      <c r="C48" t="s">
        <v>80</v>
      </c>
      <c r="D48" t="s">
        <v>80</v>
      </c>
      <c r="E48" s="5">
        <v>11215</v>
      </c>
      <c r="F48" s="5">
        <v>2017184700</v>
      </c>
      <c r="G48" s="80">
        <v>2131678086</v>
      </c>
      <c r="H48" s="80">
        <v>190074</v>
      </c>
      <c r="I48" s="77">
        <v>102.8</v>
      </c>
      <c r="J48" s="78">
        <v>2384159841</v>
      </c>
      <c r="K48" s="78">
        <v>252481755</v>
      </c>
      <c r="L48" s="79">
        <v>19.93</v>
      </c>
      <c r="M48" s="79">
        <v>17.86</v>
      </c>
      <c r="N48" s="78">
        <v>4487</v>
      </c>
      <c r="O48" s="102">
        <f t="shared" si="0"/>
        <v>42</v>
      </c>
      <c r="P48" s="102" t="str">
        <f t="shared" si="1"/>
        <v>Oxelösund</v>
      </c>
      <c r="Q48" s="104">
        <f t="shared" si="2"/>
        <v>4487</v>
      </c>
    </row>
    <row r="49" spans="1:17" ht="12.75">
      <c r="A49" s="74" t="s">
        <v>635</v>
      </c>
      <c r="B49" s="75" t="s">
        <v>87</v>
      </c>
      <c r="C49" t="s">
        <v>88</v>
      </c>
      <c r="D49" t="s">
        <v>88</v>
      </c>
      <c r="E49" s="5">
        <v>32608</v>
      </c>
      <c r="F49" s="5">
        <v>5897509200</v>
      </c>
      <c r="G49" s="80">
        <v>6232245925</v>
      </c>
      <c r="H49" s="80">
        <v>191126</v>
      </c>
      <c r="I49" s="77">
        <v>103.4</v>
      </c>
      <c r="J49" s="78">
        <v>6932027114</v>
      </c>
      <c r="K49" s="78">
        <v>699781189</v>
      </c>
      <c r="L49" s="79">
        <v>19.93</v>
      </c>
      <c r="M49" s="79">
        <v>17.86</v>
      </c>
      <c r="N49" s="78">
        <v>4277</v>
      </c>
      <c r="O49" s="102">
        <f t="shared" si="0"/>
        <v>40</v>
      </c>
      <c r="P49" s="102" t="str">
        <f t="shared" si="1"/>
        <v>Strängnäs</v>
      </c>
      <c r="Q49" s="104">
        <f t="shared" si="2"/>
        <v>4277</v>
      </c>
    </row>
    <row r="50" spans="1:17" ht="12.75">
      <c r="A50" s="74" t="s">
        <v>635</v>
      </c>
      <c r="B50" s="75" t="s">
        <v>89</v>
      </c>
      <c r="C50" t="s">
        <v>90</v>
      </c>
      <c r="D50" t="s">
        <v>90</v>
      </c>
      <c r="E50" s="5">
        <v>11472</v>
      </c>
      <c r="F50" s="5">
        <v>2243080600</v>
      </c>
      <c r="G50" s="80">
        <v>2370395612</v>
      </c>
      <c r="H50" s="80">
        <v>206624</v>
      </c>
      <c r="I50" s="77">
        <v>111.8</v>
      </c>
      <c r="J50" s="78">
        <v>2438794622</v>
      </c>
      <c r="K50" s="78">
        <v>68399010</v>
      </c>
      <c r="L50" s="79">
        <v>19.93</v>
      </c>
      <c r="M50" s="79">
        <v>17.86</v>
      </c>
      <c r="N50" s="78">
        <v>1188</v>
      </c>
      <c r="O50" s="102">
        <f t="shared" si="0"/>
        <v>19</v>
      </c>
      <c r="P50" s="102" t="str">
        <f t="shared" si="1"/>
        <v>Trosa</v>
      </c>
      <c r="Q50" s="104">
        <f t="shared" si="2"/>
        <v>1188</v>
      </c>
    </row>
    <row r="51" spans="1:17" ht="12.75">
      <c r="A51" s="74" t="s">
        <v>635</v>
      </c>
      <c r="B51" s="75" t="s">
        <v>73</v>
      </c>
      <c r="C51" t="s">
        <v>74</v>
      </c>
      <c r="D51" t="s">
        <v>74</v>
      </c>
      <c r="E51" s="5">
        <v>8841</v>
      </c>
      <c r="F51" s="5">
        <v>1363361800</v>
      </c>
      <c r="G51" s="80">
        <v>1440744852</v>
      </c>
      <c r="H51" s="80">
        <v>162962</v>
      </c>
      <c r="I51" s="77">
        <v>88.2</v>
      </c>
      <c r="J51" s="78">
        <v>1879479015</v>
      </c>
      <c r="K51" s="78">
        <v>438734163</v>
      </c>
      <c r="L51" s="79">
        <v>19.93</v>
      </c>
      <c r="M51" s="79">
        <v>17.86</v>
      </c>
      <c r="N51" s="78">
        <v>9890</v>
      </c>
      <c r="O51" s="102">
        <f t="shared" si="0"/>
        <v>225</v>
      </c>
      <c r="P51" s="102" t="str">
        <f t="shared" si="1"/>
        <v>Vingåker</v>
      </c>
      <c r="Q51" s="104">
        <f t="shared" si="2"/>
        <v>9890</v>
      </c>
    </row>
    <row r="52" spans="1:17" ht="25.5">
      <c r="A52" s="74" t="s">
        <v>636</v>
      </c>
      <c r="B52" s="75" t="s">
        <v>97</v>
      </c>
      <c r="C52" s="105" t="s">
        <v>98</v>
      </c>
      <c r="D52" s="76" t="s">
        <v>671</v>
      </c>
      <c r="E52" s="5">
        <v>5211</v>
      </c>
      <c r="F52" s="5">
        <v>820084700</v>
      </c>
      <c r="G52" s="80">
        <v>866631887</v>
      </c>
      <c r="H52" s="80">
        <v>166308</v>
      </c>
      <c r="I52" s="77">
        <v>90</v>
      </c>
      <c r="J52" s="78">
        <v>1107789294</v>
      </c>
      <c r="K52" s="78">
        <v>241157407</v>
      </c>
      <c r="L52" s="79">
        <v>18.68</v>
      </c>
      <c r="M52" s="79">
        <v>16.61</v>
      </c>
      <c r="N52" s="78">
        <v>8645</v>
      </c>
      <c r="O52" s="102">
        <f t="shared" si="0"/>
        <v>167</v>
      </c>
      <c r="P52" s="102" t="str">
        <f t="shared" si="1"/>
        <v>Boxholm</v>
      </c>
      <c r="Q52" s="104">
        <f t="shared" si="2"/>
        <v>8645</v>
      </c>
    </row>
    <row r="53" spans="1:17" ht="12.75">
      <c r="A53" s="74" t="s">
        <v>636</v>
      </c>
      <c r="B53" s="75" t="s">
        <v>101</v>
      </c>
      <c r="C53" t="s">
        <v>102</v>
      </c>
      <c r="D53" t="s">
        <v>102</v>
      </c>
      <c r="E53" s="5">
        <v>20738</v>
      </c>
      <c r="F53" s="5">
        <v>3576748100</v>
      </c>
      <c r="G53" s="80">
        <v>3779760745</v>
      </c>
      <c r="H53" s="80">
        <v>182263</v>
      </c>
      <c r="I53" s="77">
        <v>98.6</v>
      </c>
      <c r="J53" s="78">
        <v>4408622985</v>
      </c>
      <c r="K53" s="78">
        <v>628862240</v>
      </c>
      <c r="L53" s="79">
        <v>18.68</v>
      </c>
      <c r="M53" s="79">
        <v>16.61</v>
      </c>
      <c r="N53" s="78">
        <v>5665</v>
      </c>
      <c r="O53" s="102">
        <f t="shared" si="0"/>
        <v>61</v>
      </c>
      <c r="P53" s="102" t="str">
        <f t="shared" si="1"/>
        <v>Finspång</v>
      </c>
      <c r="Q53" s="104">
        <f t="shared" si="2"/>
        <v>5665</v>
      </c>
    </row>
    <row r="54" spans="1:17" ht="12.75">
      <c r="A54" s="74" t="s">
        <v>636</v>
      </c>
      <c r="B54" s="75" t="s">
        <v>95</v>
      </c>
      <c r="C54" t="s">
        <v>96</v>
      </c>
      <c r="D54" t="s">
        <v>96</v>
      </c>
      <c r="E54" s="5">
        <v>9804</v>
      </c>
      <c r="F54" s="5">
        <v>1522840000</v>
      </c>
      <c r="G54" s="80">
        <v>1609274876</v>
      </c>
      <c r="H54" s="80">
        <v>164145</v>
      </c>
      <c r="I54" s="77">
        <v>88.8</v>
      </c>
      <c r="J54" s="78">
        <v>2084200007</v>
      </c>
      <c r="K54" s="78">
        <v>474925131</v>
      </c>
      <c r="L54" s="79">
        <v>18.68</v>
      </c>
      <c r="M54" s="79">
        <v>16.61</v>
      </c>
      <c r="N54" s="78">
        <v>9049</v>
      </c>
      <c r="O54" s="102">
        <f t="shared" si="0"/>
        <v>186</v>
      </c>
      <c r="P54" s="102" t="str">
        <f t="shared" si="1"/>
        <v>Kinda</v>
      </c>
      <c r="Q54" s="104">
        <f t="shared" si="2"/>
        <v>9049</v>
      </c>
    </row>
    <row r="55" spans="1:17" ht="12.75">
      <c r="A55" s="74" t="s">
        <v>636</v>
      </c>
      <c r="B55" s="75" t="s">
        <v>105</v>
      </c>
      <c r="C55" t="s">
        <v>106</v>
      </c>
      <c r="D55" t="s">
        <v>106</v>
      </c>
      <c r="E55" s="5">
        <v>147354</v>
      </c>
      <c r="F55" s="5">
        <v>25264999500</v>
      </c>
      <c r="G55" s="80">
        <v>26699015607</v>
      </c>
      <c r="H55" s="80">
        <v>181190</v>
      </c>
      <c r="I55" s="77">
        <v>98</v>
      </c>
      <c r="J55" s="78">
        <v>31325500592</v>
      </c>
      <c r="K55" s="78">
        <v>4626484985</v>
      </c>
      <c r="L55" s="79">
        <v>18.68</v>
      </c>
      <c r="M55" s="79">
        <v>16.61</v>
      </c>
      <c r="N55" s="78">
        <v>5865</v>
      </c>
      <c r="O55" s="102">
        <f t="shared" si="0"/>
        <v>65</v>
      </c>
      <c r="P55" s="102" t="str">
        <f t="shared" si="1"/>
        <v>Linköping</v>
      </c>
      <c r="Q55" s="104">
        <f t="shared" si="2"/>
        <v>5865</v>
      </c>
    </row>
    <row r="56" spans="1:17" ht="12.75">
      <c r="A56" s="74" t="s">
        <v>636</v>
      </c>
      <c r="B56" s="75" t="s">
        <v>115</v>
      </c>
      <c r="C56" t="s">
        <v>116</v>
      </c>
      <c r="D56" t="s">
        <v>116</v>
      </c>
      <c r="E56" s="5">
        <v>26076</v>
      </c>
      <c r="F56" s="5">
        <v>4109460200</v>
      </c>
      <c r="G56" s="80">
        <v>4342709051</v>
      </c>
      <c r="H56" s="80">
        <v>166540</v>
      </c>
      <c r="I56" s="77">
        <v>90.1</v>
      </c>
      <c r="J56" s="78">
        <v>5543410789</v>
      </c>
      <c r="K56" s="78">
        <v>1200701738</v>
      </c>
      <c r="L56" s="79">
        <v>18.68</v>
      </c>
      <c r="M56" s="79">
        <v>16.61</v>
      </c>
      <c r="N56" s="78">
        <v>8601</v>
      </c>
      <c r="O56" s="102">
        <f t="shared" si="0"/>
        <v>163</v>
      </c>
      <c r="P56" s="102" t="str">
        <f t="shared" si="1"/>
        <v>Mjölby</v>
      </c>
      <c r="Q56" s="104">
        <f t="shared" si="2"/>
        <v>8601</v>
      </c>
    </row>
    <row r="57" spans="1:17" ht="12.75">
      <c r="A57" s="74" t="s">
        <v>636</v>
      </c>
      <c r="B57" s="75" t="s">
        <v>111</v>
      </c>
      <c r="C57" t="s">
        <v>112</v>
      </c>
      <c r="D57" t="s">
        <v>112</v>
      </c>
      <c r="E57" s="5">
        <v>41815</v>
      </c>
      <c r="F57" s="5">
        <v>6625124200</v>
      </c>
      <c r="G57" s="80">
        <v>7001159624</v>
      </c>
      <c r="H57" s="80">
        <v>167432</v>
      </c>
      <c r="I57" s="77">
        <v>90.6</v>
      </c>
      <c r="J57" s="78">
        <v>8889312861</v>
      </c>
      <c r="K57" s="78">
        <v>1888153237</v>
      </c>
      <c r="L57" s="79">
        <v>18.68</v>
      </c>
      <c r="M57" s="79">
        <v>16.61</v>
      </c>
      <c r="N57" s="78">
        <v>8435</v>
      </c>
      <c r="O57" s="102">
        <f t="shared" si="0"/>
        <v>153</v>
      </c>
      <c r="P57" s="102" t="str">
        <f t="shared" si="1"/>
        <v>Motala</v>
      </c>
      <c r="Q57" s="104">
        <f t="shared" si="2"/>
        <v>8435</v>
      </c>
    </row>
    <row r="58" spans="1:17" ht="12.75">
      <c r="A58" s="74" t="s">
        <v>636</v>
      </c>
      <c r="B58" s="75" t="s">
        <v>107</v>
      </c>
      <c r="C58" t="s">
        <v>108</v>
      </c>
      <c r="D58" t="s">
        <v>108</v>
      </c>
      <c r="E58" s="5">
        <v>130646</v>
      </c>
      <c r="F58" s="5">
        <v>21133602600</v>
      </c>
      <c r="G58" s="80">
        <v>22333124750</v>
      </c>
      <c r="H58" s="80">
        <v>170944</v>
      </c>
      <c r="I58" s="77">
        <v>92.5</v>
      </c>
      <c r="J58" s="78">
        <v>27773602008</v>
      </c>
      <c r="K58" s="78">
        <v>5440477258</v>
      </c>
      <c r="L58" s="79">
        <v>18.68</v>
      </c>
      <c r="M58" s="79">
        <v>16.61</v>
      </c>
      <c r="N58" s="78">
        <v>7779</v>
      </c>
      <c r="O58" s="102">
        <f t="shared" si="0"/>
        <v>128</v>
      </c>
      <c r="P58" s="102" t="str">
        <f t="shared" si="1"/>
        <v>Norrköping</v>
      </c>
      <c r="Q58" s="104">
        <f t="shared" si="2"/>
        <v>7779</v>
      </c>
    </row>
    <row r="59" spans="1:17" ht="12.75">
      <c r="A59" s="74" t="s">
        <v>636</v>
      </c>
      <c r="B59" s="75" t="s">
        <v>109</v>
      </c>
      <c r="C59" t="s">
        <v>110</v>
      </c>
      <c r="D59" t="s">
        <v>110</v>
      </c>
      <c r="E59" s="5">
        <v>14018</v>
      </c>
      <c r="F59" s="5">
        <v>2356245700</v>
      </c>
      <c r="G59" s="80">
        <v>2489983850</v>
      </c>
      <c r="H59" s="80">
        <v>177628</v>
      </c>
      <c r="I59" s="77">
        <v>96.1</v>
      </c>
      <c r="J59" s="78">
        <v>2980040361</v>
      </c>
      <c r="K59" s="78">
        <v>490056511</v>
      </c>
      <c r="L59" s="79">
        <v>18.68</v>
      </c>
      <c r="M59" s="79">
        <v>16.61</v>
      </c>
      <c r="N59" s="78">
        <v>6530</v>
      </c>
      <c r="O59" s="102">
        <f t="shared" si="0"/>
        <v>86</v>
      </c>
      <c r="P59" s="102" t="str">
        <f t="shared" si="1"/>
        <v>Söderköping</v>
      </c>
      <c r="Q59" s="104">
        <f t="shared" si="2"/>
        <v>6530</v>
      </c>
    </row>
    <row r="60" spans="1:17" ht="12.75">
      <c r="A60" s="74" t="s">
        <v>636</v>
      </c>
      <c r="B60" s="75" t="s">
        <v>113</v>
      </c>
      <c r="C60" t="s">
        <v>114</v>
      </c>
      <c r="D60" t="s">
        <v>114</v>
      </c>
      <c r="E60" s="5">
        <v>7317</v>
      </c>
      <c r="F60" s="5">
        <v>1251229500</v>
      </c>
      <c r="G60" s="80">
        <v>1322248035</v>
      </c>
      <c r="H60" s="80">
        <v>180709</v>
      </c>
      <c r="I60" s="77">
        <v>97.8</v>
      </c>
      <c r="J60" s="78">
        <v>1555496884</v>
      </c>
      <c r="K60" s="78">
        <v>233248849</v>
      </c>
      <c r="L60" s="79">
        <v>18.68</v>
      </c>
      <c r="M60" s="79">
        <v>16.61</v>
      </c>
      <c r="N60" s="78">
        <v>5955</v>
      </c>
      <c r="O60" s="102">
        <f t="shared" si="0"/>
        <v>67</v>
      </c>
      <c r="P60" s="102" t="str">
        <f t="shared" si="1"/>
        <v>Vadstena</v>
      </c>
      <c r="Q60" s="104">
        <f t="shared" si="2"/>
        <v>5955</v>
      </c>
    </row>
    <row r="61" spans="1:17" ht="12.75">
      <c r="A61" s="74" t="s">
        <v>636</v>
      </c>
      <c r="B61" s="75" t="s">
        <v>103</v>
      </c>
      <c r="C61" t="s">
        <v>104</v>
      </c>
      <c r="D61" t="s">
        <v>104</v>
      </c>
      <c r="E61" s="5">
        <v>7679</v>
      </c>
      <c r="F61" s="5">
        <v>1210257900</v>
      </c>
      <c r="G61" s="80">
        <v>1278950928</v>
      </c>
      <c r="H61" s="80">
        <v>166552</v>
      </c>
      <c r="I61" s="77">
        <v>90.1</v>
      </c>
      <c r="J61" s="78">
        <v>1632453269</v>
      </c>
      <c r="K61" s="78">
        <v>353502341</v>
      </c>
      <c r="L61" s="79">
        <v>18.68</v>
      </c>
      <c r="M61" s="79">
        <v>16.61</v>
      </c>
      <c r="N61" s="78">
        <v>8599</v>
      </c>
      <c r="O61" s="102">
        <f t="shared" si="0"/>
        <v>162</v>
      </c>
      <c r="P61" s="102" t="str">
        <f t="shared" si="1"/>
        <v>Valdemarsvik</v>
      </c>
      <c r="Q61" s="104">
        <f t="shared" si="2"/>
        <v>8599</v>
      </c>
    </row>
    <row r="62" spans="1:17" ht="12.75">
      <c r="A62" s="74" t="s">
        <v>636</v>
      </c>
      <c r="B62" s="75" t="s">
        <v>93</v>
      </c>
      <c r="C62" t="s">
        <v>94</v>
      </c>
      <c r="D62" t="s">
        <v>94</v>
      </c>
      <c r="E62" s="5">
        <v>3676</v>
      </c>
      <c r="F62" s="5">
        <v>568690600</v>
      </c>
      <c r="G62" s="80">
        <v>600968910</v>
      </c>
      <c r="H62" s="80">
        <v>163484</v>
      </c>
      <c r="I62" s="77">
        <v>88.4</v>
      </c>
      <c r="J62" s="78">
        <v>781468709</v>
      </c>
      <c r="K62" s="78">
        <v>180499799</v>
      </c>
      <c r="L62" s="79">
        <v>18.68</v>
      </c>
      <c r="M62" s="79">
        <v>16.61</v>
      </c>
      <c r="N62" s="78">
        <v>9172</v>
      </c>
      <c r="O62" s="102">
        <f t="shared" si="0"/>
        <v>192</v>
      </c>
      <c r="P62" s="102" t="str">
        <f t="shared" si="1"/>
        <v>Ydre</v>
      </c>
      <c r="Q62" s="104">
        <f t="shared" si="2"/>
        <v>9172</v>
      </c>
    </row>
    <row r="63" spans="1:17" ht="12.75">
      <c r="A63" s="74" t="s">
        <v>636</v>
      </c>
      <c r="B63" s="75" t="s">
        <v>99</v>
      </c>
      <c r="C63" t="s">
        <v>100</v>
      </c>
      <c r="D63" t="s">
        <v>100</v>
      </c>
      <c r="E63" s="5">
        <v>11489</v>
      </c>
      <c r="F63" s="5">
        <v>1805317100</v>
      </c>
      <c r="G63" s="80">
        <v>1907785093</v>
      </c>
      <c r="H63" s="80">
        <v>166053</v>
      </c>
      <c r="I63" s="77">
        <v>89.8</v>
      </c>
      <c r="J63" s="78">
        <v>2442408596</v>
      </c>
      <c r="K63" s="78">
        <v>534623503</v>
      </c>
      <c r="L63" s="79">
        <v>18.68</v>
      </c>
      <c r="M63" s="79">
        <v>16.61</v>
      </c>
      <c r="N63" s="78">
        <v>8692</v>
      </c>
      <c r="O63" s="102">
        <f t="shared" si="0"/>
        <v>169</v>
      </c>
      <c r="P63" s="102" t="str">
        <f t="shared" si="1"/>
        <v>Åtvidaberg</v>
      </c>
      <c r="Q63" s="104">
        <f t="shared" si="2"/>
        <v>8692</v>
      </c>
    </row>
    <row r="64" spans="1:17" ht="12.75">
      <c r="A64" s="74" t="s">
        <v>636</v>
      </c>
      <c r="B64" s="75" t="s">
        <v>91</v>
      </c>
      <c r="C64" t="s">
        <v>92</v>
      </c>
      <c r="D64" t="s">
        <v>92</v>
      </c>
      <c r="E64" s="5">
        <v>5238</v>
      </c>
      <c r="F64" s="5">
        <v>777469100</v>
      </c>
      <c r="G64" s="80">
        <v>821597469</v>
      </c>
      <c r="H64" s="80">
        <v>156853</v>
      </c>
      <c r="I64" s="77">
        <v>84.9</v>
      </c>
      <c r="J64" s="78">
        <v>1113529135</v>
      </c>
      <c r="K64" s="78">
        <v>291931666</v>
      </c>
      <c r="L64" s="79">
        <v>18.68</v>
      </c>
      <c r="M64" s="79">
        <v>16.61</v>
      </c>
      <c r="N64" s="78">
        <v>10411</v>
      </c>
      <c r="O64" s="102">
        <f t="shared" si="0"/>
        <v>247</v>
      </c>
      <c r="P64" s="102" t="str">
        <f t="shared" si="1"/>
        <v>Ödeshög</v>
      </c>
      <c r="Q64" s="104">
        <f t="shared" si="2"/>
        <v>10411</v>
      </c>
    </row>
    <row r="65" spans="1:17" ht="25.5">
      <c r="A65" s="74" t="s">
        <v>637</v>
      </c>
      <c r="B65" s="75" t="s">
        <v>117</v>
      </c>
      <c r="C65" s="105" t="s">
        <v>118</v>
      </c>
      <c r="D65" s="76" t="s">
        <v>672</v>
      </c>
      <c r="E65" s="5">
        <v>6409</v>
      </c>
      <c r="F65" s="5">
        <v>1010052200</v>
      </c>
      <c r="G65" s="80">
        <v>1067381753</v>
      </c>
      <c r="H65" s="80">
        <v>166544</v>
      </c>
      <c r="I65" s="77">
        <v>90.1</v>
      </c>
      <c r="J65" s="78">
        <v>1362468160</v>
      </c>
      <c r="K65" s="78">
        <v>295086407</v>
      </c>
      <c r="L65" s="79">
        <v>18.95</v>
      </c>
      <c r="M65" s="79">
        <v>16.88</v>
      </c>
      <c r="N65" s="78">
        <v>8725</v>
      </c>
      <c r="O65" s="102">
        <f t="shared" si="0"/>
        <v>172</v>
      </c>
      <c r="P65" s="102" t="str">
        <f t="shared" si="1"/>
        <v>Aneby</v>
      </c>
      <c r="Q65" s="104">
        <f t="shared" si="2"/>
        <v>8725</v>
      </c>
    </row>
    <row r="66" spans="1:17" ht="12.75">
      <c r="A66" s="74" t="s">
        <v>637</v>
      </c>
      <c r="B66" s="75" t="s">
        <v>139</v>
      </c>
      <c r="C66" t="s">
        <v>140</v>
      </c>
      <c r="D66" t="s">
        <v>140</v>
      </c>
      <c r="E66" s="5">
        <v>16323</v>
      </c>
      <c r="F66" s="5">
        <v>2762238900</v>
      </c>
      <c r="G66" s="80">
        <v>2919020818</v>
      </c>
      <c r="H66" s="80">
        <v>178829</v>
      </c>
      <c r="I66" s="77">
        <v>96.7</v>
      </c>
      <c r="J66" s="78">
        <v>3470052704</v>
      </c>
      <c r="K66" s="78">
        <v>551031886</v>
      </c>
      <c r="L66" s="79">
        <v>18.95</v>
      </c>
      <c r="M66" s="79">
        <v>16.88</v>
      </c>
      <c r="N66" s="78">
        <v>6397</v>
      </c>
      <c r="O66" s="102">
        <f t="shared" si="0"/>
        <v>82</v>
      </c>
      <c r="P66" s="102" t="str">
        <f t="shared" si="1"/>
        <v>Eksjö</v>
      </c>
      <c r="Q66" s="104">
        <f t="shared" si="2"/>
        <v>6397</v>
      </c>
    </row>
    <row r="67" spans="1:17" ht="12.75">
      <c r="A67" s="74" t="s">
        <v>637</v>
      </c>
      <c r="B67" s="75" t="s">
        <v>125</v>
      </c>
      <c r="C67" t="s">
        <v>126</v>
      </c>
      <c r="D67" t="s">
        <v>126</v>
      </c>
      <c r="E67" s="5">
        <v>28890</v>
      </c>
      <c r="F67" s="5">
        <v>4708663800</v>
      </c>
      <c r="G67" s="80">
        <v>4975922849</v>
      </c>
      <c r="H67" s="80">
        <v>172237</v>
      </c>
      <c r="I67" s="77">
        <v>93.2</v>
      </c>
      <c r="J67" s="78">
        <v>6141629763</v>
      </c>
      <c r="K67" s="78">
        <v>1165706914</v>
      </c>
      <c r="L67" s="79">
        <v>18.95</v>
      </c>
      <c r="M67" s="79">
        <v>16.88</v>
      </c>
      <c r="N67" s="78">
        <v>7646</v>
      </c>
      <c r="O67" s="102">
        <f t="shared" si="0"/>
        <v>123</v>
      </c>
      <c r="P67" s="102" t="str">
        <f t="shared" si="1"/>
        <v>Gislaved</v>
      </c>
      <c r="Q67" s="104">
        <f t="shared" si="2"/>
        <v>7646</v>
      </c>
    </row>
    <row r="68" spans="1:17" ht="12.75">
      <c r="A68" s="74" t="s">
        <v>637</v>
      </c>
      <c r="B68" s="75" t="s">
        <v>119</v>
      </c>
      <c r="C68" t="s">
        <v>120</v>
      </c>
      <c r="D68" t="s">
        <v>120</v>
      </c>
      <c r="E68" s="5">
        <v>9435</v>
      </c>
      <c r="F68" s="5">
        <v>1580919900</v>
      </c>
      <c r="G68" s="80">
        <v>1670651333</v>
      </c>
      <c r="H68" s="80">
        <v>177070</v>
      </c>
      <c r="I68" s="77">
        <v>95.8</v>
      </c>
      <c r="J68" s="78">
        <v>2005755515</v>
      </c>
      <c r="K68" s="78">
        <v>335104182</v>
      </c>
      <c r="L68" s="79">
        <v>18.95</v>
      </c>
      <c r="M68" s="79">
        <v>16.88</v>
      </c>
      <c r="N68" s="78">
        <v>6730</v>
      </c>
      <c r="O68" s="102">
        <f t="shared" si="0"/>
        <v>92</v>
      </c>
      <c r="P68" s="102" t="str">
        <f t="shared" si="1"/>
        <v>Gnosjö</v>
      </c>
      <c r="Q68" s="104">
        <f t="shared" si="2"/>
        <v>6730</v>
      </c>
    </row>
    <row r="69" spans="1:17" ht="12.75">
      <c r="A69" s="74" t="s">
        <v>637</v>
      </c>
      <c r="B69" s="75" t="s">
        <v>123</v>
      </c>
      <c r="C69" t="s">
        <v>124</v>
      </c>
      <c r="D69" t="s">
        <v>124</v>
      </c>
      <c r="E69" s="5">
        <v>10832</v>
      </c>
      <c r="F69" s="5">
        <v>1795254700</v>
      </c>
      <c r="G69" s="80">
        <v>1897151562</v>
      </c>
      <c r="H69" s="80">
        <v>175143</v>
      </c>
      <c r="I69" s="77">
        <v>94.7</v>
      </c>
      <c r="J69" s="78">
        <v>2302739134</v>
      </c>
      <c r="K69" s="78">
        <v>405587572</v>
      </c>
      <c r="L69" s="79">
        <v>18.95</v>
      </c>
      <c r="M69" s="79">
        <v>16.88</v>
      </c>
      <c r="N69" s="78">
        <v>7096</v>
      </c>
      <c r="O69" s="102">
        <f t="shared" si="0"/>
        <v>103</v>
      </c>
      <c r="P69" s="102" t="str">
        <f t="shared" si="1"/>
        <v>Habo</v>
      </c>
      <c r="Q69" s="104">
        <f t="shared" si="2"/>
        <v>7096</v>
      </c>
    </row>
    <row r="70" spans="1:17" ht="12.75">
      <c r="A70" s="74" t="s">
        <v>637</v>
      </c>
      <c r="B70" s="75" t="s">
        <v>129</v>
      </c>
      <c r="C70" t="s">
        <v>130</v>
      </c>
      <c r="D70" t="s">
        <v>130</v>
      </c>
      <c r="E70" s="5">
        <v>128271</v>
      </c>
      <c r="F70" s="5">
        <v>21708955000</v>
      </c>
      <c r="G70" s="80">
        <v>22941133577</v>
      </c>
      <c r="H70" s="80">
        <v>178849</v>
      </c>
      <c r="I70" s="77">
        <v>96.7</v>
      </c>
      <c r="J70" s="78">
        <v>27268708596</v>
      </c>
      <c r="K70" s="78">
        <v>4327575019</v>
      </c>
      <c r="L70" s="79">
        <v>18.95</v>
      </c>
      <c r="M70" s="79">
        <v>16.88</v>
      </c>
      <c r="N70" s="78">
        <v>6393</v>
      </c>
      <c r="O70" s="102">
        <f t="shared" si="0"/>
        <v>81</v>
      </c>
      <c r="P70" s="102" t="str">
        <f t="shared" si="1"/>
        <v>Jönköping</v>
      </c>
      <c r="Q70" s="104">
        <f t="shared" si="2"/>
        <v>6393</v>
      </c>
    </row>
    <row r="71" spans="1:17" ht="12.75">
      <c r="A71" s="74" t="s">
        <v>637</v>
      </c>
      <c r="B71" s="75" t="s">
        <v>121</v>
      </c>
      <c r="C71" t="s">
        <v>122</v>
      </c>
      <c r="D71" t="s">
        <v>122</v>
      </c>
      <c r="E71" s="5">
        <v>7019</v>
      </c>
      <c r="F71" s="5">
        <v>1122382800</v>
      </c>
      <c r="G71" s="80">
        <v>1186088125</v>
      </c>
      <c r="H71" s="80">
        <v>168982</v>
      </c>
      <c r="I71" s="77">
        <v>91.4</v>
      </c>
      <c r="J71" s="78">
        <v>1492146047</v>
      </c>
      <c r="K71" s="78">
        <v>306057922</v>
      </c>
      <c r="L71" s="79">
        <v>18.95</v>
      </c>
      <c r="M71" s="79">
        <v>16.88</v>
      </c>
      <c r="N71" s="78">
        <v>8263</v>
      </c>
      <c r="O71" s="102">
        <f t="shared" si="0"/>
        <v>144</v>
      </c>
      <c r="P71" s="102" t="str">
        <f t="shared" si="1"/>
        <v>Mullsjö</v>
      </c>
      <c r="Q71" s="104">
        <f t="shared" si="2"/>
        <v>8263</v>
      </c>
    </row>
    <row r="72" spans="1:17" ht="12.75">
      <c r="A72" s="74" t="s">
        <v>637</v>
      </c>
      <c r="B72" s="75" t="s">
        <v>131</v>
      </c>
      <c r="C72" t="s">
        <v>132</v>
      </c>
      <c r="D72" t="s">
        <v>132</v>
      </c>
      <c r="E72" s="5">
        <v>29375</v>
      </c>
      <c r="F72" s="5">
        <v>4678973500</v>
      </c>
      <c r="G72" s="80">
        <v>4944547357</v>
      </c>
      <c r="H72" s="80">
        <v>168325</v>
      </c>
      <c r="I72" s="77">
        <v>91.1</v>
      </c>
      <c r="J72" s="78">
        <v>6244734313</v>
      </c>
      <c r="K72" s="78">
        <v>1300186956</v>
      </c>
      <c r="L72" s="79">
        <v>18.95</v>
      </c>
      <c r="M72" s="79">
        <v>16.88</v>
      </c>
      <c r="N72" s="78">
        <v>8388</v>
      </c>
      <c r="O72" s="102">
        <f t="shared" si="0"/>
        <v>148</v>
      </c>
      <c r="P72" s="102" t="str">
        <f t="shared" si="1"/>
        <v>Nässjö</v>
      </c>
      <c r="Q72" s="104">
        <f t="shared" si="2"/>
        <v>8388</v>
      </c>
    </row>
    <row r="73" spans="1:17" ht="12.75">
      <c r="A73" s="74" t="s">
        <v>637</v>
      </c>
      <c r="B73" s="75" t="s">
        <v>135</v>
      </c>
      <c r="C73" t="s">
        <v>136</v>
      </c>
      <c r="D73" t="s">
        <v>136</v>
      </c>
      <c r="E73" s="5">
        <v>10865</v>
      </c>
      <c r="F73" s="5">
        <v>1633557900</v>
      </c>
      <c r="G73" s="80">
        <v>1726277013</v>
      </c>
      <c r="H73" s="80">
        <v>158884</v>
      </c>
      <c r="I73" s="77">
        <v>85.9</v>
      </c>
      <c r="J73" s="78">
        <v>2309754496</v>
      </c>
      <c r="K73" s="78">
        <v>583477483</v>
      </c>
      <c r="L73" s="79">
        <v>18.95</v>
      </c>
      <c r="M73" s="79">
        <v>16.88</v>
      </c>
      <c r="N73" s="78">
        <v>10177</v>
      </c>
      <c r="O73" s="102">
        <f t="shared" si="0"/>
        <v>239</v>
      </c>
      <c r="P73" s="102" t="str">
        <f t="shared" si="1"/>
        <v>Sävsjö</v>
      </c>
      <c r="Q73" s="104">
        <f t="shared" si="2"/>
        <v>10177</v>
      </c>
    </row>
    <row r="74" spans="1:17" ht="12.75">
      <c r="A74" s="74" t="s">
        <v>637</v>
      </c>
      <c r="B74" s="75" t="s">
        <v>141</v>
      </c>
      <c r="C74" t="s">
        <v>142</v>
      </c>
      <c r="D74" t="s">
        <v>142</v>
      </c>
      <c r="E74" s="5">
        <v>18095</v>
      </c>
      <c r="F74" s="5">
        <v>2823502800</v>
      </c>
      <c r="G74" s="80">
        <v>2983761995</v>
      </c>
      <c r="H74" s="80">
        <v>164894</v>
      </c>
      <c r="I74" s="77">
        <v>89.2</v>
      </c>
      <c r="J74" s="78">
        <v>3846756337</v>
      </c>
      <c r="K74" s="78">
        <v>862994342</v>
      </c>
      <c r="L74" s="79">
        <v>18.95</v>
      </c>
      <c r="M74" s="79">
        <v>16.88</v>
      </c>
      <c r="N74" s="78">
        <v>9038</v>
      </c>
      <c r="O74" s="102">
        <f aca="true" t="shared" si="3" ref="O74:O137">RANK(N74,$N$9:$N$298,1)</f>
        <v>184</v>
      </c>
      <c r="P74" s="102" t="str">
        <f aca="true" t="shared" si="4" ref="P74:P137">C74</f>
        <v>Tranås</v>
      </c>
      <c r="Q74" s="104">
        <f aca="true" t="shared" si="5" ref="Q74:Q137">N74</f>
        <v>9038</v>
      </c>
    </row>
    <row r="75" spans="1:17" ht="12.75">
      <c r="A75" s="74" t="s">
        <v>637</v>
      </c>
      <c r="B75" s="75" t="s">
        <v>127</v>
      </c>
      <c r="C75" t="s">
        <v>128</v>
      </c>
      <c r="D75" t="s">
        <v>128</v>
      </c>
      <c r="E75" s="5">
        <v>13171</v>
      </c>
      <c r="F75" s="5">
        <v>2090113800</v>
      </c>
      <c r="G75" s="80">
        <v>2208746569</v>
      </c>
      <c r="H75" s="80">
        <v>167698</v>
      </c>
      <c r="I75" s="77">
        <v>90.7</v>
      </c>
      <c r="J75" s="78">
        <v>2799979426</v>
      </c>
      <c r="K75" s="78">
        <v>591232857</v>
      </c>
      <c r="L75" s="79">
        <v>18.95</v>
      </c>
      <c r="M75" s="79">
        <v>16.88</v>
      </c>
      <c r="N75" s="78">
        <v>8506</v>
      </c>
      <c r="O75" s="102">
        <f t="shared" si="3"/>
        <v>157</v>
      </c>
      <c r="P75" s="102" t="str">
        <f t="shared" si="4"/>
        <v>Vaggeryd</v>
      </c>
      <c r="Q75" s="104">
        <f t="shared" si="5"/>
        <v>8506</v>
      </c>
    </row>
    <row r="76" spans="1:17" ht="12.75">
      <c r="A76" s="74" t="s">
        <v>637</v>
      </c>
      <c r="B76" s="75" t="s">
        <v>137</v>
      </c>
      <c r="C76" t="s">
        <v>138</v>
      </c>
      <c r="D76" t="s">
        <v>138</v>
      </c>
      <c r="E76" s="5">
        <v>26287</v>
      </c>
      <c r="F76" s="5">
        <v>4227279200</v>
      </c>
      <c r="G76" s="80">
        <v>4467215340</v>
      </c>
      <c r="H76" s="80">
        <v>169940</v>
      </c>
      <c r="I76" s="77">
        <v>91.9</v>
      </c>
      <c r="J76" s="78">
        <v>5588266583</v>
      </c>
      <c r="K76" s="78">
        <v>1121051243</v>
      </c>
      <c r="L76" s="79">
        <v>18.95</v>
      </c>
      <c r="M76" s="79">
        <v>16.88</v>
      </c>
      <c r="N76" s="78">
        <v>8082</v>
      </c>
      <c r="O76" s="102">
        <f t="shared" si="3"/>
        <v>135</v>
      </c>
      <c r="P76" s="102" t="str">
        <f t="shared" si="4"/>
        <v>Vetlanda</v>
      </c>
      <c r="Q76" s="104">
        <f t="shared" si="5"/>
        <v>8082</v>
      </c>
    </row>
    <row r="77" spans="1:17" ht="12.75">
      <c r="A77" s="74" t="s">
        <v>637</v>
      </c>
      <c r="B77" s="75" t="s">
        <v>133</v>
      </c>
      <c r="C77" t="s">
        <v>134</v>
      </c>
      <c r="D77" t="s">
        <v>134</v>
      </c>
      <c r="E77" s="5">
        <v>32889</v>
      </c>
      <c r="F77" s="5">
        <v>5569202900</v>
      </c>
      <c r="G77" s="80">
        <v>5885305287</v>
      </c>
      <c r="H77" s="80">
        <v>178944</v>
      </c>
      <c r="I77" s="77">
        <v>96.8</v>
      </c>
      <c r="J77" s="78">
        <v>6991763976</v>
      </c>
      <c r="K77" s="78">
        <v>1106458689</v>
      </c>
      <c r="L77" s="79">
        <v>18.95</v>
      </c>
      <c r="M77" s="79">
        <v>16.88</v>
      </c>
      <c r="N77" s="78">
        <v>6375</v>
      </c>
      <c r="O77" s="102">
        <f t="shared" si="3"/>
        <v>79</v>
      </c>
      <c r="P77" s="102" t="str">
        <f t="shared" si="4"/>
        <v>Värnamo</v>
      </c>
      <c r="Q77" s="104">
        <f t="shared" si="5"/>
        <v>6375</v>
      </c>
    </row>
    <row r="78" spans="1:17" ht="25.5">
      <c r="A78" s="74" t="s">
        <v>638</v>
      </c>
      <c r="B78" s="75" t="s">
        <v>149</v>
      </c>
      <c r="C78" s="105" t="s">
        <v>150</v>
      </c>
      <c r="D78" s="76" t="s">
        <v>673</v>
      </c>
      <c r="E78" s="5">
        <v>18955</v>
      </c>
      <c r="F78" s="5">
        <v>2993578300</v>
      </c>
      <c r="G78" s="80">
        <v>3163490811</v>
      </c>
      <c r="H78" s="80">
        <v>166895</v>
      </c>
      <c r="I78" s="77">
        <v>90.3</v>
      </c>
      <c r="J78" s="78">
        <v>4029580899</v>
      </c>
      <c r="K78" s="78">
        <v>866090088</v>
      </c>
      <c r="L78" s="79">
        <v>20.16</v>
      </c>
      <c r="M78" s="79">
        <v>18.09</v>
      </c>
      <c r="N78" s="78">
        <v>9211</v>
      </c>
      <c r="O78" s="102">
        <f t="shared" si="3"/>
        <v>193</v>
      </c>
      <c r="P78" s="102" t="str">
        <f t="shared" si="4"/>
        <v>Alvesta</v>
      </c>
      <c r="Q78" s="104">
        <f t="shared" si="5"/>
        <v>9211</v>
      </c>
    </row>
    <row r="79" spans="1:17" ht="12.75">
      <c r="A79" s="74" t="s">
        <v>638</v>
      </c>
      <c r="B79" s="75" t="s">
        <v>145</v>
      </c>
      <c r="C79" t="s">
        <v>146</v>
      </c>
      <c r="D79" t="s">
        <v>146</v>
      </c>
      <c r="E79" s="5">
        <v>8077</v>
      </c>
      <c r="F79" s="5">
        <v>1223809700</v>
      </c>
      <c r="G79" s="80">
        <v>1293271915</v>
      </c>
      <c r="H79" s="80">
        <v>160118</v>
      </c>
      <c r="I79" s="77">
        <v>86.6</v>
      </c>
      <c r="J79" s="78">
        <v>1717062776</v>
      </c>
      <c r="K79" s="78">
        <v>423790861</v>
      </c>
      <c r="L79" s="79">
        <v>20.16</v>
      </c>
      <c r="M79" s="79">
        <v>18.09</v>
      </c>
      <c r="N79" s="78">
        <v>10578</v>
      </c>
      <c r="O79" s="102">
        <f t="shared" si="3"/>
        <v>251</v>
      </c>
      <c r="P79" s="102" t="str">
        <f t="shared" si="4"/>
        <v>Lessebo</v>
      </c>
      <c r="Q79" s="104">
        <f t="shared" si="5"/>
        <v>10578</v>
      </c>
    </row>
    <row r="80" spans="1:17" ht="12.75">
      <c r="A80" s="74" t="s">
        <v>638</v>
      </c>
      <c r="B80" s="75" t="s">
        <v>157</v>
      </c>
      <c r="C80" t="s">
        <v>158</v>
      </c>
      <c r="D80" t="s">
        <v>158</v>
      </c>
      <c r="E80" s="5">
        <v>27317</v>
      </c>
      <c r="F80" s="5">
        <v>4479485800</v>
      </c>
      <c r="G80" s="80">
        <v>4733736935</v>
      </c>
      <c r="H80" s="80">
        <v>173289</v>
      </c>
      <c r="I80" s="77">
        <v>93.7</v>
      </c>
      <c r="J80" s="78">
        <v>5807230884</v>
      </c>
      <c r="K80" s="78">
        <v>1073493949</v>
      </c>
      <c r="L80" s="79">
        <v>20.16</v>
      </c>
      <c r="M80" s="79">
        <v>18.09</v>
      </c>
      <c r="N80" s="78">
        <v>7922</v>
      </c>
      <c r="O80" s="102">
        <f t="shared" si="3"/>
        <v>129</v>
      </c>
      <c r="P80" s="102" t="str">
        <f t="shared" si="4"/>
        <v>Ljungby</v>
      </c>
      <c r="Q80" s="104">
        <f t="shared" si="5"/>
        <v>7922</v>
      </c>
    </row>
    <row r="81" spans="1:17" ht="12.75">
      <c r="A81" s="74" t="s">
        <v>638</v>
      </c>
      <c r="B81" s="75" t="s">
        <v>153</v>
      </c>
      <c r="C81" t="s">
        <v>154</v>
      </c>
      <c r="D81" t="s">
        <v>154</v>
      </c>
      <c r="E81" s="5">
        <v>9528</v>
      </c>
      <c r="F81" s="5">
        <v>1422901400</v>
      </c>
      <c r="G81" s="80">
        <v>1503663861</v>
      </c>
      <c r="H81" s="80">
        <v>157815</v>
      </c>
      <c r="I81" s="77">
        <v>85.4</v>
      </c>
      <c r="J81" s="78">
        <v>2025526078</v>
      </c>
      <c r="K81" s="78">
        <v>521862217</v>
      </c>
      <c r="L81" s="79">
        <v>20.16</v>
      </c>
      <c r="M81" s="79">
        <v>18.09</v>
      </c>
      <c r="N81" s="78">
        <v>11042</v>
      </c>
      <c r="O81" s="102">
        <f t="shared" si="3"/>
        <v>262</v>
      </c>
      <c r="P81" s="102" t="str">
        <f t="shared" si="4"/>
        <v>Markaryd</v>
      </c>
      <c r="Q81" s="104">
        <f t="shared" si="5"/>
        <v>11042</v>
      </c>
    </row>
    <row r="82" spans="1:17" ht="12.75">
      <c r="A82" s="74" t="s">
        <v>638</v>
      </c>
      <c r="B82" s="75" t="s">
        <v>147</v>
      </c>
      <c r="C82" t="s">
        <v>148</v>
      </c>
      <c r="D82" t="s">
        <v>148</v>
      </c>
      <c r="E82" s="5">
        <v>12205</v>
      </c>
      <c r="F82" s="5">
        <v>1885050100</v>
      </c>
      <c r="G82" s="80">
        <v>1992043659</v>
      </c>
      <c r="H82" s="80">
        <v>163215</v>
      </c>
      <c r="I82" s="77">
        <v>88.3</v>
      </c>
      <c r="J82" s="78">
        <v>2594620674</v>
      </c>
      <c r="K82" s="78">
        <v>602577015</v>
      </c>
      <c r="L82" s="79">
        <v>20.16</v>
      </c>
      <c r="M82" s="79">
        <v>18.09</v>
      </c>
      <c r="N82" s="78">
        <v>9953</v>
      </c>
      <c r="O82" s="102">
        <f t="shared" si="3"/>
        <v>226</v>
      </c>
      <c r="P82" s="102" t="str">
        <f t="shared" si="4"/>
        <v>Tingsryd</v>
      </c>
      <c r="Q82" s="104">
        <f t="shared" si="5"/>
        <v>9953</v>
      </c>
    </row>
    <row r="83" spans="1:17" ht="12.75">
      <c r="A83" s="74" t="s">
        <v>638</v>
      </c>
      <c r="B83" s="75" t="s">
        <v>143</v>
      </c>
      <c r="C83" t="s">
        <v>144</v>
      </c>
      <c r="D83" t="s">
        <v>144</v>
      </c>
      <c r="E83" s="5">
        <v>9178</v>
      </c>
      <c r="F83" s="5">
        <v>1446444900</v>
      </c>
      <c r="G83" s="80">
        <v>1528543666</v>
      </c>
      <c r="H83" s="80">
        <v>166544</v>
      </c>
      <c r="I83" s="77">
        <v>90.1</v>
      </c>
      <c r="J83" s="78">
        <v>1951120733</v>
      </c>
      <c r="K83" s="78">
        <v>422577067</v>
      </c>
      <c r="L83" s="79">
        <v>20.16</v>
      </c>
      <c r="M83" s="79">
        <v>18.09</v>
      </c>
      <c r="N83" s="78">
        <v>9282</v>
      </c>
      <c r="O83" s="102">
        <f t="shared" si="3"/>
        <v>195</v>
      </c>
      <c r="P83" s="102" t="str">
        <f t="shared" si="4"/>
        <v>Uppvidinge</v>
      </c>
      <c r="Q83" s="104">
        <f t="shared" si="5"/>
        <v>9282</v>
      </c>
    </row>
    <row r="84" spans="1:17" ht="12.75">
      <c r="A84" s="74" t="s">
        <v>638</v>
      </c>
      <c r="B84" s="75" t="s">
        <v>155</v>
      </c>
      <c r="C84" t="s">
        <v>156</v>
      </c>
      <c r="D84" t="s">
        <v>156</v>
      </c>
      <c r="E84" s="5">
        <v>83675</v>
      </c>
      <c r="F84" s="5">
        <v>14089321300</v>
      </c>
      <c r="G84" s="80">
        <v>14889017088</v>
      </c>
      <c r="H84" s="80">
        <v>177939</v>
      </c>
      <c r="I84" s="77">
        <v>96.3</v>
      </c>
      <c r="J84" s="78">
        <v>17788192123</v>
      </c>
      <c r="K84" s="78">
        <v>2899175035</v>
      </c>
      <c r="L84" s="79">
        <v>20.16</v>
      </c>
      <c r="M84" s="79">
        <v>18.09</v>
      </c>
      <c r="N84" s="78">
        <v>6985</v>
      </c>
      <c r="O84" s="102">
        <f t="shared" si="3"/>
        <v>99</v>
      </c>
      <c r="P84" s="102" t="str">
        <f t="shared" si="4"/>
        <v>Växjö</v>
      </c>
      <c r="Q84" s="104">
        <f t="shared" si="5"/>
        <v>6985</v>
      </c>
    </row>
    <row r="85" spans="1:17" ht="12.75">
      <c r="A85" s="74" t="s">
        <v>638</v>
      </c>
      <c r="B85" s="75" t="s">
        <v>151</v>
      </c>
      <c r="C85" t="s">
        <v>152</v>
      </c>
      <c r="D85" t="s">
        <v>152</v>
      </c>
      <c r="E85" s="5">
        <v>15629</v>
      </c>
      <c r="F85" s="5">
        <v>2778347500</v>
      </c>
      <c r="G85" s="80">
        <v>2936043726</v>
      </c>
      <c r="H85" s="80">
        <v>187859</v>
      </c>
      <c r="I85" s="77">
        <v>101.6</v>
      </c>
      <c r="J85" s="78">
        <v>3322517534</v>
      </c>
      <c r="K85" s="78">
        <v>386473808</v>
      </c>
      <c r="L85" s="79">
        <v>20.16</v>
      </c>
      <c r="M85" s="79">
        <v>18.09</v>
      </c>
      <c r="N85" s="78">
        <v>4985</v>
      </c>
      <c r="O85" s="102">
        <f t="shared" si="3"/>
        <v>52</v>
      </c>
      <c r="P85" s="102" t="str">
        <f t="shared" si="4"/>
        <v>Älmhult</v>
      </c>
      <c r="Q85" s="104">
        <f t="shared" si="5"/>
        <v>4985</v>
      </c>
    </row>
    <row r="86" spans="1:17" ht="25.5">
      <c r="A86" s="74" t="s">
        <v>639</v>
      </c>
      <c r="B86" s="75" t="s">
        <v>181</v>
      </c>
      <c r="C86" s="105" t="s">
        <v>182</v>
      </c>
      <c r="D86" s="76" t="s">
        <v>674</v>
      </c>
      <c r="E86" s="5">
        <v>10614</v>
      </c>
      <c r="F86" s="5">
        <v>1625814800</v>
      </c>
      <c r="G86" s="80">
        <v>1718094422</v>
      </c>
      <c r="H86" s="80">
        <v>161871</v>
      </c>
      <c r="I86" s="77">
        <v>87.6</v>
      </c>
      <c r="J86" s="78">
        <v>2256395234</v>
      </c>
      <c r="K86" s="78">
        <v>538300812</v>
      </c>
      <c r="L86" s="79">
        <v>20.36</v>
      </c>
      <c r="M86" s="79">
        <v>18.29</v>
      </c>
      <c r="N86" s="78">
        <v>10326</v>
      </c>
      <c r="O86" s="102">
        <f t="shared" si="3"/>
        <v>242</v>
      </c>
      <c r="P86" s="102" t="str">
        <f t="shared" si="4"/>
        <v>Borgholm</v>
      </c>
      <c r="Q86" s="104">
        <f t="shared" si="5"/>
        <v>10326</v>
      </c>
    </row>
    <row r="87" spans="1:17" ht="12.75">
      <c r="A87" s="74" t="s">
        <v>639</v>
      </c>
      <c r="B87" s="75" t="s">
        <v>169</v>
      </c>
      <c r="C87" t="s">
        <v>170</v>
      </c>
      <c r="D87" t="s">
        <v>170</v>
      </c>
      <c r="E87" s="5">
        <v>9066</v>
      </c>
      <c r="F87" s="5">
        <v>1489947100</v>
      </c>
      <c r="G87" s="80">
        <v>1574515007</v>
      </c>
      <c r="H87" s="80">
        <v>173673</v>
      </c>
      <c r="I87" s="77">
        <v>93.9</v>
      </c>
      <c r="J87" s="78">
        <v>1927311022</v>
      </c>
      <c r="K87" s="78">
        <v>352796015</v>
      </c>
      <c r="L87" s="79">
        <v>20.36</v>
      </c>
      <c r="M87" s="79">
        <v>18.29</v>
      </c>
      <c r="N87" s="78">
        <v>7923</v>
      </c>
      <c r="O87" s="102">
        <f t="shared" si="3"/>
        <v>130</v>
      </c>
      <c r="P87" s="102" t="str">
        <f t="shared" si="4"/>
        <v>Emmaboda</v>
      </c>
      <c r="Q87" s="104">
        <f t="shared" si="5"/>
        <v>7923</v>
      </c>
    </row>
    <row r="88" spans="1:17" ht="12.75">
      <c r="A88" s="74" t="s">
        <v>639</v>
      </c>
      <c r="B88" s="75" t="s">
        <v>165</v>
      </c>
      <c r="C88" t="s">
        <v>166</v>
      </c>
      <c r="D88" t="s">
        <v>166</v>
      </c>
      <c r="E88" s="5">
        <v>13567</v>
      </c>
      <c r="F88" s="5">
        <v>2083193400</v>
      </c>
      <c r="G88" s="80">
        <v>2201433374</v>
      </c>
      <c r="H88" s="80">
        <v>162264</v>
      </c>
      <c r="I88" s="77">
        <v>87.8</v>
      </c>
      <c r="J88" s="78">
        <v>2884163759</v>
      </c>
      <c r="K88" s="78">
        <v>682730385</v>
      </c>
      <c r="L88" s="79">
        <v>20.36</v>
      </c>
      <c r="M88" s="79">
        <v>18.29</v>
      </c>
      <c r="N88" s="78">
        <v>10246</v>
      </c>
      <c r="O88" s="102">
        <f t="shared" si="3"/>
        <v>240</v>
      </c>
      <c r="P88" s="102" t="str">
        <f t="shared" si="4"/>
        <v>Hultsfred</v>
      </c>
      <c r="Q88" s="104">
        <f t="shared" si="5"/>
        <v>10246</v>
      </c>
    </row>
    <row r="89" spans="1:17" ht="12.75">
      <c r="A89" s="74" t="s">
        <v>639</v>
      </c>
      <c r="B89" s="75" t="s">
        <v>159</v>
      </c>
      <c r="C89" t="s">
        <v>160</v>
      </c>
      <c r="D89" t="s">
        <v>160</v>
      </c>
      <c r="E89" s="5">
        <v>5740</v>
      </c>
      <c r="F89" s="5">
        <v>825935000</v>
      </c>
      <c r="G89" s="80">
        <v>872814245</v>
      </c>
      <c r="H89" s="80">
        <v>152058</v>
      </c>
      <c r="I89" s="77">
        <v>82.3</v>
      </c>
      <c r="J89" s="78">
        <v>1220247658</v>
      </c>
      <c r="K89" s="78">
        <v>347433413</v>
      </c>
      <c r="L89" s="79">
        <v>20.36</v>
      </c>
      <c r="M89" s="79">
        <v>18.29</v>
      </c>
      <c r="N89" s="78">
        <v>12324</v>
      </c>
      <c r="O89" s="102">
        <f t="shared" si="3"/>
        <v>285</v>
      </c>
      <c r="P89" s="102" t="str">
        <f t="shared" si="4"/>
        <v>Högsby</v>
      </c>
      <c r="Q89" s="104">
        <f t="shared" si="5"/>
        <v>12324</v>
      </c>
    </row>
    <row r="90" spans="1:17" ht="12.75">
      <c r="A90" s="74" t="s">
        <v>639</v>
      </c>
      <c r="B90" s="75" t="s">
        <v>171</v>
      </c>
      <c r="C90" t="s">
        <v>172</v>
      </c>
      <c r="D90" t="s">
        <v>172</v>
      </c>
      <c r="E90" s="5">
        <v>62975</v>
      </c>
      <c r="F90" s="5">
        <v>10565385200</v>
      </c>
      <c r="G90" s="80">
        <v>11165065899</v>
      </c>
      <c r="H90" s="80">
        <v>177294</v>
      </c>
      <c r="I90" s="77">
        <v>95.9</v>
      </c>
      <c r="J90" s="78">
        <v>13387647433</v>
      </c>
      <c r="K90" s="78">
        <v>2222581534</v>
      </c>
      <c r="L90" s="79">
        <v>20.36</v>
      </c>
      <c r="M90" s="79">
        <v>18.29</v>
      </c>
      <c r="N90" s="78">
        <v>7186</v>
      </c>
      <c r="O90" s="102">
        <f t="shared" si="3"/>
        <v>106</v>
      </c>
      <c r="P90" s="102" t="str">
        <f t="shared" si="4"/>
        <v>Kalmar</v>
      </c>
      <c r="Q90" s="104">
        <f t="shared" si="5"/>
        <v>7186</v>
      </c>
    </row>
    <row r="91" spans="1:17" ht="12.75">
      <c r="A91" s="74" t="s">
        <v>639</v>
      </c>
      <c r="B91" s="75" t="s">
        <v>167</v>
      </c>
      <c r="C91" t="s">
        <v>640</v>
      </c>
      <c r="D91" t="s">
        <v>640</v>
      </c>
      <c r="E91" s="5">
        <v>12858</v>
      </c>
      <c r="F91" s="5">
        <v>2146915300</v>
      </c>
      <c r="G91" s="80">
        <v>2268772066</v>
      </c>
      <c r="H91" s="80">
        <v>176448</v>
      </c>
      <c r="I91" s="77">
        <v>95.5</v>
      </c>
      <c r="J91" s="78">
        <v>2733439789</v>
      </c>
      <c r="K91" s="78">
        <v>464667723</v>
      </c>
      <c r="L91" s="79">
        <v>20.36</v>
      </c>
      <c r="M91" s="79">
        <v>18.29</v>
      </c>
      <c r="N91" s="78">
        <v>7358</v>
      </c>
      <c r="O91" s="102">
        <f t="shared" si="3"/>
        <v>110</v>
      </c>
      <c r="P91" s="102" t="str">
        <f t="shared" si="4"/>
        <v>Mönsterås           </v>
      </c>
      <c r="Q91" s="104">
        <f t="shared" si="5"/>
        <v>7358</v>
      </c>
    </row>
    <row r="92" spans="1:17" ht="12.75">
      <c r="A92" s="74" t="s">
        <v>639</v>
      </c>
      <c r="B92" s="75" t="s">
        <v>163</v>
      </c>
      <c r="C92" t="s">
        <v>164</v>
      </c>
      <c r="D92" t="s">
        <v>164</v>
      </c>
      <c r="E92" s="5">
        <v>14154</v>
      </c>
      <c r="F92" s="5">
        <v>2280731300</v>
      </c>
      <c r="G92" s="80">
        <v>2410183328</v>
      </c>
      <c r="H92" s="80">
        <v>170283</v>
      </c>
      <c r="I92" s="77">
        <v>92.1</v>
      </c>
      <c r="J92" s="78">
        <v>3008952152</v>
      </c>
      <c r="K92" s="78">
        <v>598768824</v>
      </c>
      <c r="L92" s="79">
        <v>20.36</v>
      </c>
      <c r="M92" s="79">
        <v>18.29</v>
      </c>
      <c r="N92" s="78">
        <v>8613</v>
      </c>
      <c r="O92" s="102">
        <f t="shared" si="3"/>
        <v>165</v>
      </c>
      <c r="P92" s="102" t="str">
        <f t="shared" si="4"/>
        <v>Mörbylånga</v>
      </c>
      <c r="Q92" s="104">
        <f t="shared" si="5"/>
        <v>8613</v>
      </c>
    </row>
    <row r="93" spans="1:17" ht="12.75">
      <c r="A93" s="74" t="s">
        <v>639</v>
      </c>
      <c r="B93" s="75" t="s">
        <v>173</v>
      </c>
      <c r="C93" t="s">
        <v>174</v>
      </c>
      <c r="D93" t="s">
        <v>174</v>
      </c>
      <c r="E93" s="5">
        <v>19647</v>
      </c>
      <c r="F93" s="5">
        <v>2979128100</v>
      </c>
      <c r="G93" s="80">
        <v>3148220432</v>
      </c>
      <c r="H93" s="80">
        <v>160239</v>
      </c>
      <c r="I93" s="77">
        <v>86.7</v>
      </c>
      <c r="J93" s="78">
        <v>4176690895</v>
      </c>
      <c r="K93" s="78">
        <v>1028470463</v>
      </c>
      <c r="L93" s="79">
        <v>20.36</v>
      </c>
      <c r="M93" s="79">
        <v>18.29</v>
      </c>
      <c r="N93" s="78">
        <v>10658</v>
      </c>
      <c r="O93" s="102">
        <f t="shared" si="3"/>
        <v>255</v>
      </c>
      <c r="P93" s="102" t="str">
        <f t="shared" si="4"/>
        <v>Nybro</v>
      </c>
      <c r="Q93" s="104">
        <f t="shared" si="5"/>
        <v>10658</v>
      </c>
    </row>
    <row r="94" spans="1:17" ht="12.75">
      <c r="A94" s="74" t="s">
        <v>639</v>
      </c>
      <c r="B94" s="75" t="s">
        <v>175</v>
      </c>
      <c r="C94" t="s">
        <v>176</v>
      </c>
      <c r="D94" t="s">
        <v>176</v>
      </c>
      <c r="E94" s="5">
        <v>26165</v>
      </c>
      <c r="F94" s="5">
        <v>4693840200</v>
      </c>
      <c r="G94" s="80">
        <v>4960257876</v>
      </c>
      <c r="H94" s="80">
        <v>189576</v>
      </c>
      <c r="I94" s="77">
        <v>102.6</v>
      </c>
      <c r="J94" s="78">
        <v>5562331006</v>
      </c>
      <c r="K94" s="78">
        <v>602073130</v>
      </c>
      <c r="L94" s="79">
        <v>20.36</v>
      </c>
      <c r="M94" s="79">
        <v>18.29</v>
      </c>
      <c r="N94" s="78">
        <v>4685</v>
      </c>
      <c r="O94" s="102">
        <f t="shared" si="3"/>
        <v>43</v>
      </c>
      <c r="P94" s="102" t="str">
        <f t="shared" si="4"/>
        <v>Oskarshamn</v>
      </c>
      <c r="Q94" s="104">
        <f t="shared" si="5"/>
        <v>4685</v>
      </c>
    </row>
    <row r="95" spans="1:17" ht="12.75">
      <c r="A95" s="74" t="s">
        <v>639</v>
      </c>
      <c r="B95" s="75" t="s">
        <v>161</v>
      </c>
      <c r="C95" t="s">
        <v>162</v>
      </c>
      <c r="D95" t="s">
        <v>162</v>
      </c>
      <c r="E95" s="5">
        <v>6903</v>
      </c>
      <c r="F95" s="5">
        <v>1037363900</v>
      </c>
      <c r="G95" s="80">
        <v>1096243638</v>
      </c>
      <c r="H95" s="80">
        <v>158807</v>
      </c>
      <c r="I95" s="77">
        <v>85.9</v>
      </c>
      <c r="J95" s="78">
        <v>1467485990</v>
      </c>
      <c r="K95" s="78">
        <v>371242352</v>
      </c>
      <c r="L95" s="79">
        <v>20.36</v>
      </c>
      <c r="M95" s="79">
        <v>18.29</v>
      </c>
      <c r="N95" s="78">
        <v>10950</v>
      </c>
      <c r="O95" s="102">
        <f t="shared" si="3"/>
        <v>259</v>
      </c>
      <c r="P95" s="102" t="str">
        <f t="shared" si="4"/>
        <v>Torsås</v>
      </c>
      <c r="Q95" s="104">
        <f t="shared" si="5"/>
        <v>10950</v>
      </c>
    </row>
    <row r="96" spans="1:17" ht="12.75">
      <c r="A96" s="74" t="s">
        <v>639</v>
      </c>
      <c r="B96" s="75" t="s">
        <v>179</v>
      </c>
      <c r="C96" t="s">
        <v>180</v>
      </c>
      <c r="D96" t="s">
        <v>180</v>
      </c>
      <c r="E96" s="5">
        <v>15377</v>
      </c>
      <c r="F96" s="5">
        <v>2444979800</v>
      </c>
      <c r="G96" s="80">
        <v>2583754408</v>
      </c>
      <c r="H96" s="80">
        <v>168027</v>
      </c>
      <c r="I96" s="77">
        <v>90.9</v>
      </c>
      <c r="J96" s="78">
        <v>3268945686</v>
      </c>
      <c r="K96" s="78">
        <v>685191278</v>
      </c>
      <c r="L96" s="79">
        <v>20.36</v>
      </c>
      <c r="M96" s="79">
        <v>18.29</v>
      </c>
      <c r="N96" s="78">
        <v>9072</v>
      </c>
      <c r="O96" s="102">
        <f t="shared" si="3"/>
        <v>188</v>
      </c>
      <c r="P96" s="102" t="str">
        <f t="shared" si="4"/>
        <v>Vimmerby</v>
      </c>
      <c r="Q96" s="104">
        <f t="shared" si="5"/>
        <v>9072</v>
      </c>
    </row>
    <row r="97" spans="1:17" ht="12.75">
      <c r="A97" s="74" t="s">
        <v>639</v>
      </c>
      <c r="B97" s="75" t="s">
        <v>177</v>
      </c>
      <c r="C97" t="s">
        <v>178</v>
      </c>
      <c r="D97" t="s">
        <v>178</v>
      </c>
      <c r="E97" s="5">
        <v>36010</v>
      </c>
      <c r="F97" s="5">
        <v>5783047900</v>
      </c>
      <c r="G97" s="80">
        <v>6111287916</v>
      </c>
      <c r="H97" s="80">
        <v>169711</v>
      </c>
      <c r="I97" s="77">
        <v>91.8</v>
      </c>
      <c r="J97" s="78">
        <v>7655247067</v>
      </c>
      <c r="K97" s="78">
        <v>1543959151</v>
      </c>
      <c r="L97" s="79">
        <v>20.36</v>
      </c>
      <c r="M97" s="79">
        <v>18.29</v>
      </c>
      <c r="N97" s="78">
        <v>8730</v>
      </c>
      <c r="O97" s="102">
        <f t="shared" si="3"/>
        <v>173</v>
      </c>
      <c r="P97" s="102" t="str">
        <f t="shared" si="4"/>
        <v>Västervik</v>
      </c>
      <c r="Q97" s="104">
        <f t="shared" si="5"/>
        <v>8730</v>
      </c>
    </row>
    <row r="98" spans="1:17" ht="25.5">
      <c r="A98" s="74" t="s">
        <v>641</v>
      </c>
      <c r="B98" s="75" t="s">
        <v>183</v>
      </c>
      <c r="C98" s="105" t="s">
        <v>184</v>
      </c>
      <c r="D98" s="76" t="s">
        <v>675</v>
      </c>
      <c r="E98" s="5">
        <v>57327</v>
      </c>
      <c r="F98" s="5">
        <v>8799188100</v>
      </c>
      <c r="G98" s="80">
        <v>9298621217</v>
      </c>
      <c r="H98" s="80">
        <v>162203</v>
      </c>
      <c r="I98" s="77">
        <v>87.7</v>
      </c>
      <c r="J98" s="78">
        <v>12186957751</v>
      </c>
      <c r="K98" s="78">
        <v>2888336534</v>
      </c>
      <c r="L98" s="79">
        <v>19.6</v>
      </c>
      <c r="M98" s="79">
        <v>17.54</v>
      </c>
      <c r="N98" s="78">
        <v>9875</v>
      </c>
      <c r="O98" s="102">
        <f t="shared" si="3"/>
        <v>224</v>
      </c>
      <c r="P98" s="102" t="str">
        <f t="shared" si="4"/>
        <v>Gotland</v>
      </c>
      <c r="Q98" s="104">
        <f t="shared" si="5"/>
        <v>9875</v>
      </c>
    </row>
    <row r="99" spans="1:17" ht="25.5">
      <c r="A99" s="74" t="s">
        <v>642</v>
      </c>
      <c r="B99" s="75" t="s">
        <v>191</v>
      </c>
      <c r="C99" s="105" t="s">
        <v>192</v>
      </c>
      <c r="D99" s="76" t="s">
        <v>676</v>
      </c>
      <c r="E99" s="5">
        <v>31205</v>
      </c>
      <c r="F99" s="5">
        <v>5175154400</v>
      </c>
      <c r="G99" s="80">
        <v>5468890989</v>
      </c>
      <c r="H99" s="80">
        <v>175257</v>
      </c>
      <c r="I99" s="77">
        <v>94.8</v>
      </c>
      <c r="J99" s="78">
        <v>6633767974</v>
      </c>
      <c r="K99" s="78">
        <v>1164876985</v>
      </c>
      <c r="L99" s="79">
        <v>19.24</v>
      </c>
      <c r="M99" s="79">
        <v>17.17</v>
      </c>
      <c r="N99" s="78">
        <v>7182</v>
      </c>
      <c r="O99" s="102">
        <f t="shared" si="3"/>
        <v>105</v>
      </c>
      <c r="P99" s="102" t="str">
        <f t="shared" si="4"/>
        <v>Karlshamn</v>
      </c>
      <c r="Q99" s="104">
        <f t="shared" si="5"/>
        <v>7182</v>
      </c>
    </row>
    <row r="100" spans="1:17" ht="12.75">
      <c r="A100" s="74" t="s">
        <v>642</v>
      </c>
      <c r="B100" s="75" t="s">
        <v>187</v>
      </c>
      <c r="C100" t="s">
        <v>188</v>
      </c>
      <c r="D100" t="s">
        <v>188</v>
      </c>
      <c r="E100" s="5">
        <v>64313</v>
      </c>
      <c r="F100" s="5">
        <v>10597324800</v>
      </c>
      <c r="G100" s="80">
        <v>11198818358</v>
      </c>
      <c r="H100" s="80">
        <v>174130</v>
      </c>
      <c r="I100" s="77">
        <v>94.2</v>
      </c>
      <c r="J100" s="78">
        <v>13672088437</v>
      </c>
      <c r="K100" s="78">
        <v>2473270079</v>
      </c>
      <c r="L100" s="79">
        <v>19.24</v>
      </c>
      <c r="M100" s="79">
        <v>17.17</v>
      </c>
      <c r="N100" s="78">
        <v>7399</v>
      </c>
      <c r="O100" s="102">
        <f t="shared" si="3"/>
        <v>112</v>
      </c>
      <c r="P100" s="102" t="str">
        <f t="shared" si="4"/>
        <v>Karlskrona</v>
      </c>
      <c r="Q100" s="104">
        <f t="shared" si="5"/>
        <v>7399</v>
      </c>
    </row>
    <row r="101" spans="1:17" ht="12.75">
      <c r="A101" s="74" t="s">
        <v>642</v>
      </c>
      <c r="B101" s="75" t="s">
        <v>185</v>
      </c>
      <c r="C101" t="s">
        <v>186</v>
      </c>
      <c r="D101" t="s">
        <v>186</v>
      </c>
      <c r="E101" s="5">
        <v>12880</v>
      </c>
      <c r="F101" s="5">
        <v>2081704100</v>
      </c>
      <c r="G101" s="80">
        <v>2199859543</v>
      </c>
      <c r="H101" s="80">
        <v>170797</v>
      </c>
      <c r="I101" s="77">
        <v>92.4</v>
      </c>
      <c r="J101" s="78">
        <v>2738116696</v>
      </c>
      <c r="K101" s="78">
        <v>538257153</v>
      </c>
      <c r="L101" s="79">
        <v>19.24</v>
      </c>
      <c r="M101" s="79">
        <v>17.17</v>
      </c>
      <c r="N101" s="78">
        <v>8040</v>
      </c>
      <c r="O101" s="102">
        <f t="shared" si="3"/>
        <v>132</v>
      </c>
      <c r="P101" s="102" t="str">
        <f t="shared" si="4"/>
        <v>Olofström</v>
      </c>
      <c r="Q101" s="104">
        <f t="shared" si="5"/>
        <v>8040</v>
      </c>
    </row>
    <row r="102" spans="1:17" ht="12.75">
      <c r="A102" s="74" t="s">
        <v>642</v>
      </c>
      <c r="B102" s="75" t="s">
        <v>189</v>
      </c>
      <c r="C102" t="s">
        <v>190</v>
      </c>
      <c r="D102" t="s">
        <v>190</v>
      </c>
      <c r="E102" s="5">
        <v>27999</v>
      </c>
      <c r="F102" s="5">
        <v>4505935700</v>
      </c>
      <c r="G102" s="80">
        <v>4761688104</v>
      </c>
      <c r="H102" s="80">
        <v>170066</v>
      </c>
      <c r="I102" s="77">
        <v>92</v>
      </c>
      <c r="J102" s="78">
        <v>5952215013</v>
      </c>
      <c r="K102" s="78">
        <v>1190526909</v>
      </c>
      <c r="L102" s="79">
        <v>19.24</v>
      </c>
      <c r="M102" s="79">
        <v>17.17</v>
      </c>
      <c r="N102" s="78">
        <v>8181</v>
      </c>
      <c r="O102" s="102">
        <f t="shared" si="3"/>
        <v>140</v>
      </c>
      <c r="P102" s="102" t="str">
        <f t="shared" si="4"/>
        <v>Ronneby</v>
      </c>
      <c r="Q102" s="104">
        <f t="shared" si="5"/>
        <v>8181</v>
      </c>
    </row>
    <row r="103" spans="1:17" ht="12.75">
      <c r="A103" s="74" t="s">
        <v>642</v>
      </c>
      <c r="B103" s="75" t="s">
        <v>193</v>
      </c>
      <c r="C103" t="s">
        <v>194</v>
      </c>
      <c r="D103" t="s">
        <v>194</v>
      </c>
      <c r="E103" s="5">
        <v>16802</v>
      </c>
      <c r="F103" s="5">
        <v>2686003500</v>
      </c>
      <c r="G103" s="80">
        <v>2838458373</v>
      </c>
      <c r="H103" s="80">
        <v>168936</v>
      </c>
      <c r="I103" s="77">
        <v>91.4</v>
      </c>
      <c r="J103" s="78">
        <v>3571881733</v>
      </c>
      <c r="K103" s="78">
        <v>733423360</v>
      </c>
      <c r="L103" s="79">
        <v>19.24</v>
      </c>
      <c r="M103" s="79">
        <v>17.17</v>
      </c>
      <c r="N103" s="78">
        <v>8398</v>
      </c>
      <c r="O103" s="102">
        <f t="shared" si="3"/>
        <v>151</v>
      </c>
      <c r="P103" s="102" t="str">
        <f t="shared" si="4"/>
        <v>Sölvesborg</v>
      </c>
      <c r="Q103" s="104">
        <f t="shared" si="5"/>
        <v>8398</v>
      </c>
    </row>
    <row r="104" spans="1:17" ht="25.5">
      <c r="A104" s="74" t="s">
        <v>643</v>
      </c>
      <c r="B104" s="75" t="s">
        <v>207</v>
      </c>
      <c r="C104" s="105" t="s">
        <v>208</v>
      </c>
      <c r="D104" s="76" t="s">
        <v>677</v>
      </c>
      <c r="E104" s="5">
        <v>14884</v>
      </c>
      <c r="F104" s="5">
        <v>2145676900</v>
      </c>
      <c r="G104" s="80">
        <v>2267463375</v>
      </c>
      <c r="H104" s="80">
        <v>152342</v>
      </c>
      <c r="I104" s="77">
        <v>82.4</v>
      </c>
      <c r="J104" s="78">
        <v>3164140443</v>
      </c>
      <c r="K104" s="78">
        <v>896677068</v>
      </c>
      <c r="L104" s="79">
        <v>19.7</v>
      </c>
      <c r="M104" s="79">
        <v>17.63</v>
      </c>
      <c r="N104" s="78">
        <v>11868</v>
      </c>
      <c r="O104" s="102">
        <f t="shared" si="3"/>
        <v>277</v>
      </c>
      <c r="P104" s="102" t="str">
        <f t="shared" si="4"/>
        <v>Bjuv</v>
      </c>
      <c r="Q104" s="104">
        <f t="shared" si="5"/>
        <v>11868</v>
      </c>
    </row>
    <row r="105" spans="1:17" ht="12.75">
      <c r="A105" s="74" t="s">
        <v>643</v>
      </c>
      <c r="B105" s="75" t="s">
        <v>225</v>
      </c>
      <c r="C105" t="s">
        <v>226</v>
      </c>
      <c r="D105" t="s">
        <v>226</v>
      </c>
      <c r="E105" s="5">
        <v>12362</v>
      </c>
      <c r="F105" s="5">
        <v>1952680400</v>
      </c>
      <c r="G105" s="80">
        <v>2063512587</v>
      </c>
      <c r="H105" s="80">
        <v>166924</v>
      </c>
      <c r="I105" s="77">
        <v>90.3</v>
      </c>
      <c r="J105" s="78">
        <v>2627996785</v>
      </c>
      <c r="K105" s="78">
        <v>564484198</v>
      </c>
      <c r="L105" s="79">
        <v>19.7</v>
      </c>
      <c r="M105" s="79">
        <v>17.63</v>
      </c>
      <c r="N105" s="78">
        <v>8996</v>
      </c>
      <c r="O105" s="102">
        <f t="shared" si="3"/>
        <v>183</v>
      </c>
      <c r="P105" s="102" t="str">
        <f t="shared" si="4"/>
        <v>Bromölla</v>
      </c>
      <c r="Q105" s="104">
        <f t="shared" si="5"/>
        <v>8996</v>
      </c>
    </row>
    <row r="106" spans="1:17" ht="12.75">
      <c r="A106" s="74" t="s">
        <v>643</v>
      </c>
      <c r="B106" s="75" t="s">
        <v>199</v>
      </c>
      <c r="C106" t="s">
        <v>200</v>
      </c>
      <c r="D106" t="s">
        <v>200</v>
      </c>
      <c r="E106" s="5">
        <v>16816</v>
      </c>
      <c r="F106" s="5">
        <v>2546659100</v>
      </c>
      <c r="G106" s="80">
        <v>2691204924</v>
      </c>
      <c r="H106" s="80">
        <v>160038</v>
      </c>
      <c r="I106" s="77">
        <v>86.6</v>
      </c>
      <c r="J106" s="78">
        <v>3574857947</v>
      </c>
      <c r="K106" s="78">
        <v>883653023</v>
      </c>
      <c r="L106" s="79">
        <v>19.7</v>
      </c>
      <c r="M106" s="79">
        <v>17.63</v>
      </c>
      <c r="N106" s="78">
        <v>10352</v>
      </c>
      <c r="O106" s="102">
        <f t="shared" si="3"/>
        <v>245</v>
      </c>
      <c r="P106" s="102" t="str">
        <f t="shared" si="4"/>
        <v>Burlöv</v>
      </c>
      <c r="Q106" s="104">
        <f t="shared" si="5"/>
        <v>10352</v>
      </c>
    </row>
    <row r="107" spans="1:17" ht="12.75">
      <c r="A107" s="74" t="s">
        <v>643</v>
      </c>
      <c r="B107" s="75" t="s">
        <v>235</v>
      </c>
      <c r="C107" t="s">
        <v>236</v>
      </c>
      <c r="D107" t="s">
        <v>236</v>
      </c>
      <c r="E107" s="5">
        <v>14271</v>
      </c>
      <c r="F107" s="5">
        <v>2579039500</v>
      </c>
      <c r="G107" s="80">
        <v>2725423203</v>
      </c>
      <c r="H107" s="80">
        <v>190976</v>
      </c>
      <c r="I107" s="77">
        <v>103.3</v>
      </c>
      <c r="J107" s="78">
        <v>3033824796</v>
      </c>
      <c r="K107" s="78">
        <v>308401593</v>
      </c>
      <c r="L107" s="79">
        <v>19.7</v>
      </c>
      <c r="M107" s="79">
        <v>17.63</v>
      </c>
      <c r="N107" s="78">
        <v>4257</v>
      </c>
      <c r="O107" s="102">
        <f t="shared" si="3"/>
        <v>39</v>
      </c>
      <c r="P107" s="102" t="str">
        <f t="shared" si="4"/>
        <v>Båstad</v>
      </c>
      <c r="Q107" s="104">
        <f t="shared" si="5"/>
        <v>4257</v>
      </c>
    </row>
    <row r="108" spans="1:17" ht="12.75">
      <c r="A108" s="74" t="s">
        <v>643</v>
      </c>
      <c r="B108" s="75" t="s">
        <v>247</v>
      </c>
      <c r="C108" t="s">
        <v>248</v>
      </c>
      <c r="D108" t="s">
        <v>248</v>
      </c>
      <c r="E108" s="5">
        <v>31767</v>
      </c>
      <c r="F108" s="5">
        <v>4971241100</v>
      </c>
      <c r="G108" s="80">
        <v>5253403774</v>
      </c>
      <c r="H108" s="80">
        <v>165373</v>
      </c>
      <c r="I108" s="77">
        <v>89.5</v>
      </c>
      <c r="J108" s="78">
        <v>6753241699</v>
      </c>
      <c r="K108" s="78">
        <v>1499837925</v>
      </c>
      <c r="L108" s="79">
        <v>19.7</v>
      </c>
      <c r="M108" s="79">
        <v>17.63</v>
      </c>
      <c r="N108" s="78">
        <v>9301</v>
      </c>
      <c r="O108" s="102">
        <f t="shared" si="3"/>
        <v>197</v>
      </c>
      <c r="P108" s="102" t="str">
        <f t="shared" si="4"/>
        <v>Eslöv</v>
      </c>
      <c r="Q108" s="104">
        <f t="shared" si="5"/>
        <v>9301</v>
      </c>
    </row>
    <row r="109" spans="1:17" ht="12.75">
      <c r="A109" s="74" t="s">
        <v>643</v>
      </c>
      <c r="B109" s="75" t="s">
        <v>243</v>
      </c>
      <c r="C109" t="s">
        <v>244</v>
      </c>
      <c r="D109" t="s">
        <v>244</v>
      </c>
      <c r="E109" s="5">
        <v>130347</v>
      </c>
      <c r="F109" s="5">
        <v>22243674000</v>
      </c>
      <c r="G109" s="80">
        <v>23506202693</v>
      </c>
      <c r="H109" s="80">
        <v>180336</v>
      </c>
      <c r="I109" s="77">
        <v>97.6</v>
      </c>
      <c r="J109" s="78">
        <v>27710038585</v>
      </c>
      <c r="K109" s="78">
        <v>4203835892</v>
      </c>
      <c r="L109" s="79">
        <v>19.7</v>
      </c>
      <c r="M109" s="79">
        <v>17.63</v>
      </c>
      <c r="N109" s="78">
        <v>6353</v>
      </c>
      <c r="O109" s="102">
        <f t="shared" si="3"/>
        <v>78</v>
      </c>
      <c r="P109" s="102" t="str">
        <f t="shared" si="4"/>
        <v>Helsingborg</v>
      </c>
      <c r="Q109" s="104">
        <f t="shared" si="5"/>
        <v>6353</v>
      </c>
    </row>
    <row r="110" spans="1:17" ht="12.75">
      <c r="A110" s="74" t="s">
        <v>643</v>
      </c>
      <c r="B110" s="75" t="s">
        <v>259</v>
      </c>
      <c r="C110" t="s">
        <v>260</v>
      </c>
      <c r="D110" t="s">
        <v>260</v>
      </c>
      <c r="E110" s="5">
        <v>50183</v>
      </c>
      <c r="F110" s="5">
        <v>7693542600</v>
      </c>
      <c r="G110" s="80">
        <v>8130220384</v>
      </c>
      <c r="H110" s="80">
        <v>162011</v>
      </c>
      <c r="I110" s="77">
        <v>87.6</v>
      </c>
      <c r="J110" s="78">
        <v>10668238366</v>
      </c>
      <c r="K110" s="78">
        <v>2538017982</v>
      </c>
      <c r="L110" s="79">
        <v>19.7</v>
      </c>
      <c r="M110" s="79">
        <v>17.63</v>
      </c>
      <c r="N110" s="78">
        <v>9963</v>
      </c>
      <c r="O110" s="102">
        <f t="shared" si="3"/>
        <v>228</v>
      </c>
      <c r="P110" s="102" t="str">
        <f t="shared" si="4"/>
        <v>Hässleholm</v>
      </c>
      <c r="Q110" s="104">
        <f t="shared" si="5"/>
        <v>9963</v>
      </c>
    </row>
    <row r="111" spans="1:17" ht="12.75">
      <c r="A111" s="74" t="s">
        <v>643</v>
      </c>
      <c r="B111" s="75" t="s">
        <v>245</v>
      </c>
      <c r="C111" t="s">
        <v>644</v>
      </c>
      <c r="D111" t="s">
        <v>644</v>
      </c>
      <c r="E111" s="5">
        <v>24670</v>
      </c>
      <c r="F111" s="5">
        <v>4554591100</v>
      </c>
      <c r="G111" s="80">
        <v>4813105136</v>
      </c>
      <c r="H111" s="80">
        <v>195100</v>
      </c>
      <c r="I111" s="77">
        <v>105.5</v>
      </c>
      <c r="J111" s="78">
        <v>5244513889</v>
      </c>
      <c r="K111" s="78">
        <v>431408753</v>
      </c>
      <c r="L111" s="79">
        <v>19.7</v>
      </c>
      <c r="M111" s="79">
        <v>17.63</v>
      </c>
      <c r="N111" s="78">
        <v>3445</v>
      </c>
      <c r="O111" s="102">
        <f t="shared" si="3"/>
        <v>35</v>
      </c>
      <c r="P111" s="102" t="str">
        <f t="shared" si="4"/>
        <v>Höganäs             </v>
      </c>
      <c r="Q111" s="104">
        <f t="shared" si="5"/>
        <v>3445</v>
      </c>
    </row>
    <row r="112" spans="1:17" ht="12.75">
      <c r="A112" s="74" t="s">
        <v>643</v>
      </c>
      <c r="B112" s="75" t="s">
        <v>219</v>
      </c>
      <c r="C112" t="s">
        <v>220</v>
      </c>
      <c r="D112" t="s">
        <v>220</v>
      </c>
      <c r="E112" s="5">
        <v>14874</v>
      </c>
      <c r="F112" s="5">
        <v>2254252000</v>
      </c>
      <c r="G112" s="80">
        <v>2382201089</v>
      </c>
      <c r="H112" s="80">
        <v>160159</v>
      </c>
      <c r="I112" s="77">
        <v>86.6</v>
      </c>
      <c r="J112" s="78">
        <v>3162014576</v>
      </c>
      <c r="K112" s="78">
        <v>779813487</v>
      </c>
      <c r="L112" s="79">
        <v>19.7</v>
      </c>
      <c r="M112" s="79">
        <v>17.63</v>
      </c>
      <c r="N112" s="78">
        <v>10328</v>
      </c>
      <c r="O112" s="102">
        <f t="shared" si="3"/>
        <v>243</v>
      </c>
      <c r="P112" s="102" t="str">
        <f t="shared" si="4"/>
        <v>Hörby</v>
      </c>
      <c r="Q112" s="104">
        <f t="shared" si="5"/>
        <v>10328</v>
      </c>
    </row>
    <row r="113" spans="1:17" ht="12.75">
      <c r="A113" s="74" t="s">
        <v>643</v>
      </c>
      <c r="B113" s="75" t="s">
        <v>221</v>
      </c>
      <c r="C113" t="s">
        <v>222</v>
      </c>
      <c r="D113" t="s">
        <v>222</v>
      </c>
      <c r="E113" s="5">
        <v>15479</v>
      </c>
      <c r="F113" s="5">
        <v>2486733100</v>
      </c>
      <c r="G113" s="80">
        <v>2627877584</v>
      </c>
      <c r="H113" s="80">
        <v>169771</v>
      </c>
      <c r="I113" s="77">
        <v>91.8</v>
      </c>
      <c r="J113" s="78">
        <v>3290629529</v>
      </c>
      <c r="K113" s="78">
        <v>662751945</v>
      </c>
      <c r="L113" s="79">
        <v>19.7</v>
      </c>
      <c r="M113" s="79">
        <v>17.63</v>
      </c>
      <c r="N113" s="78">
        <v>8435</v>
      </c>
      <c r="O113" s="102">
        <f t="shared" si="3"/>
        <v>153</v>
      </c>
      <c r="P113" s="102" t="str">
        <f t="shared" si="4"/>
        <v>Höör</v>
      </c>
      <c r="Q113" s="104">
        <f t="shared" si="5"/>
        <v>8435</v>
      </c>
    </row>
    <row r="114" spans="1:17" ht="12.75">
      <c r="A114" s="74" t="s">
        <v>643</v>
      </c>
      <c r="B114" s="75" t="s">
        <v>231</v>
      </c>
      <c r="C114" t="s">
        <v>232</v>
      </c>
      <c r="D114" t="s">
        <v>232</v>
      </c>
      <c r="E114" s="5">
        <v>16583</v>
      </c>
      <c r="F114" s="5">
        <v>2440112200</v>
      </c>
      <c r="G114" s="80">
        <v>2578610528</v>
      </c>
      <c r="H114" s="80">
        <v>155497</v>
      </c>
      <c r="I114" s="77">
        <v>84.1</v>
      </c>
      <c r="J114" s="78">
        <v>3525325246</v>
      </c>
      <c r="K114" s="78">
        <v>946714718</v>
      </c>
      <c r="L114" s="79">
        <v>19.7</v>
      </c>
      <c r="M114" s="79">
        <v>17.63</v>
      </c>
      <c r="N114" s="78">
        <v>11247</v>
      </c>
      <c r="O114" s="102">
        <f t="shared" si="3"/>
        <v>266</v>
      </c>
      <c r="P114" s="102" t="str">
        <f t="shared" si="4"/>
        <v>Klippan</v>
      </c>
      <c r="Q114" s="104">
        <f t="shared" si="5"/>
        <v>11247</v>
      </c>
    </row>
    <row r="115" spans="1:17" ht="12.75">
      <c r="A115" s="74" t="s">
        <v>643</v>
      </c>
      <c r="B115" s="75" t="s">
        <v>253</v>
      </c>
      <c r="C115" t="s">
        <v>254</v>
      </c>
      <c r="D115" t="s">
        <v>254</v>
      </c>
      <c r="E115" s="5">
        <v>79883</v>
      </c>
      <c r="F115" s="5">
        <v>12781188300</v>
      </c>
      <c r="G115" s="80">
        <v>13506635767</v>
      </c>
      <c r="H115" s="80">
        <v>169080</v>
      </c>
      <c r="I115" s="77">
        <v>91.5</v>
      </c>
      <c r="J115" s="78">
        <v>16982063356</v>
      </c>
      <c r="K115" s="78">
        <v>3475427589</v>
      </c>
      <c r="L115" s="79">
        <v>19.7</v>
      </c>
      <c r="M115" s="79">
        <v>17.63</v>
      </c>
      <c r="N115" s="78">
        <v>8571</v>
      </c>
      <c r="O115" s="102">
        <f t="shared" si="3"/>
        <v>159</v>
      </c>
      <c r="P115" s="102" t="str">
        <f t="shared" si="4"/>
        <v>Kristianstad</v>
      </c>
      <c r="Q115" s="104">
        <f t="shared" si="5"/>
        <v>8571</v>
      </c>
    </row>
    <row r="116" spans="1:17" ht="12.75">
      <c r="A116" s="74" t="s">
        <v>643</v>
      </c>
      <c r="B116" s="75" t="s">
        <v>209</v>
      </c>
      <c r="C116" t="s">
        <v>210</v>
      </c>
      <c r="D116" t="s">
        <v>210</v>
      </c>
      <c r="E116" s="5">
        <v>29279</v>
      </c>
      <c r="F116" s="5">
        <v>5420189900</v>
      </c>
      <c r="G116" s="80">
        <v>5727834459</v>
      </c>
      <c r="H116" s="80">
        <v>195629</v>
      </c>
      <c r="I116" s="77">
        <v>105.8</v>
      </c>
      <c r="J116" s="78">
        <v>6224325989</v>
      </c>
      <c r="K116" s="78">
        <v>496491530</v>
      </c>
      <c r="L116" s="79">
        <v>19.7</v>
      </c>
      <c r="M116" s="79">
        <v>17.63</v>
      </c>
      <c r="N116" s="78">
        <v>3341</v>
      </c>
      <c r="O116" s="102">
        <f t="shared" si="3"/>
        <v>34</v>
      </c>
      <c r="P116" s="102" t="str">
        <f t="shared" si="4"/>
        <v>Kävlinge</v>
      </c>
      <c r="Q116" s="104">
        <f t="shared" si="5"/>
        <v>3341</v>
      </c>
    </row>
    <row r="117" spans="1:17" ht="12.75">
      <c r="A117" s="74" t="s">
        <v>643</v>
      </c>
      <c r="B117" s="75" t="s">
        <v>241</v>
      </c>
      <c r="C117" t="s">
        <v>242</v>
      </c>
      <c r="D117" t="s">
        <v>242</v>
      </c>
      <c r="E117" s="5">
        <v>42101</v>
      </c>
      <c r="F117" s="5">
        <v>6144729600</v>
      </c>
      <c r="G117" s="80">
        <v>6493498307</v>
      </c>
      <c r="H117" s="80">
        <v>154236</v>
      </c>
      <c r="I117" s="77">
        <v>83.4</v>
      </c>
      <c r="J117" s="78">
        <v>8950112657</v>
      </c>
      <c r="K117" s="78">
        <v>2456614350</v>
      </c>
      <c r="L117" s="79">
        <v>19.7</v>
      </c>
      <c r="M117" s="79">
        <v>17.63</v>
      </c>
      <c r="N117" s="78">
        <v>11495</v>
      </c>
      <c r="O117" s="102">
        <f t="shared" si="3"/>
        <v>270</v>
      </c>
      <c r="P117" s="102" t="str">
        <f t="shared" si="4"/>
        <v>Landskrona</v>
      </c>
      <c r="Q117" s="104">
        <f t="shared" si="5"/>
        <v>11495</v>
      </c>
    </row>
    <row r="118" spans="1:17" ht="12.75">
      <c r="A118" s="74" t="s">
        <v>643</v>
      </c>
      <c r="B118" s="75" t="s">
        <v>211</v>
      </c>
      <c r="C118" t="s">
        <v>212</v>
      </c>
      <c r="D118" t="s">
        <v>212</v>
      </c>
      <c r="E118" s="5">
        <v>22000</v>
      </c>
      <c r="F118" s="5">
        <v>4804229700</v>
      </c>
      <c r="G118" s="80">
        <v>5076912974</v>
      </c>
      <c r="H118" s="80">
        <v>230769</v>
      </c>
      <c r="I118" s="77">
        <v>124.8</v>
      </c>
      <c r="J118" s="78">
        <v>4676907400</v>
      </c>
      <c r="K118" s="78">
        <v>-400005574</v>
      </c>
      <c r="L118" s="79">
        <v>19.7</v>
      </c>
      <c r="M118" s="79">
        <v>17.63</v>
      </c>
      <c r="N118" s="78">
        <v>-3205</v>
      </c>
      <c r="O118" s="102">
        <f t="shared" si="3"/>
        <v>6</v>
      </c>
      <c r="P118" s="102" t="str">
        <f t="shared" si="4"/>
        <v>Lomma</v>
      </c>
      <c r="Q118" s="104">
        <f t="shared" si="5"/>
        <v>-3205</v>
      </c>
    </row>
    <row r="119" spans="1:17" ht="12.75">
      <c r="A119" s="74" t="s">
        <v>643</v>
      </c>
      <c r="B119" s="75" t="s">
        <v>239</v>
      </c>
      <c r="C119" t="s">
        <v>240</v>
      </c>
      <c r="D119" t="s">
        <v>240</v>
      </c>
      <c r="E119" s="5">
        <v>111792</v>
      </c>
      <c r="F119" s="5">
        <v>19957460200</v>
      </c>
      <c r="G119" s="80">
        <v>21090225683</v>
      </c>
      <c r="H119" s="80">
        <v>188656</v>
      </c>
      <c r="I119" s="77">
        <v>102.1</v>
      </c>
      <c r="J119" s="78">
        <v>23765492366</v>
      </c>
      <c r="K119" s="78">
        <v>2675266683</v>
      </c>
      <c r="L119" s="79">
        <v>19.7</v>
      </c>
      <c r="M119" s="79">
        <v>17.63</v>
      </c>
      <c r="N119" s="78">
        <v>4714</v>
      </c>
      <c r="O119" s="102">
        <f t="shared" si="3"/>
        <v>44</v>
      </c>
      <c r="P119" s="102" t="str">
        <f t="shared" si="4"/>
        <v>Lund</v>
      </c>
      <c r="Q119" s="104">
        <f t="shared" si="5"/>
        <v>4714</v>
      </c>
    </row>
    <row r="120" spans="1:17" ht="12.75">
      <c r="A120" s="74" t="s">
        <v>643</v>
      </c>
      <c r="B120" s="75" t="s">
        <v>237</v>
      </c>
      <c r="C120" t="s">
        <v>238</v>
      </c>
      <c r="D120" t="s">
        <v>238</v>
      </c>
      <c r="E120" s="5">
        <v>302206</v>
      </c>
      <c r="F120" s="5">
        <v>44515303200</v>
      </c>
      <c r="G120" s="80">
        <v>47041947294</v>
      </c>
      <c r="H120" s="80">
        <v>155662</v>
      </c>
      <c r="I120" s="77">
        <v>84.2</v>
      </c>
      <c r="J120" s="78">
        <v>64244976260</v>
      </c>
      <c r="K120" s="78">
        <v>17203028966</v>
      </c>
      <c r="L120" s="79">
        <v>19.7</v>
      </c>
      <c r="M120" s="79">
        <v>17.63</v>
      </c>
      <c r="N120" s="78">
        <v>11214</v>
      </c>
      <c r="O120" s="102">
        <f t="shared" si="3"/>
        <v>264</v>
      </c>
      <c r="P120" s="102" t="str">
        <f t="shared" si="4"/>
        <v>Malmö</v>
      </c>
      <c r="Q120" s="104">
        <f t="shared" si="5"/>
        <v>11214</v>
      </c>
    </row>
    <row r="121" spans="1:17" ht="12.75">
      <c r="A121" s="74" t="s">
        <v>643</v>
      </c>
      <c r="B121" s="75" t="s">
        <v>227</v>
      </c>
      <c r="C121" t="s">
        <v>228</v>
      </c>
      <c r="D121" t="s">
        <v>228</v>
      </c>
      <c r="E121" s="5">
        <v>12671</v>
      </c>
      <c r="F121" s="5">
        <v>1954168100</v>
      </c>
      <c r="G121" s="80">
        <v>2065084727</v>
      </c>
      <c r="H121" s="80">
        <v>162977</v>
      </c>
      <c r="I121" s="77">
        <v>88.2</v>
      </c>
      <c r="J121" s="78">
        <v>2693686076</v>
      </c>
      <c r="K121" s="78">
        <v>628601349</v>
      </c>
      <c r="L121" s="79">
        <v>19.7</v>
      </c>
      <c r="M121" s="79">
        <v>17.63</v>
      </c>
      <c r="N121" s="78">
        <v>9773</v>
      </c>
      <c r="O121" s="102">
        <f t="shared" si="3"/>
        <v>216</v>
      </c>
      <c r="P121" s="102" t="str">
        <f t="shared" si="4"/>
        <v>Osby</v>
      </c>
      <c r="Q121" s="104">
        <f t="shared" si="5"/>
        <v>9773</v>
      </c>
    </row>
    <row r="122" spans="1:17" ht="12.75">
      <c r="A122" s="74" t="s">
        <v>643</v>
      </c>
      <c r="B122" s="75" t="s">
        <v>229</v>
      </c>
      <c r="C122" t="s">
        <v>230</v>
      </c>
      <c r="D122" t="s">
        <v>230</v>
      </c>
      <c r="E122" s="5">
        <v>7153</v>
      </c>
      <c r="F122" s="5">
        <v>1025242900</v>
      </c>
      <c r="G122" s="80">
        <v>1083434662</v>
      </c>
      <c r="H122" s="80">
        <v>151466</v>
      </c>
      <c r="I122" s="77">
        <v>81.9</v>
      </c>
      <c r="J122" s="78">
        <v>1520632665</v>
      </c>
      <c r="K122" s="78">
        <v>437198003</v>
      </c>
      <c r="L122" s="79">
        <v>19.7</v>
      </c>
      <c r="M122" s="79">
        <v>17.63</v>
      </c>
      <c r="N122" s="78">
        <v>12041</v>
      </c>
      <c r="O122" s="102">
        <f t="shared" si="3"/>
        <v>279</v>
      </c>
      <c r="P122" s="102" t="str">
        <f t="shared" si="4"/>
        <v>Perstorp</v>
      </c>
      <c r="Q122" s="104">
        <f t="shared" si="5"/>
        <v>12041</v>
      </c>
    </row>
    <row r="123" spans="1:17" ht="12.75">
      <c r="A123" s="74" t="s">
        <v>643</v>
      </c>
      <c r="B123" s="75" t="s">
        <v>255</v>
      </c>
      <c r="C123" t="s">
        <v>256</v>
      </c>
      <c r="D123" t="s">
        <v>256</v>
      </c>
      <c r="E123" s="5">
        <v>19197</v>
      </c>
      <c r="F123" s="5">
        <v>3065747500</v>
      </c>
      <c r="G123" s="80">
        <v>3239756262</v>
      </c>
      <c r="H123" s="80">
        <v>168764</v>
      </c>
      <c r="I123" s="77">
        <v>91.3</v>
      </c>
      <c r="J123" s="78">
        <v>4081026880</v>
      </c>
      <c r="K123" s="78">
        <v>841270618</v>
      </c>
      <c r="L123" s="79">
        <v>19.7</v>
      </c>
      <c r="M123" s="79">
        <v>17.63</v>
      </c>
      <c r="N123" s="78">
        <v>8633</v>
      </c>
      <c r="O123" s="102">
        <f t="shared" si="3"/>
        <v>166</v>
      </c>
      <c r="P123" s="102" t="str">
        <f t="shared" si="4"/>
        <v>Simrishamn</v>
      </c>
      <c r="Q123" s="104">
        <f t="shared" si="5"/>
        <v>8633</v>
      </c>
    </row>
    <row r="124" spans="1:17" ht="12.75">
      <c r="A124" s="74" t="s">
        <v>643</v>
      </c>
      <c r="B124" s="75" t="s">
        <v>217</v>
      </c>
      <c r="C124" t="s">
        <v>218</v>
      </c>
      <c r="D124" t="s">
        <v>218</v>
      </c>
      <c r="E124" s="5">
        <v>18160</v>
      </c>
      <c r="F124" s="5">
        <v>2810303900</v>
      </c>
      <c r="G124" s="80">
        <v>2969813939</v>
      </c>
      <c r="H124" s="80">
        <v>163536</v>
      </c>
      <c r="I124" s="77">
        <v>88.5</v>
      </c>
      <c r="J124" s="78">
        <v>3860574472</v>
      </c>
      <c r="K124" s="78">
        <v>890760533</v>
      </c>
      <c r="L124" s="79">
        <v>19.7</v>
      </c>
      <c r="M124" s="79">
        <v>17.63</v>
      </c>
      <c r="N124" s="78">
        <v>9663</v>
      </c>
      <c r="O124" s="102">
        <f t="shared" si="3"/>
        <v>212</v>
      </c>
      <c r="P124" s="102" t="str">
        <f t="shared" si="4"/>
        <v>Sjöbo</v>
      </c>
      <c r="Q124" s="104">
        <f t="shared" si="5"/>
        <v>9663</v>
      </c>
    </row>
    <row r="125" spans="1:17" ht="12.75">
      <c r="A125" s="74" t="s">
        <v>643</v>
      </c>
      <c r="B125" s="75" t="s">
        <v>215</v>
      </c>
      <c r="C125" t="s">
        <v>216</v>
      </c>
      <c r="D125" t="s">
        <v>216</v>
      </c>
      <c r="E125" s="5">
        <v>14930</v>
      </c>
      <c r="F125" s="5">
        <v>2324764800</v>
      </c>
      <c r="G125" s="80">
        <v>2456716125</v>
      </c>
      <c r="H125" s="80">
        <v>164549</v>
      </c>
      <c r="I125" s="77">
        <v>89</v>
      </c>
      <c r="J125" s="78">
        <v>3173919431</v>
      </c>
      <c r="K125" s="78">
        <v>717203306</v>
      </c>
      <c r="L125" s="79">
        <v>19.7</v>
      </c>
      <c r="M125" s="79">
        <v>17.63</v>
      </c>
      <c r="N125" s="78">
        <v>9463</v>
      </c>
      <c r="O125" s="102">
        <f t="shared" si="3"/>
        <v>203</v>
      </c>
      <c r="P125" s="102" t="str">
        <f t="shared" si="4"/>
        <v>Skurup</v>
      </c>
      <c r="Q125" s="104">
        <f t="shared" si="5"/>
        <v>9463</v>
      </c>
    </row>
    <row r="126" spans="1:17" ht="12.75">
      <c r="A126" s="74" t="s">
        <v>643</v>
      </c>
      <c r="B126" s="75" t="s">
        <v>197</v>
      </c>
      <c r="C126" t="s">
        <v>198</v>
      </c>
      <c r="D126" t="s">
        <v>198</v>
      </c>
      <c r="E126" s="5">
        <v>22306</v>
      </c>
      <c r="F126" s="5">
        <v>4102798600</v>
      </c>
      <c r="G126" s="80">
        <v>4335669346</v>
      </c>
      <c r="H126" s="80">
        <v>194372</v>
      </c>
      <c r="I126" s="77">
        <v>105.1</v>
      </c>
      <c r="J126" s="78">
        <v>4741958930</v>
      </c>
      <c r="K126" s="78">
        <v>406289584</v>
      </c>
      <c r="L126" s="79">
        <v>19.7</v>
      </c>
      <c r="M126" s="79">
        <v>17.63</v>
      </c>
      <c r="N126" s="78">
        <v>3588</v>
      </c>
      <c r="O126" s="102">
        <f t="shared" si="3"/>
        <v>36</v>
      </c>
      <c r="P126" s="102" t="str">
        <f t="shared" si="4"/>
        <v>Staffanstorp</v>
      </c>
      <c r="Q126" s="104">
        <f t="shared" si="5"/>
        <v>3588</v>
      </c>
    </row>
    <row r="127" spans="1:17" ht="12.75">
      <c r="A127" s="74" t="s">
        <v>643</v>
      </c>
      <c r="B127" s="75" t="s">
        <v>195</v>
      </c>
      <c r="C127" t="s">
        <v>196</v>
      </c>
      <c r="D127" t="s">
        <v>196</v>
      </c>
      <c r="E127" s="5">
        <v>13232</v>
      </c>
      <c r="F127" s="5">
        <v>2038394600</v>
      </c>
      <c r="G127" s="80">
        <v>2154091839</v>
      </c>
      <c r="H127" s="80">
        <v>162794</v>
      </c>
      <c r="I127" s="77">
        <v>88.1</v>
      </c>
      <c r="J127" s="78">
        <v>2812947214</v>
      </c>
      <c r="K127" s="78">
        <v>658855375</v>
      </c>
      <c r="L127" s="79">
        <v>19.7</v>
      </c>
      <c r="M127" s="79">
        <v>17.63</v>
      </c>
      <c r="N127" s="78">
        <v>9809</v>
      </c>
      <c r="O127" s="102">
        <f t="shared" si="3"/>
        <v>218</v>
      </c>
      <c r="P127" s="102" t="str">
        <f t="shared" si="4"/>
        <v>Svalöv</v>
      </c>
      <c r="Q127" s="104">
        <f t="shared" si="5"/>
        <v>9809</v>
      </c>
    </row>
    <row r="128" spans="1:17" ht="12.75">
      <c r="A128" s="74" t="s">
        <v>643</v>
      </c>
      <c r="B128" s="75" t="s">
        <v>213</v>
      </c>
      <c r="C128" t="s">
        <v>214</v>
      </c>
      <c r="D128" t="s">
        <v>214</v>
      </c>
      <c r="E128" s="5">
        <v>19793</v>
      </c>
      <c r="F128" s="5">
        <v>3492973200</v>
      </c>
      <c r="G128" s="80">
        <v>3691230866</v>
      </c>
      <c r="H128" s="80">
        <v>186492</v>
      </c>
      <c r="I128" s="77">
        <v>100.9</v>
      </c>
      <c r="J128" s="78">
        <v>4207728553</v>
      </c>
      <c r="K128" s="78">
        <v>516497687</v>
      </c>
      <c r="L128" s="79">
        <v>19.7</v>
      </c>
      <c r="M128" s="79">
        <v>17.63</v>
      </c>
      <c r="N128" s="78">
        <v>5141</v>
      </c>
      <c r="O128" s="102">
        <f t="shared" si="3"/>
        <v>54</v>
      </c>
      <c r="P128" s="102" t="str">
        <f t="shared" si="4"/>
        <v>Svedala</v>
      </c>
      <c r="Q128" s="104">
        <f t="shared" si="5"/>
        <v>5141</v>
      </c>
    </row>
    <row r="129" spans="1:17" ht="12.75">
      <c r="A129" s="74" t="s">
        <v>643</v>
      </c>
      <c r="B129" s="75" t="s">
        <v>223</v>
      </c>
      <c r="C129" t="s">
        <v>224</v>
      </c>
      <c r="D129" t="s">
        <v>224</v>
      </c>
      <c r="E129" s="5">
        <v>12933</v>
      </c>
      <c r="F129" s="5">
        <v>1920203400</v>
      </c>
      <c r="G129" s="80">
        <v>2029192225</v>
      </c>
      <c r="H129" s="80">
        <v>156900</v>
      </c>
      <c r="I129" s="77">
        <v>84.9</v>
      </c>
      <c r="J129" s="78">
        <v>2749383791</v>
      </c>
      <c r="K129" s="78">
        <v>720191566</v>
      </c>
      <c r="L129" s="79">
        <v>19.7</v>
      </c>
      <c r="M129" s="79">
        <v>17.63</v>
      </c>
      <c r="N129" s="78">
        <v>10970</v>
      </c>
      <c r="O129" s="102">
        <f t="shared" si="3"/>
        <v>261</v>
      </c>
      <c r="P129" s="102" t="str">
        <f t="shared" si="4"/>
        <v>Tomelilla</v>
      </c>
      <c r="Q129" s="104">
        <f t="shared" si="5"/>
        <v>10970</v>
      </c>
    </row>
    <row r="130" spans="1:17" ht="12.75">
      <c r="A130" s="74" t="s">
        <v>643</v>
      </c>
      <c r="B130" s="75" t="s">
        <v>251</v>
      </c>
      <c r="C130" t="s">
        <v>252</v>
      </c>
      <c r="D130" t="s">
        <v>252</v>
      </c>
      <c r="E130" s="5">
        <v>42505</v>
      </c>
      <c r="F130" s="5">
        <v>6750604700</v>
      </c>
      <c r="G130" s="80">
        <v>7133762272</v>
      </c>
      <c r="H130" s="80">
        <v>167833</v>
      </c>
      <c r="I130" s="77">
        <v>90.8</v>
      </c>
      <c r="J130" s="78">
        <v>9035997684</v>
      </c>
      <c r="K130" s="78">
        <v>1902235412</v>
      </c>
      <c r="L130" s="79">
        <v>19.7</v>
      </c>
      <c r="M130" s="79">
        <v>17.63</v>
      </c>
      <c r="N130" s="78">
        <v>8816</v>
      </c>
      <c r="O130" s="102">
        <f t="shared" si="3"/>
        <v>178</v>
      </c>
      <c r="P130" s="102" t="str">
        <f t="shared" si="4"/>
        <v>Trelleborg</v>
      </c>
      <c r="Q130" s="104">
        <f t="shared" si="5"/>
        <v>8816</v>
      </c>
    </row>
    <row r="131" spans="1:17" ht="12.75">
      <c r="A131" s="74" t="s">
        <v>643</v>
      </c>
      <c r="B131" s="75" t="s">
        <v>201</v>
      </c>
      <c r="C131" t="s">
        <v>202</v>
      </c>
      <c r="D131" t="s">
        <v>202</v>
      </c>
      <c r="E131" s="5">
        <v>33532</v>
      </c>
      <c r="F131" s="5">
        <v>7099604200</v>
      </c>
      <c r="G131" s="80">
        <v>7502570635</v>
      </c>
      <c r="H131" s="80">
        <v>223744</v>
      </c>
      <c r="I131" s="77">
        <v>121</v>
      </c>
      <c r="J131" s="78">
        <v>7128457224</v>
      </c>
      <c r="K131" s="78">
        <v>-374113411</v>
      </c>
      <c r="L131" s="79">
        <v>19.7</v>
      </c>
      <c r="M131" s="79">
        <v>17.63</v>
      </c>
      <c r="N131" s="78">
        <v>-1967</v>
      </c>
      <c r="O131" s="102">
        <f t="shared" si="3"/>
        <v>9</v>
      </c>
      <c r="P131" s="102" t="str">
        <f t="shared" si="4"/>
        <v>Vellinge</v>
      </c>
      <c r="Q131" s="104">
        <f t="shared" si="5"/>
        <v>-1967</v>
      </c>
    </row>
    <row r="132" spans="1:17" ht="12.75">
      <c r="A132" s="74" t="s">
        <v>643</v>
      </c>
      <c r="B132" s="75" t="s">
        <v>249</v>
      </c>
      <c r="C132" t="s">
        <v>250</v>
      </c>
      <c r="D132" t="s">
        <v>250</v>
      </c>
      <c r="E132" s="5">
        <v>28419</v>
      </c>
      <c r="F132" s="5">
        <v>4850679100</v>
      </c>
      <c r="G132" s="80">
        <v>5125998795</v>
      </c>
      <c r="H132" s="80">
        <v>180372</v>
      </c>
      <c r="I132" s="77">
        <v>97.6</v>
      </c>
      <c r="J132" s="78">
        <v>6041501427</v>
      </c>
      <c r="K132" s="78">
        <v>915502632</v>
      </c>
      <c r="L132" s="79">
        <v>19.7</v>
      </c>
      <c r="M132" s="79">
        <v>17.63</v>
      </c>
      <c r="N132" s="78">
        <v>6346</v>
      </c>
      <c r="O132" s="102">
        <f t="shared" si="3"/>
        <v>76</v>
      </c>
      <c r="P132" s="102" t="str">
        <f t="shared" si="4"/>
        <v>Ystad</v>
      </c>
      <c r="Q132" s="104">
        <f t="shared" si="5"/>
        <v>6346</v>
      </c>
    </row>
    <row r="133" spans="1:17" ht="12.75">
      <c r="A133" s="74" t="s">
        <v>643</v>
      </c>
      <c r="B133" s="75" t="s">
        <v>233</v>
      </c>
      <c r="C133" t="s">
        <v>234</v>
      </c>
      <c r="D133" t="s">
        <v>234</v>
      </c>
      <c r="E133" s="5">
        <v>14840</v>
      </c>
      <c r="F133" s="5">
        <v>2117448800</v>
      </c>
      <c r="G133" s="80">
        <v>2237633076</v>
      </c>
      <c r="H133" s="80">
        <v>150784</v>
      </c>
      <c r="I133" s="77">
        <v>81.6</v>
      </c>
      <c r="J133" s="78">
        <v>3154786628</v>
      </c>
      <c r="K133" s="78">
        <v>917153552</v>
      </c>
      <c r="L133" s="79">
        <v>19.7</v>
      </c>
      <c r="M133" s="79">
        <v>17.63</v>
      </c>
      <c r="N133" s="78">
        <v>12175</v>
      </c>
      <c r="O133" s="102">
        <f t="shared" si="3"/>
        <v>282</v>
      </c>
      <c r="P133" s="102" t="str">
        <f t="shared" si="4"/>
        <v>Åstorp</v>
      </c>
      <c r="Q133" s="104">
        <f t="shared" si="5"/>
        <v>12175</v>
      </c>
    </row>
    <row r="134" spans="1:17" ht="12.75">
      <c r="A134" s="74" t="s">
        <v>643</v>
      </c>
      <c r="B134" s="75" t="s">
        <v>257</v>
      </c>
      <c r="C134" t="s">
        <v>258</v>
      </c>
      <c r="D134" t="s">
        <v>258</v>
      </c>
      <c r="E134" s="5">
        <v>39625</v>
      </c>
      <c r="F134" s="5">
        <v>6905640300</v>
      </c>
      <c r="G134" s="80">
        <v>7297597538</v>
      </c>
      <c r="H134" s="80">
        <v>184166</v>
      </c>
      <c r="I134" s="77">
        <v>99.6</v>
      </c>
      <c r="J134" s="78">
        <v>8423747988</v>
      </c>
      <c r="K134" s="78">
        <v>1126150450</v>
      </c>
      <c r="L134" s="79">
        <v>19.7</v>
      </c>
      <c r="M134" s="79">
        <v>17.63</v>
      </c>
      <c r="N134" s="78">
        <v>5599</v>
      </c>
      <c r="O134" s="102">
        <f t="shared" si="3"/>
        <v>58</v>
      </c>
      <c r="P134" s="102" t="str">
        <f t="shared" si="4"/>
        <v>Ängelholm</v>
      </c>
      <c r="Q134" s="104">
        <f t="shared" si="5"/>
        <v>5599</v>
      </c>
    </row>
    <row r="135" spans="1:17" ht="12.75">
      <c r="A135" s="74" t="s">
        <v>643</v>
      </c>
      <c r="B135" s="75" t="s">
        <v>205</v>
      </c>
      <c r="C135" t="s">
        <v>206</v>
      </c>
      <c r="D135" t="s">
        <v>206</v>
      </c>
      <c r="E135" s="5">
        <v>9630</v>
      </c>
      <c r="F135" s="5">
        <v>1378958200</v>
      </c>
      <c r="G135" s="80">
        <v>1457226488</v>
      </c>
      <c r="H135" s="80">
        <v>151322</v>
      </c>
      <c r="I135" s="77">
        <v>81.9</v>
      </c>
      <c r="J135" s="78">
        <v>2047209921</v>
      </c>
      <c r="K135" s="78">
        <v>589983433</v>
      </c>
      <c r="L135" s="79">
        <v>19.7</v>
      </c>
      <c r="M135" s="79">
        <v>17.63</v>
      </c>
      <c r="N135" s="78">
        <v>12069</v>
      </c>
      <c r="O135" s="102">
        <f t="shared" si="3"/>
        <v>280</v>
      </c>
      <c r="P135" s="102" t="str">
        <f t="shared" si="4"/>
        <v>Örkelljunga</v>
      </c>
      <c r="Q135" s="104">
        <f t="shared" si="5"/>
        <v>12069</v>
      </c>
    </row>
    <row r="136" spans="1:17" ht="12.75">
      <c r="A136" s="74" t="s">
        <v>643</v>
      </c>
      <c r="B136" s="75" t="s">
        <v>203</v>
      </c>
      <c r="C136" t="s">
        <v>204</v>
      </c>
      <c r="D136" t="s">
        <v>204</v>
      </c>
      <c r="E136" s="5">
        <v>13563</v>
      </c>
      <c r="F136" s="5">
        <v>2079335200</v>
      </c>
      <c r="G136" s="80">
        <v>2197356187</v>
      </c>
      <c r="H136" s="80">
        <v>162011</v>
      </c>
      <c r="I136" s="77">
        <v>87.6</v>
      </c>
      <c r="J136" s="78">
        <v>2883313412</v>
      </c>
      <c r="K136" s="78">
        <v>685957225</v>
      </c>
      <c r="L136" s="79">
        <v>19.7</v>
      </c>
      <c r="M136" s="79">
        <v>17.63</v>
      </c>
      <c r="N136" s="78">
        <v>9963</v>
      </c>
      <c r="O136" s="102">
        <f t="shared" si="3"/>
        <v>228</v>
      </c>
      <c r="P136" s="102" t="str">
        <f t="shared" si="4"/>
        <v>Östra Göinge</v>
      </c>
      <c r="Q136" s="104">
        <f t="shared" si="5"/>
        <v>9963</v>
      </c>
    </row>
    <row r="137" spans="1:17" ht="25.5">
      <c r="A137" s="74" t="s">
        <v>645</v>
      </c>
      <c r="B137" s="75" t="s">
        <v>267</v>
      </c>
      <c r="C137" s="105" t="s">
        <v>268</v>
      </c>
      <c r="D137" s="76" t="s">
        <v>678</v>
      </c>
      <c r="E137" s="5">
        <v>41317</v>
      </c>
      <c r="F137" s="5">
        <v>6501654500</v>
      </c>
      <c r="G137" s="80">
        <v>6870681908</v>
      </c>
      <c r="H137" s="80">
        <v>166292</v>
      </c>
      <c r="I137" s="77">
        <v>90</v>
      </c>
      <c r="J137" s="78">
        <v>8783444684</v>
      </c>
      <c r="K137" s="78">
        <v>1912762776</v>
      </c>
      <c r="L137" s="79">
        <v>19.28</v>
      </c>
      <c r="M137" s="79">
        <v>17.21</v>
      </c>
      <c r="N137" s="78">
        <v>8926</v>
      </c>
      <c r="O137" s="102">
        <f t="shared" si="3"/>
        <v>181</v>
      </c>
      <c r="P137" s="102" t="str">
        <f t="shared" si="4"/>
        <v>Falkenberg</v>
      </c>
      <c r="Q137" s="104">
        <f t="shared" si="5"/>
        <v>8926</v>
      </c>
    </row>
    <row r="138" spans="1:17" ht="12.75">
      <c r="A138" s="74" t="s">
        <v>645</v>
      </c>
      <c r="B138" s="75" t="s">
        <v>263</v>
      </c>
      <c r="C138" t="s">
        <v>264</v>
      </c>
      <c r="D138" t="s">
        <v>264</v>
      </c>
      <c r="E138" s="5">
        <v>92281</v>
      </c>
      <c r="F138" s="5">
        <v>15500221800</v>
      </c>
      <c r="G138" s="80">
        <v>16379998889</v>
      </c>
      <c r="H138" s="80">
        <v>177501</v>
      </c>
      <c r="I138" s="77">
        <v>96</v>
      </c>
      <c r="J138" s="78">
        <v>19617713263</v>
      </c>
      <c r="K138" s="78">
        <v>3237714374</v>
      </c>
      <c r="L138" s="79">
        <v>19.28</v>
      </c>
      <c r="M138" s="79">
        <v>17.21</v>
      </c>
      <c r="N138" s="78">
        <v>6764</v>
      </c>
      <c r="O138" s="102">
        <f aca="true" t="shared" si="6" ref="O138:O201">RANK(N138,$N$9:$N$298,1)</f>
        <v>93</v>
      </c>
      <c r="P138" s="102" t="str">
        <f aca="true" t="shared" si="7" ref="P138:P201">C138</f>
        <v>Halmstad</v>
      </c>
      <c r="Q138" s="104">
        <f aca="true" t="shared" si="8" ref="Q138:Q201">N138</f>
        <v>6764</v>
      </c>
    </row>
    <row r="139" spans="1:17" ht="12.75">
      <c r="A139" s="74" t="s">
        <v>645</v>
      </c>
      <c r="B139" s="75" t="s">
        <v>261</v>
      </c>
      <c r="C139" t="s">
        <v>262</v>
      </c>
      <c r="D139" t="s">
        <v>262</v>
      </c>
      <c r="E139" s="5">
        <v>10120</v>
      </c>
      <c r="F139" s="5">
        <v>1597998800</v>
      </c>
      <c r="G139" s="80">
        <v>1688699614</v>
      </c>
      <c r="H139" s="80">
        <v>166868</v>
      </c>
      <c r="I139" s="77">
        <v>90.3</v>
      </c>
      <c r="J139" s="78">
        <v>2151377404</v>
      </c>
      <c r="K139" s="78">
        <v>462677790</v>
      </c>
      <c r="L139" s="79">
        <v>19.28</v>
      </c>
      <c r="M139" s="79">
        <v>17.21</v>
      </c>
      <c r="N139" s="78">
        <v>8815</v>
      </c>
      <c r="O139" s="102">
        <f t="shared" si="6"/>
        <v>177</v>
      </c>
      <c r="P139" s="102" t="str">
        <f t="shared" si="7"/>
        <v>Hylte</v>
      </c>
      <c r="Q139" s="104">
        <f t="shared" si="8"/>
        <v>8815</v>
      </c>
    </row>
    <row r="140" spans="1:17" ht="12.75">
      <c r="A140" s="74" t="s">
        <v>645</v>
      </c>
      <c r="B140" s="75" t="s">
        <v>271</v>
      </c>
      <c r="C140" t="s">
        <v>272</v>
      </c>
      <c r="D140" t="s">
        <v>272</v>
      </c>
      <c r="E140" s="5">
        <v>75697</v>
      </c>
      <c r="F140" s="5">
        <v>15014636600</v>
      </c>
      <c r="G140" s="80">
        <v>15866852359</v>
      </c>
      <c r="H140" s="80">
        <v>209610</v>
      </c>
      <c r="I140" s="77">
        <v>113.4</v>
      </c>
      <c r="J140" s="78">
        <v>16092175430</v>
      </c>
      <c r="K140" s="78">
        <v>225323071</v>
      </c>
      <c r="L140" s="79">
        <v>19.28</v>
      </c>
      <c r="M140" s="79">
        <v>17.21</v>
      </c>
      <c r="N140" s="78">
        <v>574</v>
      </c>
      <c r="O140" s="102">
        <f t="shared" si="6"/>
        <v>16</v>
      </c>
      <c r="P140" s="102" t="str">
        <f t="shared" si="7"/>
        <v>Kungsbacka</v>
      </c>
      <c r="Q140" s="104">
        <f t="shared" si="8"/>
        <v>574</v>
      </c>
    </row>
    <row r="141" spans="1:17" ht="12.75">
      <c r="A141" s="74" t="s">
        <v>645</v>
      </c>
      <c r="B141" s="75" t="s">
        <v>265</v>
      </c>
      <c r="C141" t="s">
        <v>266</v>
      </c>
      <c r="D141" t="s">
        <v>266</v>
      </c>
      <c r="E141" s="5">
        <v>23444</v>
      </c>
      <c r="F141" s="5">
        <v>3666309100</v>
      </c>
      <c r="G141" s="80">
        <v>3874405138</v>
      </c>
      <c r="H141" s="80">
        <v>165262</v>
      </c>
      <c r="I141" s="77">
        <v>89.4</v>
      </c>
      <c r="J141" s="78">
        <v>4983882595</v>
      </c>
      <c r="K141" s="78">
        <v>1109477457</v>
      </c>
      <c r="L141" s="79">
        <v>19.28</v>
      </c>
      <c r="M141" s="79">
        <v>17.21</v>
      </c>
      <c r="N141" s="78">
        <v>9124</v>
      </c>
      <c r="O141" s="102">
        <f t="shared" si="6"/>
        <v>191</v>
      </c>
      <c r="P141" s="102" t="str">
        <f t="shared" si="7"/>
        <v>Laholm</v>
      </c>
      <c r="Q141" s="104">
        <f t="shared" si="8"/>
        <v>9124</v>
      </c>
    </row>
    <row r="142" spans="1:17" ht="12.75">
      <c r="A142" s="74" t="s">
        <v>645</v>
      </c>
      <c r="B142" s="75" t="s">
        <v>269</v>
      </c>
      <c r="C142" t="s">
        <v>270</v>
      </c>
      <c r="D142" t="s">
        <v>270</v>
      </c>
      <c r="E142" s="5">
        <v>58448</v>
      </c>
      <c r="F142" s="5">
        <v>9860973400</v>
      </c>
      <c r="G142" s="80">
        <v>10420672389</v>
      </c>
      <c r="H142" s="80">
        <v>178290</v>
      </c>
      <c r="I142" s="77">
        <v>96.4</v>
      </c>
      <c r="J142" s="78">
        <v>12425267442</v>
      </c>
      <c r="K142" s="78">
        <v>2004595053</v>
      </c>
      <c r="L142" s="79">
        <v>19.28</v>
      </c>
      <c r="M142" s="79">
        <v>17.21</v>
      </c>
      <c r="N142" s="78">
        <v>6612</v>
      </c>
      <c r="O142" s="102">
        <f t="shared" si="6"/>
        <v>88</v>
      </c>
      <c r="P142" s="102" t="str">
        <f t="shared" si="7"/>
        <v>Varberg</v>
      </c>
      <c r="Q142" s="104">
        <f t="shared" si="8"/>
        <v>6612</v>
      </c>
    </row>
    <row r="143" spans="1:17" ht="25.5">
      <c r="A143" s="74" t="s">
        <v>646</v>
      </c>
      <c r="B143" s="75" t="s">
        <v>295</v>
      </c>
      <c r="C143" s="106" t="s">
        <v>296</v>
      </c>
      <c r="D143" s="81" t="s">
        <v>679</v>
      </c>
      <c r="E143" s="5">
        <v>27565</v>
      </c>
      <c r="F143" s="5">
        <v>4737000200</v>
      </c>
      <c r="G143" s="80">
        <v>5005867594</v>
      </c>
      <c r="H143" s="80">
        <v>181602</v>
      </c>
      <c r="I143" s="77">
        <v>98.2</v>
      </c>
      <c r="J143" s="78">
        <v>5859952386</v>
      </c>
      <c r="K143" s="78">
        <v>854084792</v>
      </c>
      <c r="L143" s="79">
        <v>19.41</v>
      </c>
      <c r="M143" s="79">
        <v>17.34</v>
      </c>
      <c r="N143" s="78">
        <v>6014</v>
      </c>
      <c r="O143" s="102">
        <f t="shared" si="6"/>
        <v>70</v>
      </c>
      <c r="P143" s="102" t="str">
        <f t="shared" si="7"/>
        <v>Ale</v>
      </c>
      <c r="Q143" s="104">
        <f t="shared" si="8"/>
        <v>6014</v>
      </c>
    </row>
    <row r="144" spans="1:17" ht="12.75">
      <c r="A144" s="74" t="s">
        <v>646</v>
      </c>
      <c r="B144" s="75" t="s">
        <v>349</v>
      </c>
      <c r="C144" t="s">
        <v>350</v>
      </c>
      <c r="D144" t="s">
        <v>350</v>
      </c>
      <c r="E144" s="5">
        <v>37986</v>
      </c>
      <c r="F144" s="5">
        <v>6477136700</v>
      </c>
      <c r="G144" s="80">
        <v>6844772502</v>
      </c>
      <c r="H144" s="80">
        <v>180192</v>
      </c>
      <c r="I144" s="77">
        <v>97.5</v>
      </c>
      <c r="J144" s="78">
        <v>8075318386</v>
      </c>
      <c r="K144" s="78">
        <v>1230545884</v>
      </c>
      <c r="L144" s="79">
        <v>19.41</v>
      </c>
      <c r="M144" s="79">
        <v>17.34</v>
      </c>
      <c r="N144" s="78">
        <v>6288</v>
      </c>
      <c r="O144" s="102">
        <f t="shared" si="6"/>
        <v>75</v>
      </c>
      <c r="P144" s="102" t="str">
        <f t="shared" si="7"/>
        <v>Alingsås</v>
      </c>
      <c r="Q144" s="104">
        <f t="shared" si="8"/>
        <v>6288</v>
      </c>
    </row>
    <row r="145" spans="1:17" ht="12.75">
      <c r="A145" s="74" t="s">
        <v>646</v>
      </c>
      <c r="B145" s="75" t="s">
        <v>313</v>
      </c>
      <c r="C145" t="s">
        <v>314</v>
      </c>
      <c r="D145" t="s">
        <v>314</v>
      </c>
      <c r="E145" s="5">
        <v>9676</v>
      </c>
      <c r="F145" s="5">
        <v>1412727300</v>
      </c>
      <c r="G145" s="80">
        <v>1492912289</v>
      </c>
      <c r="H145" s="80">
        <v>154290</v>
      </c>
      <c r="I145" s="77">
        <v>83.5</v>
      </c>
      <c r="J145" s="78">
        <v>2056988909</v>
      </c>
      <c r="K145" s="78">
        <v>564076620</v>
      </c>
      <c r="L145" s="79">
        <v>19.41</v>
      </c>
      <c r="M145" s="79">
        <v>17.34</v>
      </c>
      <c r="N145" s="78">
        <v>11315</v>
      </c>
      <c r="O145" s="102">
        <f t="shared" si="6"/>
        <v>267</v>
      </c>
      <c r="P145" s="102" t="str">
        <f t="shared" si="7"/>
        <v>Bengtsfors</v>
      </c>
      <c r="Q145" s="104">
        <f t="shared" si="8"/>
        <v>11315</v>
      </c>
    </row>
    <row r="146" spans="1:17" ht="12.75">
      <c r="A146" s="74" t="s">
        <v>646</v>
      </c>
      <c r="B146" s="75" t="s">
        <v>301</v>
      </c>
      <c r="C146" t="s">
        <v>302</v>
      </c>
      <c r="D146" t="s">
        <v>302</v>
      </c>
      <c r="E146" s="5">
        <v>8354</v>
      </c>
      <c r="F146" s="5">
        <v>1477833100</v>
      </c>
      <c r="G146" s="80">
        <v>1561713429</v>
      </c>
      <c r="H146" s="80">
        <v>186942</v>
      </c>
      <c r="I146" s="77">
        <v>101.1</v>
      </c>
      <c r="J146" s="78">
        <v>1775949292</v>
      </c>
      <c r="K146" s="78">
        <v>214235863</v>
      </c>
      <c r="L146" s="79">
        <v>19.41</v>
      </c>
      <c r="M146" s="79">
        <v>17.34</v>
      </c>
      <c r="N146" s="78">
        <v>4978</v>
      </c>
      <c r="O146" s="102">
        <f t="shared" si="6"/>
        <v>51</v>
      </c>
      <c r="P146" s="102" t="str">
        <f t="shared" si="7"/>
        <v>Bollebygd</v>
      </c>
      <c r="Q146" s="104">
        <f t="shared" si="8"/>
        <v>4978</v>
      </c>
    </row>
    <row r="147" spans="1:17" ht="12.75">
      <c r="A147" s="74" t="s">
        <v>646</v>
      </c>
      <c r="B147" s="75" t="s">
        <v>351</v>
      </c>
      <c r="C147" t="s">
        <v>352</v>
      </c>
      <c r="D147" t="s">
        <v>352</v>
      </c>
      <c r="E147" s="5">
        <v>103981</v>
      </c>
      <c r="F147" s="5">
        <v>17155423300</v>
      </c>
      <c r="G147" s="80">
        <v>18129147971</v>
      </c>
      <c r="H147" s="80">
        <v>174351</v>
      </c>
      <c r="I147" s="77">
        <v>94.3</v>
      </c>
      <c r="J147" s="78">
        <v>22104977653</v>
      </c>
      <c r="K147" s="78">
        <v>3975829682</v>
      </c>
      <c r="L147" s="79">
        <v>19.41</v>
      </c>
      <c r="M147" s="79">
        <v>17.34</v>
      </c>
      <c r="N147" s="78">
        <v>7422</v>
      </c>
      <c r="O147" s="102">
        <f t="shared" si="6"/>
        <v>114</v>
      </c>
      <c r="P147" s="102" t="str">
        <f t="shared" si="7"/>
        <v>Borås</v>
      </c>
      <c r="Q147" s="104">
        <f t="shared" si="8"/>
        <v>7422</v>
      </c>
    </row>
    <row r="148" spans="1:17" ht="12.75">
      <c r="A148" s="74" t="s">
        <v>646</v>
      </c>
      <c r="B148" s="75" t="s">
        <v>291</v>
      </c>
      <c r="C148" t="s">
        <v>292</v>
      </c>
      <c r="D148" t="s">
        <v>292</v>
      </c>
      <c r="E148" s="5">
        <v>4656</v>
      </c>
      <c r="F148" s="5">
        <v>661363700</v>
      </c>
      <c r="G148" s="80">
        <v>698902042</v>
      </c>
      <c r="H148" s="80">
        <v>150108</v>
      </c>
      <c r="I148" s="77">
        <v>81.2</v>
      </c>
      <c r="J148" s="78">
        <v>989803675</v>
      </c>
      <c r="K148" s="78">
        <v>290901633</v>
      </c>
      <c r="L148" s="79">
        <v>19.41</v>
      </c>
      <c r="M148" s="79">
        <v>17.34</v>
      </c>
      <c r="N148" s="78">
        <v>12127</v>
      </c>
      <c r="O148" s="102">
        <f t="shared" si="6"/>
        <v>281</v>
      </c>
      <c r="P148" s="102" t="str">
        <f t="shared" si="7"/>
        <v>Dals-Ed</v>
      </c>
      <c r="Q148" s="104">
        <f t="shared" si="8"/>
        <v>12127</v>
      </c>
    </row>
    <row r="149" spans="1:17" ht="12.75">
      <c r="A149" s="74" t="s">
        <v>646</v>
      </c>
      <c r="B149" s="75" t="s">
        <v>305</v>
      </c>
      <c r="C149" t="s">
        <v>306</v>
      </c>
      <c r="D149" t="s">
        <v>306</v>
      </c>
      <c r="E149" s="5">
        <v>5509</v>
      </c>
      <c r="F149" s="5">
        <v>848175800</v>
      </c>
      <c r="G149" s="80">
        <v>896317410</v>
      </c>
      <c r="H149" s="80">
        <v>162701</v>
      </c>
      <c r="I149" s="77">
        <v>88</v>
      </c>
      <c r="J149" s="78">
        <v>1171140130</v>
      </c>
      <c r="K149" s="78">
        <v>274822720</v>
      </c>
      <c r="L149" s="79">
        <v>19.41</v>
      </c>
      <c r="M149" s="79">
        <v>17.34</v>
      </c>
      <c r="N149" s="78">
        <v>9683</v>
      </c>
      <c r="O149" s="102">
        <f t="shared" si="6"/>
        <v>213</v>
      </c>
      <c r="P149" s="102" t="str">
        <f t="shared" si="7"/>
        <v>Essunga</v>
      </c>
      <c r="Q149" s="104">
        <f t="shared" si="8"/>
        <v>9683</v>
      </c>
    </row>
    <row r="150" spans="1:17" ht="12.75">
      <c r="A150" s="74" t="s">
        <v>646</v>
      </c>
      <c r="B150" s="75" t="s">
        <v>369</v>
      </c>
      <c r="C150" t="s">
        <v>370</v>
      </c>
      <c r="D150" t="s">
        <v>370</v>
      </c>
      <c r="E150" s="5">
        <v>31636</v>
      </c>
      <c r="F150" s="5">
        <v>4877912300</v>
      </c>
      <c r="G150" s="129">
        <v>5154777724</v>
      </c>
      <c r="H150" s="129">
        <v>162940</v>
      </c>
      <c r="I150" s="77">
        <v>88.1</v>
      </c>
      <c r="J150" s="78">
        <v>6725392841</v>
      </c>
      <c r="K150" s="78">
        <v>1570615117</v>
      </c>
      <c r="L150" s="79">
        <v>19.41</v>
      </c>
      <c r="M150" s="79">
        <v>17.34</v>
      </c>
      <c r="N150" s="78">
        <v>9636</v>
      </c>
      <c r="O150" s="102">
        <f t="shared" si="6"/>
        <v>210</v>
      </c>
      <c r="P150" s="102" t="str">
        <f t="shared" si="7"/>
        <v>Falköping</v>
      </c>
      <c r="Q150" s="104">
        <f t="shared" si="8"/>
        <v>9636</v>
      </c>
    </row>
    <row r="151" spans="1:17" ht="12.75">
      <c r="A151" s="74" t="s">
        <v>646</v>
      </c>
      <c r="B151" s="75" t="s">
        <v>293</v>
      </c>
      <c r="C151" t="s">
        <v>294</v>
      </c>
      <c r="D151" t="s">
        <v>294</v>
      </c>
      <c r="E151" s="5">
        <v>6597</v>
      </c>
      <c r="F151" s="5">
        <v>981456400</v>
      </c>
      <c r="G151" s="129">
        <v>1037162884</v>
      </c>
      <c r="H151" s="129">
        <v>157217</v>
      </c>
      <c r="I151" s="77">
        <v>85</v>
      </c>
      <c r="J151" s="78">
        <v>1402434460</v>
      </c>
      <c r="K151" s="78">
        <v>365271576</v>
      </c>
      <c r="L151" s="79">
        <v>19.41</v>
      </c>
      <c r="M151" s="79">
        <v>17.34</v>
      </c>
      <c r="N151" s="78">
        <v>10747</v>
      </c>
      <c r="O151" s="102">
        <f t="shared" si="6"/>
        <v>256</v>
      </c>
      <c r="P151" s="102" t="str">
        <f t="shared" si="7"/>
        <v>Färgelanda</v>
      </c>
      <c r="Q151" s="104">
        <f t="shared" si="8"/>
        <v>10747</v>
      </c>
    </row>
    <row r="152" spans="1:17" ht="12.75">
      <c r="A152" s="74" t="s">
        <v>646</v>
      </c>
      <c r="B152" s="75" t="s">
        <v>303</v>
      </c>
      <c r="C152" t="s">
        <v>304</v>
      </c>
      <c r="D152" t="s">
        <v>304</v>
      </c>
      <c r="E152" s="5">
        <v>5674</v>
      </c>
      <c r="F152" s="5">
        <v>898958000</v>
      </c>
      <c r="G152" s="129">
        <v>949981957</v>
      </c>
      <c r="H152" s="129">
        <v>167427</v>
      </c>
      <c r="I152" s="77">
        <v>90.6</v>
      </c>
      <c r="J152" s="78">
        <v>1206216936</v>
      </c>
      <c r="K152" s="78">
        <v>256234979</v>
      </c>
      <c r="L152" s="79">
        <v>19.41</v>
      </c>
      <c r="M152" s="79">
        <v>17.34</v>
      </c>
      <c r="N152" s="78">
        <v>8765</v>
      </c>
      <c r="O152" s="102">
        <f t="shared" si="6"/>
        <v>176</v>
      </c>
      <c r="P152" s="102" t="str">
        <f t="shared" si="7"/>
        <v>Grästorp</v>
      </c>
      <c r="Q152" s="104">
        <f t="shared" si="8"/>
        <v>8765</v>
      </c>
    </row>
    <row r="153" spans="1:17" ht="12.75">
      <c r="A153" s="74" t="s">
        <v>646</v>
      </c>
      <c r="B153" s="75" t="s">
        <v>309</v>
      </c>
      <c r="C153" t="s">
        <v>310</v>
      </c>
      <c r="D153" t="s">
        <v>310</v>
      </c>
      <c r="E153" s="5">
        <v>5268</v>
      </c>
      <c r="F153" s="5">
        <v>778075100</v>
      </c>
      <c r="G153" s="129">
        <v>822237865</v>
      </c>
      <c r="H153" s="129">
        <v>156082</v>
      </c>
      <c r="I153" s="77">
        <v>84.4</v>
      </c>
      <c r="J153" s="78">
        <v>1119906736</v>
      </c>
      <c r="K153" s="78">
        <v>297668871</v>
      </c>
      <c r="L153" s="79">
        <v>19.41</v>
      </c>
      <c r="M153" s="79">
        <v>17.34</v>
      </c>
      <c r="N153" s="78">
        <v>10968</v>
      </c>
      <c r="O153" s="102">
        <f t="shared" si="6"/>
        <v>260</v>
      </c>
      <c r="P153" s="102" t="str">
        <f t="shared" si="7"/>
        <v>Gullspång</v>
      </c>
      <c r="Q153" s="104">
        <f t="shared" si="8"/>
        <v>10968</v>
      </c>
    </row>
    <row r="154" spans="1:17" ht="12.75">
      <c r="A154" s="74" t="s">
        <v>646</v>
      </c>
      <c r="B154" s="75" t="s">
        <v>333</v>
      </c>
      <c r="C154" t="s">
        <v>334</v>
      </c>
      <c r="D154" t="s">
        <v>334</v>
      </c>
      <c r="E154" s="5">
        <v>519969</v>
      </c>
      <c r="F154" s="5">
        <v>92190292600</v>
      </c>
      <c r="G154" s="129">
        <v>97422921418</v>
      </c>
      <c r="H154" s="129">
        <v>187363</v>
      </c>
      <c r="I154" s="77">
        <v>101.4</v>
      </c>
      <c r="J154" s="78">
        <v>110538493812</v>
      </c>
      <c r="K154" s="78">
        <v>13115572394</v>
      </c>
      <c r="L154" s="79">
        <v>19.41</v>
      </c>
      <c r="M154" s="79">
        <v>17.34</v>
      </c>
      <c r="N154" s="78">
        <v>4896</v>
      </c>
      <c r="O154" s="102">
        <f t="shared" si="6"/>
        <v>46</v>
      </c>
      <c r="P154" s="102" t="str">
        <f t="shared" si="7"/>
        <v>Göteborg</v>
      </c>
      <c r="Q154" s="104">
        <f t="shared" si="8"/>
        <v>4896</v>
      </c>
    </row>
    <row r="155" spans="1:17" ht="12.75">
      <c r="A155" s="74" t="s">
        <v>646</v>
      </c>
      <c r="B155" s="75" t="s">
        <v>327</v>
      </c>
      <c r="C155" t="s">
        <v>328</v>
      </c>
      <c r="D155" t="s">
        <v>328</v>
      </c>
      <c r="E155" s="5">
        <v>13134</v>
      </c>
      <c r="F155" s="5">
        <v>2126956300</v>
      </c>
      <c r="G155" s="129">
        <v>2247680213</v>
      </c>
      <c r="H155" s="129">
        <v>171134</v>
      </c>
      <c r="I155" s="77">
        <v>92.6</v>
      </c>
      <c r="J155" s="78">
        <v>2792113718</v>
      </c>
      <c r="K155" s="78">
        <v>544433505</v>
      </c>
      <c r="L155" s="79">
        <v>19.41</v>
      </c>
      <c r="M155" s="79">
        <v>17.34</v>
      </c>
      <c r="N155" s="78">
        <v>8046</v>
      </c>
      <c r="O155" s="102">
        <f t="shared" si="6"/>
        <v>133</v>
      </c>
      <c r="P155" s="102" t="str">
        <f t="shared" si="7"/>
        <v>Götene</v>
      </c>
      <c r="Q155" s="104">
        <f t="shared" si="8"/>
        <v>8046</v>
      </c>
    </row>
    <row r="156" spans="1:17" ht="12.75">
      <c r="A156" s="74" t="s">
        <v>646</v>
      </c>
      <c r="B156" s="75" t="s">
        <v>323</v>
      </c>
      <c r="C156" t="s">
        <v>324</v>
      </c>
      <c r="D156" t="s">
        <v>324</v>
      </c>
      <c r="E156" s="5">
        <v>9273</v>
      </c>
      <c r="F156" s="5">
        <v>1469792700</v>
      </c>
      <c r="G156" s="129">
        <v>1553216664</v>
      </c>
      <c r="H156" s="129">
        <v>167499</v>
      </c>
      <c r="I156" s="77">
        <v>90.6</v>
      </c>
      <c r="J156" s="78">
        <v>1971316469</v>
      </c>
      <c r="K156" s="78">
        <v>418099805</v>
      </c>
      <c r="L156" s="79">
        <v>19.41</v>
      </c>
      <c r="M156" s="79">
        <v>17.34</v>
      </c>
      <c r="N156" s="78">
        <v>8752</v>
      </c>
      <c r="O156" s="102">
        <f t="shared" si="6"/>
        <v>175</v>
      </c>
      <c r="P156" s="102" t="str">
        <f t="shared" si="7"/>
        <v>Herrljunga</v>
      </c>
      <c r="Q156" s="104">
        <f t="shared" si="8"/>
        <v>8752</v>
      </c>
    </row>
    <row r="157" spans="1:17" ht="12.75">
      <c r="A157" s="74" t="s">
        <v>646</v>
      </c>
      <c r="B157" s="75" t="s">
        <v>365</v>
      </c>
      <c r="C157" t="s">
        <v>366</v>
      </c>
      <c r="D157" t="s">
        <v>366</v>
      </c>
      <c r="E157" s="5">
        <v>8808</v>
      </c>
      <c r="F157" s="5">
        <v>1411356600</v>
      </c>
      <c r="G157" s="129">
        <v>1491463789</v>
      </c>
      <c r="H157" s="129">
        <v>169331</v>
      </c>
      <c r="I157" s="77">
        <v>91.6</v>
      </c>
      <c r="J157" s="78">
        <v>1872463654</v>
      </c>
      <c r="K157" s="78">
        <v>380999865</v>
      </c>
      <c r="L157" s="79">
        <v>19.41</v>
      </c>
      <c r="M157" s="79">
        <v>17.34</v>
      </c>
      <c r="N157" s="78">
        <v>8396</v>
      </c>
      <c r="O157" s="102">
        <f t="shared" si="6"/>
        <v>150</v>
      </c>
      <c r="P157" s="102" t="str">
        <f t="shared" si="7"/>
        <v>Hjo</v>
      </c>
      <c r="Q157" s="104">
        <f t="shared" si="8"/>
        <v>8396</v>
      </c>
    </row>
    <row r="158" spans="1:17" ht="12.75">
      <c r="A158" s="74" t="s">
        <v>646</v>
      </c>
      <c r="B158" s="75" t="s">
        <v>273</v>
      </c>
      <c r="C158" t="s">
        <v>274</v>
      </c>
      <c r="D158" t="s">
        <v>274</v>
      </c>
      <c r="E158" s="5">
        <v>34778</v>
      </c>
      <c r="F158" s="5">
        <v>6710851800</v>
      </c>
      <c r="G158" s="129">
        <v>7091753037</v>
      </c>
      <c r="H158" s="129">
        <v>203915</v>
      </c>
      <c r="I158" s="77">
        <v>110.3</v>
      </c>
      <c r="J158" s="78">
        <v>7393340253</v>
      </c>
      <c r="K158" s="78">
        <v>301587216</v>
      </c>
      <c r="L158" s="79">
        <v>19.41</v>
      </c>
      <c r="M158" s="79">
        <v>17.34</v>
      </c>
      <c r="N158" s="78">
        <v>1683</v>
      </c>
      <c r="O158" s="102">
        <f t="shared" si="6"/>
        <v>22</v>
      </c>
      <c r="P158" s="102" t="str">
        <f t="shared" si="7"/>
        <v>Härryda</v>
      </c>
      <c r="Q158" s="104">
        <f t="shared" si="8"/>
        <v>1683</v>
      </c>
    </row>
    <row r="159" spans="1:17" ht="12.75">
      <c r="A159" s="74" t="s">
        <v>646</v>
      </c>
      <c r="B159" s="75" t="s">
        <v>307</v>
      </c>
      <c r="C159" t="s">
        <v>308</v>
      </c>
      <c r="D159" t="s">
        <v>308</v>
      </c>
      <c r="E159" s="5">
        <v>6725</v>
      </c>
      <c r="F159" s="5">
        <v>1132459700</v>
      </c>
      <c r="G159" s="129">
        <v>1196736980</v>
      </c>
      <c r="H159" s="129">
        <v>177953</v>
      </c>
      <c r="I159" s="77">
        <v>96.3</v>
      </c>
      <c r="J159" s="78">
        <v>1429645558</v>
      </c>
      <c r="K159" s="78">
        <v>232908578</v>
      </c>
      <c r="L159" s="79">
        <v>19.41</v>
      </c>
      <c r="M159" s="79">
        <v>17.34</v>
      </c>
      <c r="N159" s="78">
        <v>6722</v>
      </c>
      <c r="O159" s="102">
        <f t="shared" si="6"/>
        <v>90</v>
      </c>
      <c r="P159" s="102" t="str">
        <f t="shared" si="7"/>
        <v>Karlsborg</v>
      </c>
      <c r="Q159" s="104">
        <f t="shared" si="8"/>
        <v>6722</v>
      </c>
    </row>
    <row r="160" spans="1:17" ht="12.75">
      <c r="A160" s="74" t="s">
        <v>646</v>
      </c>
      <c r="B160" s="75" t="s">
        <v>337</v>
      </c>
      <c r="C160" t="s">
        <v>338</v>
      </c>
      <c r="D160" t="s">
        <v>338</v>
      </c>
      <c r="E160" s="5">
        <v>41564</v>
      </c>
      <c r="F160" s="5">
        <v>7685228900</v>
      </c>
      <c r="G160" s="129">
        <v>8121434807</v>
      </c>
      <c r="H160" s="129">
        <v>195396</v>
      </c>
      <c r="I160" s="77">
        <v>105.7</v>
      </c>
      <c r="J160" s="78">
        <v>8835953599</v>
      </c>
      <c r="K160" s="78">
        <v>714518792</v>
      </c>
      <c r="L160" s="79">
        <v>19.41</v>
      </c>
      <c r="M160" s="79">
        <v>17.34</v>
      </c>
      <c r="N160" s="78">
        <v>3337</v>
      </c>
      <c r="O160" s="102">
        <f t="shared" si="6"/>
        <v>33</v>
      </c>
      <c r="P160" s="102" t="str">
        <f t="shared" si="7"/>
        <v>Kungälv</v>
      </c>
      <c r="Q160" s="104">
        <f t="shared" si="8"/>
        <v>3337</v>
      </c>
    </row>
    <row r="161" spans="1:17" ht="12.75">
      <c r="A161" s="74" t="s">
        <v>646</v>
      </c>
      <c r="B161" s="75" t="s">
        <v>297</v>
      </c>
      <c r="C161" t="s">
        <v>298</v>
      </c>
      <c r="D161" t="s">
        <v>298</v>
      </c>
      <c r="E161" s="5">
        <v>38792</v>
      </c>
      <c r="F161" s="5">
        <v>7266122000</v>
      </c>
      <c r="G161" s="129">
        <v>7678539819</v>
      </c>
      <c r="H161" s="129">
        <v>197941</v>
      </c>
      <c r="I161" s="77">
        <v>107.1</v>
      </c>
      <c r="J161" s="78">
        <v>8246663266</v>
      </c>
      <c r="K161" s="78">
        <v>568123447</v>
      </c>
      <c r="L161" s="79">
        <v>19.41</v>
      </c>
      <c r="M161" s="79">
        <v>17.34</v>
      </c>
      <c r="N161" s="78">
        <v>2843</v>
      </c>
      <c r="O161" s="102">
        <f t="shared" si="6"/>
        <v>29</v>
      </c>
      <c r="P161" s="102" t="str">
        <f t="shared" si="7"/>
        <v>Lerum</v>
      </c>
      <c r="Q161" s="104">
        <f t="shared" si="8"/>
        <v>2843</v>
      </c>
    </row>
    <row r="162" spans="1:17" ht="12.75">
      <c r="A162" s="74" t="s">
        <v>646</v>
      </c>
      <c r="B162" s="75" t="s">
        <v>359</v>
      </c>
      <c r="C162" t="s">
        <v>360</v>
      </c>
      <c r="D162" t="s">
        <v>360</v>
      </c>
      <c r="E162" s="5">
        <v>38220</v>
      </c>
      <c r="F162" s="5">
        <v>6482742100</v>
      </c>
      <c r="G162" s="129">
        <v>6850696059</v>
      </c>
      <c r="H162" s="129">
        <v>179244</v>
      </c>
      <c r="I162" s="77">
        <v>97</v>
      </c>
      <c r="J162" s="78">
        <v>8125063674</v>
      </c>
      <c r="K162" s="78">
        <v>1274367615</v>
      </c>
      <c r="L162" s="79">
        <v>19.41</v>
      </c>
      <c r="M162" s="79">
        <v>17.34</v>
      </c>
      <c r="N162" s="78">
        <v>6472</v>
      </c>
      <c r="O162" s="102">
        <f t="shared" si="6"/>
        <v>84</v>
      </c>
      <c r="P162" s="102" t="str">
        <f t="shared" si="7"/>
        <v>Lidköping</v>
      </c>
      <c r="Q162" s="104">
        <f t="shared" si="8"/>
        <v>6472</v>
      </c>
    </row>
    <row r="163" spans="1:17" ht="12.75">
      <c r="A163" s="74" t="s">
        <v>646</v>
      </c>
      <c r="B163" s="75" t="s">
        <v>317</v>
      </c>
      <c r="C163" t="s">
        <v>318</v>
      </c>
      <c r="D163" t="s">
        <v>318</v>
      </c>
      <c r="E163" s="5">
        <v>12538</v>
      </c>
      <c r="F163" s="5">
        <v>2064602200</v>
      </c>
      <c r="G163" s="129">
        <v>2181786956</v>
      </c>
      <c r="H163" s="129">
        <v>174014</v>
      </c>
      <c r="I163" s="77">
        <v>94.1</v>
      </c>
      <c r="J163" s="78">
        <v>2665412045</v>
      </c>
      <c r="K163" s="78">
        <v>483625089</v>
      </c>
      <c r="L163" s="79">
        <v>19.41</v>
      </c>
      <c r="M163" s="79">
        <v>17.34</v>
      </c>
      <c r="N163" s="78">
        <v>7487</v>
      </c>
      <c r="O163" s="102">
        <f t="shared" si="6"/>
        <v>118</v>
      </c>
      <c r="P163" s="102" t="str">
        <f t="shared" si="7"/>
        <v>Lilla Edet</v>
      </c>
      <c r="Q163" s="104">
        <f t="shared" si="8"/>
        <v>7487</v>
      </c>
    </row>
    <row r="164" spans="1:17" ht="12.75">
      <c r="A164" s="74" t="s">
        <v>646</v>
      </c>
      <c r="B164" s="75" t="s">
        <v>339</v>
      </c>
      <c r="C164" t="s">
        <v>340</v>
      </c>
      <c r="D164" t="s">
        <v>340</v>
      </c>
      <c r="E164" s="5">
        <v>14385</v>
      </c>
      <c r="F164" s="5">
        <v>2471323300</v>
      </c>
      <c r="G164" s="129">
        <v>2611593139</v>
      </c>
      <c r="H164" s="129">
        <v>181550</v>
      </c>
      <c r="I164" s="77">
        <v>98.2</v>
      </c>
      <c r="J164" s="78">
        <v>3058059680</v>
      </c>
      <c r="K164" s="78">
        <v>446466541</v>
      </c>
      <c r="L164" s="79">
        <v>19.41</v>
      </c>
      <c r="M164" s="79">
        <v>17.34</v>
      </c>
      <c r="N164" s="78">
        <v>6024</v>
      </c>
      <c r="O164" s="102">
        <f t="shared" si="6"/>
        <v>72</v>
      </c>
      <c r="P164" s="102" t="str">
        <f t="shared" si="7"/>
        <v>Lysekil</v>
      </c>
      <c r="Q164" s="104">
        <f t="shared" si="8"/>
        <v>6024</v>
      </c>
    </row>
    <row r="165" spans="1:17" ht="12.75">
      <c r="A165" s="74" t="s">
        <v>646</v>
      </c>
      <c r="B165" s="75" t="s">
        <v>357</v>
      </c>
      <c r="C165" t="s">
        <v>358</v>
      </c>
      <c r="D165" t="s">
        <v>358</v>
      </c>
      <c r="E165" s="5">
        <v>23750</v>
      </c>
      <c r="F165" s="5">
        <v>3829163200</v>
      </c>
      <c r="G165" s="129">
        <v>4046502674</v>
      </c>
      <c r="H165" s="129">
        <v>170379</v>
      </c>
      <c r="I165" s="77">
        <v>92.2</v>
      </c>
      <c r="J165" s="78">
        <v>5048934125</v>
      </c>
      <c r="K165" s="78">
        <v>1002431451</v>
      </c>
      <c r="L165" s="79">
        <v>19.41</v>
      </c>
      <c r="M165" s="79">
        <v>17.34</v>
      </c>
      <c r="N165" s="78">
        <v>8193</v>
      </c>
      <c r="O165" s="102">
        <f t="shared" si="6"/>
        <v>141</v>
      </c>
      <c r="P165" s="102" t="str">
        <f t="shared" si="7"/>
        <v>Mariestad</v>
      </c>
      <c r="Q165" s="104">
        <f t="shared" si="8"/>
        <v>8193</v>
      </c>
    </row>
    <row r="166" spans="1:17" ht="12.75">
      <c r="A166" s="74" t="s">
        <v>646</v>
      </c>
      <c r="B166" s="75" t="s">
        <v>319</v>
      </c>
      <c r="C166" t="s">
        <v>320</v>
      </c>
      <c r="D166" t="s">
        <v>320</v>
      </c>
      <c r="E166" s="5">
        <v>33806</v>
      </c>
      <c r="F166" s="5">
        <v>5366994800</v>
      </c>
      <c r="G166" s="129">
        <v>5671620058</v>
      </c>
      <c r="H166" s="129">
        <v>167770</v>
      </c>
      <c r="I166" s="77">
        <v>90.8</v>
      </c>
      <c r="J166" s="78">
        <v>7186705980</v>
      </c>
      <c r="K166" s="78">
        <v>1515085922</v>
      </c>
      <c r="L166" s="79">
        <v>19.41</v>
      </c>
      <c r="M166" s="79">
        <v>17.34</v>
      </c>
      <c r="N166" s="78">
        <v>8699</v>
      </c>
      <c r="O166" s="102">
        <f t="shared" si="6"/>
        <v>170</v>
      </c>
      <c r="P166" s="102" t="str">
        <f t="shared" si="7"/>
        <v>Mark</v>
      </c>
      <c r="Q166" s="104">
        <f t="shared" si="8"/>
        <v>8699</v>
      </c>
    </row>
    <row r="167" spans="1:17" ht="12.75">
      <c r="A167" s="74" t="s">
        <v>646</v>
      </c>
      <c r="B167" s="75" t="s">
        <v>315</v>
      </c>
      <c r="C167" t="s">
        <v>316</v>
      </c>
      <c r="D167" t="s">
        <v>316</v>
      </c>
      <c r="E167" s="5">
        <v>9082</v>
      </c>
      <c r="F167" s="5">
        <v>1281338500</v>
      </c>
      <c r="G167" s="129">
        <v>1354065992</v>
      </c>
      <c r="H167" s="129">
        <v>149093</v>
      </c>
      <c r="I167" s="77">
        <v>80.7</v>
      </c>
      <c r="J167" s="78">
        <v>1930712409</v>
      </c>
      <c r="K167" s="78">
        <v>576646417</v>
      </c>
      <c r="L167" s="79">
        <v>19.41</v>
      </c>
      <c r="M167" s="79">
        <v>17.34</v>
      </c>
      <c r="N167" s="78">
        <v>12324</v>
      </c>
      <c r="O167" s="102">
        <f t="shared" si="6"/>
        <v>285</v>
      </c>
      <c r="P167" s="102" t="str">
        <f t="shared" si="7"/>
        <v>Mellerud</v>
      </c>
      <c r="Q167" s="104">
        <f t="shared" si="8"/>
        <v>12324</v>
      </c>
    </row>
    <row r="168" spans="1:17" ht="12.75">
      <c r="A168" s="74" t="s">
        <v>646</v>
      </c>
      <c r="B168" s="75" t="s">
        <v>287</v>
      </c>
      <c r="C168" t="s">
        <v>288</v>
      </c>
      <c r="D168" t="s">
        <v>288</v>
      </c>
      <c r="E168" s="5">
        <v>10218</v>
      </c>
      <c r="F168" s="5">
        <v>1555466200</v>
      </c>
      <c r="G168" s="129">
        <v>1643752906</v>
      </c>
      <c r="H168" s="129">
        <v>160868</v>
      </c>
      <c r="I168" s="77">
        <v>87</v>
      </c>
      <c r="J168" s="78">
        <v>2172210901</v>
      </c>
      <c r="K168" s="78">
        <v>528457995</v>
      </c>
      <c r="L168" s="79">
        <v>19.41</v>
      </c>
      <c r="M168" s="79">
        <v>17.34</v>
      </c>
      <c r="N168" s="78">
        <v>10039</v>
      </c>
      <c r="O168" s="102">
        <f t="shared" si="6"/>
        <v>235</v>
      </c>
      <c r="P168" s="102" t="str">
        <f t="shared" si="7"/>
        <v>Munkedal</v>
      </c>
      <c r="Q168" s="104">
        <f t="shared" si="8"/>
        <v>10039</v>
      </c>
    </row>
    <row r="169" spans="1:17" ht="12.75">
      <c r="A169" s="74" t="s">
        <v>646</v>
      </c>
      <c r="B169" s="75" t="s">
        <v>335</v>
      </c>
      <c r="C169" t="s">
        <v>336</v>
      </c>
      <c r="D169" t="s">
        <v>336</v>
      </c>
      <c r="E169" s="5">
        <v>61358</v>
      </c>
      <c r="F169" s="5">
        <v>11846570400</v>
      </c>
      <c r="G169" s="129">
        <v>12518969889</v>
      </c>
      <c r="H169" s="129">
        <v>204032</v>
      </c>
      <c r="I169" s="77">
        <v>110.4</v>
      </c>
      <c r="J169" s="78">
        <v>13043894739</v>
      </c>
      <c r="K169" s="78">
        <v>524924850</v>
      </c>
      <c r="L169" s="79">
        <v>19.41</v>
      </c>
      <c r="M169" s="79">
        <v>17.34</v>
      </c>
      <c r="N169" s="78">
        <v>1661</v>
      </c>
      <c r="O169" s="102">
        <f t="shared" si="6"/>
        <v>21</v>
      </c>
      <c r="P169" s="102" t="str">
        <f t="shared" si="7"/>
        <v>Mölndal</v>
      </c>
      <c r="Q169" s="104">
        <f t="shared" si="8"/>
        <v>1661</v>
      </c>
    </row>
    <row r="170" spans="1:17" ht="12.75">
      <c r="A170" s="74" t="s">
        <v>646</v>
      </c>
      <c r="B170" s="75" t="s">
        <v>283</v>
      </c>
      <c r="C170" t="s">
        <v>284</v>
      </c>
      <c r="D170" t="s">
        <v>284</v>
      </c>
      <c r="E170" s="5">
        <v>15141</v>
      </c>
      <c r="F170" s="5">
        <v>2643663000</v>
      </c>
      <c r="G170" s="129">
        <v>2793714668</v>
      </c>
      <c r="H170" s="129">
        <v>184513</v>
      </c>
      <c r="I170" s="77">
        <v>99.8</v>
      </c>
      <c r="J170" s="78">
        <v>3218775225</v>
      </c>
      <c r="K170" s="78">
        <v>425060557</v>
      </c>
      <c r="L170" s="79">
        <v>19.41</v>
      </c>
      <c r="M170" s="79">
        <v>17.34</v>
      </c>
      <c r="N170" s="78">
        <v>5449</v>
      </c>
      <c r="O170" s="102">
        <f t="shared" si="6"/>
        <v>57</v>
      </c>
      <c r="P170" s="102" t="str">
        <f t="shared" si="7"/>
        <v>Orust</v>
      </c>
      <c r="Q170" s="104">
        <f t="shared" si="8"/>
        <v>5449</v>
      </c>
    </row>
    <row r="171" spans="1:17" ht="12.75">
      <c r="A171" s="74" t="s">
        <v>646</v>
      </c>
      <c r="B171" s="75" t="s">
        <v>275</v>
      </c>
      <c r="C171" t="s">
        <v>276</v>
      </c>
      <c r="D171" t="s">
        <v>276</v>
      </c>
      <c r="E171" s="5">
        <v>35482</v>
      </c>
      <c r="F171" s="5">
        <v>6612884500</v>
      </c>
      <c r="G171" s="129">
        <v>6988225211</v>
      </c>
      <c r="H171" s="129">
        <v>196951</v>
      </c>
      <c r="I171" s="77">
        <v>106.5</v>
      </c>
      <c r="J171" s="78">
        <v>7543001289</v>
      </c>
      <c r="K171" s="78">
        <v>554776078</v>
      </c>
      <c r="L171" s="79">
        <v>19.41</v>
      </c>
      <c r="M171" s="79">
        <v>17.34</v>
      </c>
      <c r="N171" s="78">
        <v>3035</v>
      </c>
      <c r="O171" s="102">
        <f t="shared" si="6"/>
        <v>30</v>
      </c>
      <c r="P171" s="102" t="str">
        <f t="shared" si="7"/>
        <v>Partille</v>
      </c>
      <c r="Q171" s="104">
        <f t="shared" si="8"/>
        <v>3035</v>
      </c>
    </row>
    <row r="172" spans="1:17" ht="12.75">
      <c r="A172" s="74" t="s">
        <v>646</v>
      </c>
      <c r="B172" s="75" t="s">
        <v>361</v>
      </c>
      <c r="C172" t="s">
        <v>362</v>
      </c>
      <c r="D172" t="s">
        <v>362</v>
      </c>
      <c r="E172" s="5">
        <v>18253</v>
      </c>
      <c r="F172" s="5">
        <v>3047212000</v>
      </c>
      <c r="G172" s="129">
        <v>3220168706</v>
      </c>
      <c r="H172" s="129">
        <v>176419</v>
      </c>
      <c r="I172" s="77">
        <v>95.4</v>
      </c>
      <c r="J172" s="78">
        <v>3880345035</v>
      </c>
      <c r="K172" s="78">
        <v>660176329</v>
      </c>
      <c r="L172" s="79">
        <v>19.41</v>
      </c>
      <c r="M172" s="79">
        <v>17.34</v>
      </c>
      <c r="N172" s="78">
        <v>7020</v>
      </c>
      <c r="O172" s="102">
        <f t="shared" si="6"/>
        <v>101</v>
      </c>
      <c r="P172" s="102" t="str">
        <f t="shared" si="7"/>
        <v>Skara</v>
      </c>
      <c r="Q172" s="104">
        <f t="shared" si="8"/>
        <v>7020</v>
      </c>
    </row>
    <row r="173" spans="1:17" ht="12.75">
      <c r="A173" s="74" t="s">
        <v>646</v>
      </c>
      <c r="B173" s="75" t="s">
        <v>363</v>
      </c>
      <c r="C173" t="s">
        <v>364</v>
      </c>
      <c r="D173" t="s">
        <v>364</v>
      </c>
      <c r="E173" s="5">
        <v>51688</v>
      </c>
      <c r="F173" s="5">
        <v>8788557600</v>
      </c>
      <c r="G173" s="129">
        <v>9287387341</v>
      </c>
      <c r="H173" s="129">
        <v>179682</v>
      </c>
      <c r="I173" s="77">
        <v>97.2</v>
      </c>
      <c r="J173" s="78">
        <v>10988181350</v>
      </c>
      <c r="K173" s="78">
        <v>1700794009</v>
      </c>
      <c r="L173" s="79">
        <v>19.41</v>
      </c>
      <c r="M173" s="79">
        <v>17.34</v>
      </c>
      <c r="N173" s="78">
        <v>6387</v>
      </c>
      <c r="O173" s="102">
        <f t="shared" si="6"/>
        <v>80</v>
      </c>
      <c r="P173" s="102" t="str">
        <f t="shared" si="7"/>
        <v>Skövde</v>
      </c>
      <c r="Q173" s="104">
        <f t="shared" si="8"/>
        <v>6387</v>
      </c>
    </row>
    <row r="174" spans="1:17" ht="12.75">
      <c r="A174" s="74" t="s">
        <v>646</v>
      </c>
      <c r="B174" s="75" t="s">
        <v>285</v>
      </c>
      <c r="C174" t="s">
        <v>286</v>
      </c>
      <c r="D174" t="s">
        <v>286</v>
      </c>
      <c r="E174" s="5">
        <v>9019</v>
      </c>
      <c r="F174" s="5">
        <v>1597169800</v>
      </c>
      <c r="G174" s="129">
        <v>1687823561</v>
      </c>
      <c r="H174" s="129">
        <v>187141</v>
      </c>
      <c r="I174" s="77">
        <v>101.2</v>
      </c>
      <c r="J174" s="78">
        <v>1917319447</v>
      </c>
      <c r="K174" s="78">
        <v>229495886</v>
      </c>
      <c r="L174" s="79">
        <v>19.41</v>
      </c>
      <c r="M174" s="79">
        <v>17.34</v>
      </c>
      <c r="N174" s="78">
        <v>4939</v>
      </c>
      <c r="O174" s="102">
        <f t="shared" si="6"/>
        <v>48</v>
      </c>
      <c r="P174" s="102" t="str">
        <f t="shared" si="7"/>
        <v>Sotenäs</v>
      </c>
      <c r="Q174" s="104">
        <f t="shared" si="8"/>
        <v>4939</v>
      </c>
    </row>
    <row r="175" spans="1:17" ht="12.75">
      <c r="A175" s="74" t="s">
        <v>646</v>
      </c>
      <c r="B175" s="75" t="s">
        <v>279</v>
      </c>
      <c r="C175" t="s">
        <v>280</v>
      </c>
      <c r="D175" t="s">
        <v>280</v>
      </c>
      <c r="E175" s="5">
        <v>24529</v>
      </c>
      <c r="F175" s="5">
        <v>4500798100</v>
      </c>
      <c r="G175" s="129">
        <v>4756258899</v>
      </c>
      <c r="H175" s="129">
        <v>193903</v>
      </c>
      <c r="I175" s="77">
        <v>104.9</v>
      </c>
      <c r="J175" s="78">
        <v>5214539164</v>
      </c>
      <c r="K175" s="78">
        <v>458280265</v>
      </c>
      <c r="L175" s="79">
        <v>19.41</v>
      </c>
      <c r="M175" s="79">
        <v>17.34</v>
      </c>
      <c r="N175" s="78">
        <v>3626</v>
      </c>
      <c r="O175" s="102">
        <f t="shared" si="6"/>
        <v>37</v>
      </c>
      <c r="P175" s="102" t="str">
        <f t="shared" si="7"/>
        <v>Stenungsund</v>
      </c>
      <c r="Q175" s="104">
        <f t="shared" si="8"/>
        <v>3626</v>
      </c>
    </row>
    <row r="176" spans="1:17" ht="12.75">
      <c r="A176" s="74" t="s">
        <v>646</v>
      </c>
      <c r="B176" s="75" t="s">
        <v>343</v>
      </c>
      <c r="C176" t="s">
        <v>344</v>
      </c>
      <c r="D176" t="s">
        <v>344</v>
      </c>
      <c r="E176" s="5">
        <v>11964</v>
      </c>
      <c r="F176" s="5">
        <v>1833553700</v>
      </c>
      <c r="G176" s="129">
        <v>1937624374</v>
      </c>
      <c r="H176" s="129">
        <v>161955</v>
      </c>
      <c r="I176" s="77">
        <v>87.6</v>
      </c>
      <c r="J176" s="78">
        <v>2543387279</v>
      </c>
      <c r="K176" s="78">
        <v>605762905</v>
      </c>
      <c r="L176" s="79">
        <v>19.41</v>
      </c>
      <c r="M176" s="79">
        <v>17.34</v>
      </c>
      <c r="N176" s="78">
        <v>9828</v>
      </c>
      <c r="O176" s="102">
        <f t="shared" si="6"/>
        <v>220</v>
      </c>
      <c r="P176" s="102" t="str">
        <f t="shared" si="7"/>
        <v>Strömstad</v>
      </c>
      <c r="Q176" s="104">
        <f t="shared" si="8"/>
        <v>9828</v>
      </c>
    </row>
    <row r="177" spans="1:17" ht="12.75">
      <c r="A177" s="74" t="s">
        <v>646</v>
      </c>
      <c r="B177" s="75" t="s">
        <v>321</v>
      </c>
      <c r="C177" t="s">
        <v>322</v>
      </c>
      <c r="D177" t="s">
        <v>322</v>
      </c>
      <c r="E177" s="5">
        <v>10277</v>
      </c>
      <c r="F177" s="5">
        <v>1561845800</v>
      </c>
      <c r="G177" s="129">
        <v>1650494606</v>
      </c>
      <c r="H177" s="129">
        <v>160601</v>
      </c>
      <c r="I177" s="77">
        <v>86.9</v>
      </c>
      <c r="J177" s="78">
        <v>2184753516</v>
      </c>
      <c r="K177" s="78">
        <v>534258910</v>
      </c>
      <c r="L177" s="79">
        <v>19.41</v>
      </c>
      <c r="M177" s="79">
        <v>17.34</v>
      </c>
      <c r="N177" s="78">
        <v>10090</v>
      </c>
      <c r="O177" s="102">
        <f t="shared" si="6"/>
        <v>236</v>
      </c>
      <c r="P177" s="102" t="str">
        <f t="shared" si="7"/>
        <v>Svenljunga</v>
      </c>
      <c r="Q177" s="104">
        <f t="shared" si="8"/>
        <v>10090</v>
      </c>
    </row>
    <row r="178" spans="1:17" ht="12.75">
      <c r="A178" s="74" t="s">
        <v>646</v>
      </c>
      <c r="B178" s="75" t="s">
        <v>289</v>
      </c>
      <c r="C178" t="s">
        <v>290</v>
      </c>
      <c r="D178" t="s">
        <v>290</v>
      </c>
      <c r="E178" s="5">
        <v>12300</v>
      </c>
      <c r="F178" s="5">
        <v>1889873300</v>
      </c>
      <c r="G178" s="129">
        <v>1997140619</v>
      </c>
      <c r="H178" s="129">
        <v>162369</v>
      </c>
      <c r="I178" s="77">
        <v>87.8</v>
      </c>
      <c r="J178" s="78">
        <v>2614816410</v>
      </c>
      <c r="K178" s="78">
        <v>617675791</v>
      </c>
      <c r="L178" s="79">
        <v>19.41</v>
      </c>
      <c r="M178" s="79">
        <v>17.34</v>
      </c>
      <c r="N178" s="78">
        <v>9747</v>
      </c>
      <c r="O178" s="102">
        <f t="shared" si="6"/>
        <v>214</v>
      </c>
      <c r="P178" s="102" t="str">
        <f t="shared" si="7"/>
        <v>Tanum</v>
      </c>
      <c r="Q178" s="104">
        <f t="shared" si="8"/>
        <v>9747</v>
      </c>
    </row>
    <row r="179" spans="1:17" ht="12.75">
      <c r="A179" s="74" t="s">
        <v>646</v>
      </c>
      <c r="B179" s="75" t="s">
        <v>329</v>
      </c>
      <c r="C179" t="s">
        <v>330</v>
      </c>
      <c r="D179" t="s">
        <v>330</v>
      </c>
      <c r="E179" s="5">
        <v>10592</v>
      </c>
      <c r="F179" s="5">
        <v>1623668700</v>
      </c>
      <c r="G179" s="129">
        <v>1715826512</v>
      </c>
      <c r="H179" s="129">
        <v>161993</v>
      </c>
      <c r="I179" s="77">
        <v>87.6</v>
      </c>
      <c r="J179" s="78">
        <v>2251718326</v>
      </c>
      <c r="K179" s="78">
        <v>535891814</v>
      </c>
      <c r="L179" s="79">
        <v>19.41</v>
      </c>
      <c r="M179" s="79">
        <v>17.34</v>
      </c>
      <c r="N179" s="78">
        <v>9820</v>
      </c>
      <c r="O179" s="102">
        <f t="shared" si="6"/>
        <v>219</v>
      </c>
      <c r="P179" s="102" t="str">
        <f t="shared" si="7"/>
        <v>Tibro</v>
      </c>
      <c r="Q179" s="104">
        <f t="shared" si="8"/>
        <v>9820</v>
      </c>
    </row>
    <row r="180" spans="1:17" ht="12.75">
      <c r="A180" s="74" t="s">
        <v>646</v>
      </c>
      <c r="B180" s="75" t="s">
        <v>367</v>
      </c>
      <c r="C180" t="s">
        <v>368</v>
      </c>
      <c r="D180" t="s">
        <v>368</v>
      </c>
      <c r="E180" s="5">
        <v>12564</v>
      </c>
      <c r="F180" s="5">
        <v>1917409300</v>
      </c>
      <c r="G180" s="129">
        <v>2026239534</v>
      </c>
      <c r="H180" s="129">
        <v>161273</v>
      </c>
      <c r="I180" s="77">
        <v>87.2</v>
      </c>
      <c r="J180" s="78">
        <v>2670939299</v>
      </c>
      <c r="K180" s="78">
        <v>644699765</v>
      </c>
      <c r="L180" s="79">
        <v>19.41</v>
      </c>
      <c r="M180" s="79">
        <v>17.34</v>
      </c>
      <c r="N180" s="78">
        <v>9960</v>
      </c>
      <c r="O180" s="102">
        <f t="shared" si="6"/>
        <v>227</v>
      </c>
      <c r="P180" s="102" t="str">
        <f t="shared" si="7"/>
        <v>Tidaholm</v>
      </c>
      <c r="Q180" s="104">
        <f t="shared" si="8"/>
        <v>9960</v>
      </c>
    </row>
    <row r="181" spans="1:17" ht="12.75">
      <c r="A181" s="74" t="s">
        <v>646</v>
      </c>
      <c r="B181" s="75" t="s">
        <v>281</v>
      </c>
      <c r="C181" t="s">
        <v>282</v>
      </c>
      <c r="D181" t="s">
        <v>282</v>
      </c>
      <c r="E181" s="5">
        <v>14944</v>
      </c>
      <c r="F181" s="5">
        <v>2849568300</v>
      </c>
      <c r="G181" s="129">
        <v>3011306947</v>
      </c>
      <c r="H181" s="129">
        <v>201506</v>
      </c>
      <c r="I181" s="77">
        <v>109</v>
      </c>
      <c r="J181" s="78">
        <v>3176895645</v>
      </c>
      <c r="K181" s="78">
        <v>165588698</v>
      </c>
      <c r="L181" s="79">
        <v>19.41</v>
      </c>
      <c r="M181" s="79">
        <v>17.34</v>
      </c>
      <c r="N181" s="78">
        <v>2151</v>
      </c>
      <c r="O181" s="102">
        <f t="shared" si="6"/>
        <v>26</v>
      </c>
      <c r="P181" s="102" t="str">
        <f t="shared" si="7"/>
        <v>Tjörn</v>
      </c>
      <c r="Q181" s="104">
        <f t="shared" si="8"/>
        <v>2151</v>
      </c>
    </row>
    <row r="182" spans="1:17" ht="12.75">
      <c r="A182" s="74" t="s">
        <v>646</v>
      </c>
      <c r="B182" s="75" t="s">
        <v>311</v>
      </c>
      <c r="C182" t="s">
        <v>312</v>
      </c>
      <c r="D182" t="s">
        <v>312</v>
      </c>
      <c r="E182" s="5">
        <v>11597</v>
      </c>
      <c r="F182" s="5">
        <v>1872246600</v>
      </c>
      <c r="G182" s="129">
        <v>1978513445</v>
      </c>
      <c r="H182" s="129">
        <v>170606</v>
      </c>
      <c r="I182" s="77">
        <v>92.3</v>
      </c>
      <c r="J182" s="78">
        <v>2465367960</v>
      </c>
      <c r="K182" s="78">
        <v>486854515</v>
      </c>
      <c r="L182" s="79">
        <v>19.41</v>
      </c>
      <c r="M182" s="79">
        <v>17.34</v>
      </c>
      <c r="N182" s="78">
        <v>8149</v>
      </c>
      <c r="O182" s="102">
        <f t="shared" si="6"/>
        <v>137</v>
      </c>
      <c r="P182" s="102" t="str">
        <f t="shared" si="7"/>
        <v>Tranemo</v>
      </c>
      <c r="Q182" s="104">
        <f t="shared" si="8"/>
        <v>8149</v>
      </c>
    </row>
    <row r="183" spans="1:17" ht="12.75">
      <c r="A183" s="74" t="s">
        <v>646</v>
      </c>
      <c r="B183" s="75" t="s">
        <v>347</v>
      </c>
      <c r="C183" t="s">
        <v>348</v>
      </c>
      <c r="D183" t="s">
        <v>348</v>
      </c>
      <c r="E183" s="5">
        <v>55490</v>
      </c>
      <c r="F183" s="5">
        <v>9084180900</v>
      </c>
      <c r="G183" s="129">
        <v>9599789924</v>
      </c>
      <c r="H183" s="129">
        <v>173000</v>
      </c>
      <c r="I183" s="77">
        <v>93.6</v>
      </c>
      <c r="J183" s="78">
        <v>11796435983</v>
      </c>
      <c r="K183" s="78">
        <v>2196646059</v>
      </c>
      <c r="L183" s="79">
        <v>19.41</v>
      </c>
      <c r="M183" s="79">
        <v>17.34</v>
      </c>
      <c r="N183" s="78">
        <v>7684</v>
      </c>
      <c r="O183" s="102">
        <f t="shared" si="6"/>
        <v>124</v>
      </c>
      <c r="P183" s="102" t="str">
        <f t="shared" si="7"/>
        <v>Trollhättan</v>
      </c>
      <c r="Q183" s="104">
        <f t="shared" si="8"/>
        <v>7684</v>
      </c>
    </row>
    <row r="184" spans="1:17" ht="12.75">
      <c r="A184" s="74" t="s">
        <v>646</v>
      </c>
      <c r="B184" s="75" t="s">
        <v>331</v>
      </c>
      <c r="C184" t="s">
        <v>332</v>
      </c>
      <c r="D184" t="s">
        <v>332</v>
      </c>
      <c r="E184" s="5">
        <v>9050</v>
      </c>
      <c r="F184" s="5">
        <v>1324835200</v>
      </c>
      <c r="G184" s="129">
        <v>1400031521</v>
      </c>
      <c r="H184" s="129">
        <v>154700</v>
      </c>
      <c r="I184" s="77">
        <v>83.7</v>
      </c>
      <c r="J184" s="78">
        <v>1923909635</v>
      </c>
      <c r="K184" s="78">
        <v>523878114</v>
      </c>
      <c r="L184" s="79">
        <v>19.41</v>
      </c>
      <c r="M184" s="79">
        <v>17.34</v>
      </c>
      <c r="N184" s="78">
        <v>11236</v>
      </c>
      <c r="O184" s="102">
        <f t="shared" si="6"/>
        <v>265</v>
      </c>
      <c r="P184" s="102" t="str">
        <f t="shared" si="7"/>
        <v>Töreboda</v>
      </c>
      <c r="Q184" s="104">
        <f t="shared" si="8"/>
        <v>11236</v>
      </c>
    </row>
    <row r="185" spans="1:17" ht="12.75">
      <c r="A185" s="74" t="s">
        <v>646</v>
      </c>
      <c r="B185" s="75" t="s">
        <v>341</v>
      </c>
      <c r="C185" t="s">
        <v>342</v>
      </c>
      <c r="D185" t="s">
        <v>342</v>
      </c>
      <c r="E185" s="5">
        <v>52151</v>
      </c>
      <c r="F185" s="5">
        <v>8514168500</v>
      </c>
      <c r="G185" s="129">
        <v>8997424190</v>
      </c>
      <c r="H185" s="129">
        <v>172526</v>
      </c>
      <c r="I185" s="77">
        <v>93.3</v>
      </c>
      <c r="J185" s="78">
        <v>11086608992</v>
      </c>
      <c r="K185" s="78">
        <v>2089184802</v>
      </c>
      <c r="L185" s="79">
        <v>19.41</v>
      </c>
      <c r="M185" s="79">
        <v>17.34</v>
      </c>
      <c r="N185" s="78">
        <v>7776</v>
      </c>
      <c r="O185" s="102">
        <f t="shared" si="6"/>
        <v>127</v>
      </c>
      <c r="P185" s="102" t="str">
        <f t="shared" si="7"/>
        <v>Uddevalla</v>
      </c>
      <c r="Q185" s="104">
        <f t="shared" si="8"/>
        <v>7776</v>
      </c>
    </row>
    <row r="186" spans="1:17" ht="12.75">
      <c r="A186" s="74" t="s">
        <v>646</v>
      </c>
      <c r="B186" s="75" t="s">
        <v>353</v>
      </c>
      <c r="C186" t="s">
        <v>354</v>
      </c>
      <c r="D186" t="s">
        <v>354</v>
      </c>
      <c r="E186" s="5">
        <v>23007</v>
      </c>
      <c r="F186" s="5">
        <v>3658393100</v>
      </c>
      <c r="G186" s="129">
        <v>3866039834</v>
      </c>
      <c r="H186" s="129">
        <v>168038</v>
      </c>
      <c r="I186" s="77">
        <v>90.9</v>
      </c>
      <c r="J186" s="78">
        <v>4890982207</v>
      </c>
      <c r="K186" s="78">
        <v>1024942373</v>
      </c>
      <c r="L186" s="79">
        <v>19.41</v>
      </c>
      <c r="M186" s="79">
        <v>17.34</v>
      </c>
      <c r="N186" s="78">
        <v>8647</v>
      </c>
      <c r="O186" s="102">
        <f t="shared" si="6"/>
        <v>168</v>
      </c>
      <c r="P186" s="102" t="str">
        <f t="shared" si="7"/>
        <v>Ulricehamn</v>
      </c>
      <c r="Q186" s="104">
        <f t="shared" si="8"/>
        <v>8647</v>
      </c>
    </row>
    <row r="187" spans="1:17" ht="12.75">
      <c r="A187" s="74" t="s">
        <v>646</v>
      </c>
      <c r="B187" s="75" t="s">
        <v>325</v>
      </c>
      <c r="C187" t="s">
        <v>326</v>
      </c>
      <c r="D187" t="s">
        <v>326</v>
      </c>
      <c r="E187" s="5">
        <v>15658</v>
      </c>
      <c r="F187" s="5">
        <v>2420498900</v>
      </c>
      <c r="G187" s="129">
        <v>2557883997</v>
      </c>
      <c r="H187" s="129">
        <v>163360</v>
      </c>
      <c r="I187" s="77">
        <v>88.4</v>
      </c>
      <c r="J187" s="78">
        <v>3328682549</v>
      </c>
      <c r="K187" s="78">
        <v>770798552</v>
      </c>
      <c r="L187" s="79">
        <v>19.41</v>
      </c>
      <c r="M187" s="79">
        <v>17.34</v>
      </c>
      <c r="N187" s="78">
        <v>9555</v>
      </c>
      <c r="O187" s="102">
        <f t="shared" si="6"/>
        <v>205</v>
      </c>
      <c r="P187" s="102" t="str">
        <f t="shared" si="7"/>
        <v>Vara</v>
      </c>
      <c r="Q187" s="104">
        <f t="shared" si="8"/>
        <v>9555</v>
      </c>
    </row>
    <row r="188" spans="1:17" ht="12.75">
      <c r="A188" s="74" t="s">
        <v>646</v>
      </c>
      <c r="B188" s="75" t="s">
        <v>299</v>
      </c>
      <c r="C188" t="s">
        <v>300</v>
      </c>
      <c r="D188" t="s">
        <v>300</v>
      </c>
      <c r="E188" s="5">
        <v>10968</v>
      </c>
      <c r="F188" s="5">
        <v>1722636600</v>
      </c>
      <c r="G188" s="129">
        <v>1820411731</v>
      </c>
      <c r="H188" s="129">
        <v>165975</v>
      </c>
      <c r="I188" s="77">
        <v>89.8</v>
      </c>
      <c r="J188" s="78">
        <v>2331650926</v>
      </c>
      <c r="K188" s="78">
        <v>511239195</v>
      </c>
      <c r="L188" s="79">
        <v>19.41</v>
      </c>
      <c r="M188" s="79">
        <v>17.34</v>
      </c>
      <c r="N188" s="78">
        <v>9047</v>
      </c>
      <c r="O188" s="102">
        <f t="shared" si="6"/>
        <v>185</v>
      </c>
      <c r="P188" s="102" t="str">
        <f t="shared" si="7"/>
        <v>Vårgårda</v>
      </c>
      <c r="Q188" s="104">
        <f t="shared" si="8"/>
        <v>9047</v>
      </c>
    </row>
    <row r="189" spans="1:17" ht="12.75">
      <c r="A189" s="74" t="s">
        <v>646</v>
      </c>
      <c r="B189" s="75" t="s">
        <v>345</v>
      </c>
      <c r="C189" t="s">
        <v>346</v>
      </c>
      <c r="D189" t="s">
        <v>346</v>
      </c>
      <c r="E189" s="5">
        <v>36920</v>
      </c>
      <c r="F189" s="5">
        <v>6119466000</v>
      </c>
      <c r="G189" s="129">
        <v>6466800771</v>
      </c>
      <c r="H189" s="129">
        <v>175157</v>
      </c>
      <c r="I189" s="77">
        <v>94.8</v>
      </c>
      <c r="J189" s="78">
        <v>7848700964</v>
      </c>
      <c r="K189" s="78">
        <v>1381900193</v>
      </c>
      <c r="L189" s="79">
        <v>19.41</v>
      </c>
      <c r="M189" s="79">
        <v>17.34</v>
      </c>
      <c r="N189" s="78">
        <v>7265</v>
      </c>
      <c r="O189" s="102">
        <f t="shared" si="6"/>
        <v>108</v>
      </c>
      <c r="P189" s="102" t="str">
        <f t="shared" si="7"/>
        <v>Vänersborg</v>
      </c>
      <c r="Q189" s="104">
        <f t="shared" si="8"/>
        <v>7265</v>
      </c>
    </row>
    <row r="190" spans="1:17" ht="12.75">
      <c r="A190" s="74" t="s">
        <v>646</v>
      </c>
      <c r="B190" s="75" t="s">
        <v>355</v>
      </c>
      <c r="C190" t="s">
        <v>356</v>
      </c>
      <c r="D190" t="s">
        <v>356</v>
      </c>
      <c r="E190" s="5">
        <v>12203</v>
      </c>
      <c r="F190" s="5">
        <v>1827095000</v>
      </c>
      <c r="G190" s="129">
        <v>1930799085</v>
      </c>
      <c r="H190" s="129">
        <v>158223</v>
      </c>
      <c r="I190" s="77">
        <v>85.6</v>
      </c>
      <c r="J190" s="78">
        <v>2594195500</v>
      </c>
      <c r="K190" s="78">
        <v>663396415</v>
      </c>
      <c r="L190" s="79">
        <v>19.41</v>
      </c>
      <c r="M190" s="79">
        <v>17.34</v>
      </c>
      <c r="N190" s="78">
        <v>10552</v>
      </c>
      <c r="O190" s="102">
        <f t="shared" si="6"/>
        <v>250</v>
      </c>
      <c r="P190" s="102" t="str">
        <f t="shared" si="7"/>
        <v>Åmål</v>
      </c>
      <c r="Q190" s="104">
        <f t="shared" si="8"/>
        <v>10552</v>
      </c>
    </row>
    <row r="191" spans="1:17" ht="12.75">
      <c r="A191" s="74" t="s">
        <v>646</v>
      </c>
      <c r="B191" s="75" t="s">
        <v>277</v>
      </c>
      <c r="C191" t="s">
        <v>278</v>
      </c>
      <c r="D191" t="s">
        <v>278</v>
      </c>
      <c r="E191" s="5">
        <v>12520</v>
      </c>
      <c r="F191" s="5">
        <v>2296991800</v>
      </c>
      <c r="G191" s="129">
        <v>2427366758</v>
      </c>
      <c r="H191" s="129">
        <v>193879</v>
      </c>
      <c r="I191" s="77">
        <v>104.9</v>
      </c>
      <c r="J191" s="78">
        <v>2661585484</v>
      </c>
      <c r="K191" s="78">
        <v>234218726</v>
      </c>
      <c r="L191" s="79">
        <v>19.41</v>
      </c>
      <c r="M191" s="79">
        <v>17.34</v>
      </c>
      <c r="N191" s="78">
        <v>3631</v>
      </c>
      <c r="O191" s="102">
        <f t="shared" si="6"/>
        <v>38</v>
      </c>
      <c r="P191" s="102" t="str">
        <f t="shared" si="7"/>
        <v>Öckerö</v>
      </c>
      <c r="Q191" s="104">
        <f t="shared" si="8"/>
        <v>3631</v>
      </c>
    </row>
    <row r="192" spans="1:17" ht="25.5">
      <c r="A192" s="74" t="s">
        <v>647</v>
      </c>
      <c r="B192" s="75" t="s">
        <v>399</v>
      </c>
      <c r="C192" s="105" t="s">
        <v>400</v>
      </c>
      <c r="D192" s="76" t="s">
        <v>680</v>
      </c>
      <c r="E192" s="5">
        <v>25918</v>
      </c>
      <c r="F192" s="5">
        <v>4032303700</v>
      </c>
      <c r="G192" s="129">
        <v>4261173226</v>
      </c>
      <c r="H192" s="129">
        <v>164410</v>
      </c>
      <c r="I192" s="77">
        <v>88.9</v>
      </c>
      <c r="J192" s="78">
        <v>5509822091</v>
      </c>
      <c r="K192" s="78">
        <v>1248648865</v>
      </c>
      <c r="L192" s="79">
        <v>20.45</v>
      </c>
      <c r="M192" s="79">
        <v>18.38</v>
      </c>
      <c r="N192" s="78">
        <v>9852</v>
      </c>
      <c r="O192" s="102">
        <f t="shared" si="6"/>
        <v>222</v>
      </c>
      <c r="P192" s="102" t="str">
        <f t="shared" si="7"/>
        <v>Arvika</v>
      </c>
      <c r="Q192" s="104">
        <f t="shared" si="8"/>
        <v>9852</v>
      </c>
    </row>
    <row r="193" spans="1:17" ht="12.75">
      <c r="A193" s="74" t="s">
        <v>647</v>
      </c>
      <c r="B193" s="75" t="s">
        <v>373</v>
      </c>
      <c r="C193" t="s">
        <v>374</v>
      </c>
      <c r="D193" t="s">
        <v>374</v>
      </c>
      <c r="E193" s="5">
        <v>8472</v>
      </c>
      <c r="F193" s="5">
        <v>1147121600</v>
      </c>
      <c r="G193" s="129">
        <v>1212231075</v>
      </c>
      <c r="H193" s="129">
        <v>143087</v>
      </c>
      <c r="I193" s="77">
        <v>77.4</v>
      </c>
      <c r="J193" s="78">
        <v>1801034522</v>
      </c>
      <c r="K193" s="78">
        <v>588803447</v>
      </c>
      <c r="L193" s="79">
        <v>20.45</v>
      </c>
      <c r="M193" s="79">
        <v>18.38</v>
      </c>
      <c r="N193" s="78">
        <v>14213</v>
      </c>
      <c r="O193" s="102">
        <f t="shared" si="6"/>
        <v>289</v>
      </c>
      <c r="P193" s="102" t="str">
        <f t="shared" si="7"/>
        <v>Eda</v>
      </c>
      <c r="Q193" s="104">
        <f t="shared" si="8"/>
        <v>14213</v>
      </c>
    </row>
    <row r="194" spans="1:17" ht="12.75">
      <c r="A194" s="74" t="s">
        <v>647</v>
      </c>
      <c r="B194" s="75" t="s">
        <v>395</v>
      </c>
      <c r="C194" t="s">
        <v>396</v>
      </c>
      <c r="D194" t="s">
        <v>396</v>
      </c>
      <c r="E194" s="5">
        <v>10508</v>
      </c>
      <c r="F194" s="5">
        <v>1583125900</v>
      </c>
      <c r="G194" s="129">
        <v>1672982543</v>
      </c>
      <c r="H194" s="129">
        <v>159210</v>
      </c>
      <c r="I194" s="77">
        <v>86.1</v>
      </c>
      <c r="J194" s="78">
        <v>2233861044</v>
      </c>
      <c r="K194" s="78">
        <v>560878501</v>
      </c>
      <c r="L194" s="79">
        <v>20.45</v>
      </c>
      <c r="M194" s="79">
        <v>18.38</v>
      </c>
      <c r="N194" s="78">
        <v>10915</v>
      </c>
      <c r="O194" s="102">
        <f t="shared" si="6"/>
        <v>258</v>
      </c>
      <c r="P194" s="102" t="str">
        <f t="shared" si="7"/>
        <v>Filipstad</v>
      </c>
      <c r="Q194" s="104">
        <f t="shared" si="8"/>
        <v>10915</v>
      </c>
    </row>
    <row r="195" spans="1:17" ht="12.75">
      <c r="A195" s="74" t="s">
        <v>647</v>
      </c>
      <c r="B195" s="75" t="s">
        <v>383</v>
      </c>
      <c r="C195" t="s">
        <v>384</v>
      </c>
      <c r="D195" t="s">
        <v>384</v>
      </c>
      <c r="E195" s="5">
        <v>11232</v>
      </c>
      <c r="F195" s="5">
        <v>1739850400</v>
      </c>
      <c r="G195" s="129">
        <v>1838602569</v>
      </c>
      <c r="H195" s="129">
        <v>163693</v>
      </c>
      <c r="I195" s="77">
        <v>88.6</v>
      </c>
      <c r="J195" s="78">
        <v>2387773814</v>
      </c>
      <c r="K195" s="78">
        <v>549171245</v>
      </c>
      <c r="L195" s="79">
        <v>20.45</v>
      </c>
      <c r="M195" s="79">
        <v>18.38</v>
      </c>
      <c r="N195" s="78">
        <v>9999</v>
      </c>
      <c r="O195" s="102">
        <f t="shared" si="6"/>
        <v>233</v>
      </c>
      <c r="P195" s="102" t="str">
        <f t="shared" si="7"/>
        <v>Forshaga</v>
      </c>
      <c r="Q195" s="104">
        <f t="shared" si="8"/>
        <v>9999</v>
      </c>
    </row>
    <row r="196" spans="1:17" ht="12.75">
      <c r="A196" s="74" t="s">
        <v>647</v>
      </c>
      <c r="B196" s="75" t="s">
        <v>385</v>
      </c>
      <c r="C196" t="s">
        <v>386</v>
      </c>
      <c r="D196" t="s">
        <v>386</v>
      </c>
      <c r="E196" s="5">
        <v>9017</v>
      </c>
      <c r="F196" s="5">
        <v>1450170600</v>
      </c>
      <c r="G196" s="129">
        <v>1532480833</v>
      </c>
      <c r="H196" s="129">
        <v>169955</v>
      </c>
      <c r="I196" s="77">
        <v>91.9</v>
      </c>
      <c r="J196" s="78">
        <v>1916894274</v>
      </c>
      <c r="K196" s="78">
        <v>384413441</v>
      </c>
      <c r="L196" s="79">
        <v>20.45</v>
      </c>
      <c r="M196" s="79">
        <v>18.38</v>
      </c>
      <c r="N196" s="78">
        <v>8718</v>
      </c>
      <c r="O196" s="102">
        <f t="shared" si="6"/>
        <v>171</v>
      </c>
      <c r="P196" s="102" t="str">
        <f t="shared" si="7"/>
        <v>Grums</v>
      </c>
      <c r="Q196" s="104">
        <f t="shared" si="8"/>
        <v>8718</v>
      </c>
    </row>
    <row r="197" spans="1:17" ht="12.75">
      <c r="A197" s="74" t="s">
        <v>647</v>
      </c>
      <c r="B197" s="75" t="s">
        <v>397</v>
      </c>
      <c r="C197" t="s">
        <v>398</v>
      </c>
      <c r="D197" t="s">
        <v>398</v>
      </c>
      <c r="E197" s="5">
        <v>12323</v>
      </c>
      <c r="F197" s="5">
        <v>1929723800</v>
      </c>
      <c r="G197" s="129">
        <v>2039252993</v>
      </c>
      <c r="H197" s="129">
        <v>165483</v>
      </c>
      <c r="I197" s="77">
        <v>89.5</v>
      </c>
      <c r="J197" s="78">
        <v>2619705904</v>
      </c>
      <c r="K197" s="78">
        <v>580452911</v>
      </c>
      <c r="L197" s="79">
        <v>20.45</v>
      </c>
      <c r="M197" s="79">
        <v>18.38</v>
      </c>
      <c r="N197" s="78">
        <v>9633</v>
      </c>
      <c r="O197" s="102">
        <f t="shared" si="6"/>
        <v>209</v>
      </c>
      <c r="P197" s="102" t="str">
        <f t="shared" si="7"/>
        <v>Hagfors</v>
      </c>
      <c r="Q197" s="104">
        <f t="shared" si="8"/>
        <v>9633</v>
      </c>
    </row>
    <row r="198" spans="1:17" ht="12.75">
      <c r="A198" s="74" t="s">
        <v>647</v>
      </c>
      <c r="B198" s="75" t="s">
        <v>379</v>
      </c>
      <c r="C198" t="s">
        <v>380</v>
      </c>
      <c r="D198" t="s">
        <v>380</v>
      </c>
      <c r="E198" s="5">
        <v>14934</v>
      </c>
      <c r="F198" s="5">
        <v>2775260500</v>
      </c>
      <c r="G198" s="129">
        <v>2932781511</v>
      </c>
      <c r="H198" s="129">
        <v>196383</v>
      </c>
      <c r="I198" s="77">
        <v>106.2</v>
      </c>
      <c r="J198" s="78">
        <v>3174769778</v>
      </c>
      <c r="K198" s="78">
        <v>241988267</v>
      </c>
      <c r="L198" s="79">
        <v>20.45</v>
      </c>
      <c r="M198" s="79">
        <v>18.38</v>
      </c>
      <c r="N198" s="78">
        <v>3314</v>
      </c>
      <c r="O198" s="102">
        <f t="shared" si="6"/>
        <v>32</v>
      </c>
      <c r="P198" s="102" t="str">
        <f t="shared" si="7"/>
        <v>Hammarö</v>
      </c>
      <c r="Q198" s="104">
        <f t="shared" si="8"/>
        <v>3314</v>
      </c>
    </row>
    <row r="199" spans="1:17" ht="12.75">
      <c r="A199" s="74" t="s">
        <v>647</v>
      </c>
      <c r="B199" s="75" t="s">
        <v>391</v>
      </c>
      <c r="C199" t="s">
        <v>392</v>
      </c>
      <c r="D199" t="s">
        <v>392</v>
      </c>
      <c r="E199" s="5">
        <v>86446</v>
      </c>
      <c r="F199" s="5">
        <v>14700219900</v>
      </c>
      <c r="G199" s="129">
        <v>15534589681</v>
      </c>
      <c r="H199" s="129">
        <v>179703</v>
      </c>
      <c r="I199" s="77">
        <v>97.2</v>
      </c>
      <c r="J199" s="78">
        <v>18377269868</v>
      </c>
      <c r="K199" s="78">
        <v>2842680187</v>
      </c>
      <c r="L199" s="79">
        <v>20.45</v>
      </c>
      <c r="M199" s="79">
        <v>18.38</v>
      </c>
      <c r="N199" s="78">
        <v>6725</v>
      </c>
      <c r="O199" s="102">
        <f t="shared" si="6"/>
        <v>91</v>
      </c>
      <c r="P199" s="102" t="str">
        <f t="shared" si="7"/>
        <v>Karlstad</v>
      </c>
      <c r="Q199" s="104">
        <f t="shared" si="8"/>
        <v>6725</v>
      </c>
    </row>
    <row r="200" spans="1:17" ht="12.75">
      <c r="A200" s="74" t="s">
        <v>647</v>
      </c>
      <c r="B200" s="75" t="s">
        <v>371</v>
      </c>
      <c r="C200" t="s">
        <v>372</v>
      </c>
      <c r="D200" t="s">
        <v>372</v>
      </c>
      <c r="E200" s="5">
        <v>11679</v>
      </c>
      <c r="F200" s="5">
        <v>1830225400</v>
      </c>
      <c r="G200" s="129">
        <v>1934107163</v>
      </c>
      <c r="H200" s="129">
        <v>165606</v>
      </c>
      <c r="I200" s="77">
        <v>89.6</v>
      </c>
      <c r="J200" s="78">
        <v>2482800069</v>
      </c>
      <c r="K200" s="78">
        <v>548692906</v>
      </c>
      <c r="L200" s="79">
        <v>20.45</v>
      </c>
      <c r="M200" s="79">
        <v>18.38</v>
      </c>
      <c r="N200" s="78">
        <v>9608</v>
      </c>
      <c r="O200" s="102">
        <f t="shared" si="6"/>
        <v>208</v>
      </c>
      <c r="P200" s="102" t="str">
        <f t="shared" si="7"/>
        <v>Kil</v>
      </c>
      <c r="Q200" s="104">
        <f t="shared" si="8"/>
        <v>9608</v>
      </c>
    </row>
    <row r="201" spans="1:17" ht="12.75">
      <c r="A201" s="74" t="s">
        <v>647</v>
      </c>
      <c r="B201" s="75" t="s">
        <v>393</v>
      </c>
      <c r="C201" t="s">
        <v>394</v>
      </c>
      <c r="D201" t="s">
        <v>394</v>
      </c>
      <c r="E201" s="5">
        <v>23694</v>
      </c>
      <c r="F201" s="5">
        <v>3768828100</v>
      </c>
      <c r="G201" s="129">
        <v>3982743014</v>
      </c>
      <c r="H201" s="129">
        <v>168091</v>
      </c>
      <c r="I201" s="77">
        <v>90.9</v>
      </c>
      <c r="J201" s="78">
        <v>5037029270</v>
      </c>
      <c r="K201" s="78">
        <v>1054286256</v>
      </c>
      <c r="L201" s="79">
        <v>20.45</v>
      </c>
      <c r="M201" s="79">
        <v>18.38</v>
      </c>
      <c r="N201" s="78">
        <v>9099</v>
      </c>
      <c r="O201" s="102">
        <f t="shared" si="6"/>
        <v>190</v>
      </c>
      <c r="P201" s="102" t="str">
        <f t="shared" si="7"/>
        <v>Kristinehamn</v>
      </c>
      <c r="Q201" s="104">
        <f t="shared" si="8"/>
        <v>9099</v>
      </c>
    </row>
    <row r="202" spans="1:17" ht="12.75">
      <c r="A202" s="74" t="s">
        <v>647</v>
      </c>
      <c r="B202" s="75" t="s">
        <v>381</v>
      </c>
      <c r="C202" t="s">
        <v>382</v>
      </c>
      <c r="D202" t="s">
        <v>382</v>
      </c>
      <c r="E202" s="5">
        <v>3717</v>
      </c>
      <c r="F202" s="5">
        <v>549303500</v>
      </c>
      <c r="G202" s="129">
        <v>580481417</v>
      </c>
      <c r="H202" s="129">
        <v>156169</v>
      </c>
      <c r="I202" s="77">
        <v>84.5</v>
      </c>
      <c r="J202" s="78">
        <v>790184764</v>
      </c>
      <c r="K202" s="78">
        <v>209703347</v>
      </c>
      <c r="L202" s="79">
        <v>20.45</v>
      </c>
      <c r="M202" s="79">
        <v>18.38</v>
      </c>
      <c r="N202" s="78">
        <v>11537</v>
      </c>
      <c r="O202" s="102">
        <f aca="true" t="shared" si="9" ref="O202:O265">RANK(N202,$N$9:$N$298,1)</f>
        <v>272</v>
      </c>
      <c r="P202" s="102" t="str">
        <f aca="true" t="shared" si="10" ref="P202:P265">C202</f>
        <v>Munkfors</v>
      </c>
      <c r="Q202" s="104">
        <f aca="true" t="shared" si="11" ref="Q202:Q265">N202</f>
        <v>11537</v>
      </c>
    </row>
    <row r="203" spans="1:17" ht="12.75">
      <c r="A203" s="74" t="s">
        <v>647</v>
      </c>
      <c r="B203" s="75" t="s">
        <v>377</v>
      </c>
      <c r="C203" t="s">
        <v>378</v>
      </c>
      <c r="D203" t="s">
        <v>378</v>
      </c>
      <c r="E203" s="5">
        <v>4223</v>
      </c>
      <c r="F203" s="5">
        <v>668118200</v>
      </c>
      <c r="G203" s="129">
        <v>706039921</v>
      </c>
      <c r="H203" s="129">
        <v>167189</v>
      </c>
      <c r="I203" s="77">
        <v>90.4</v>
      </c>
      <c r="J203" s="78">
        <v>897753634</v>
      </c>
      <c r="K203" s="78">
        <v>191713713</v>
      </c>
      <c r="L203" s="79">
        <v>20.45</v>
      </c>
      <c r="M203" s="79">
        <v>18.38</v>
      </c>
      <c r="N203" s="78">
        <v>9284</v>
      </c>
      <c r="O203" s="102">
        <f t="shared" si="9"/>
        <v>196</v>
      </c>
      <c r="P203" s="102" t="str">
        <f t="shared" si="10"/>
        <v>Storfors</v>
      </c>
      <c r="Q203" s="104">
        <f t="shared" si="11"/>
        <v>9284</v>
      </c>
    </row>
    <row r="204" spans="1:17" ht="12.75">
      <c r="A204" s="74" t="s">
        <v>647</v>
      </c>
      <c r="B204" s="75" t="s">
        <v>389</v>
      </c>
      <c r="C204" t="s">
        <v>390</v>
      </c>
      <c r="D204" t="s">
        <v>390</v>
      </c>
      <c r="E204" s="5">
        <v>13145</v>
      </c>
      <c r="F204" s="5">
        <v>1982879200</v>
      </c>
      <c r="G204" s="129">
        <v>2095425441</v>
      </c>
      <c r="H204" s="129">
        <v>159409</v>
      </c>
      <c r="I204" s="77">
        <v>86.2</v>
      </c>
      <c r="J204" s="78">
        <v>2794452172</v>
      </c>
      <c r="K204" s="78">
        <v>699026731</v>
      </c>
      <c r="L204" s="79">
        <v>20.45</v>
      </c>
      <c r="M204" s="79">
        <v>18.38</v>
      </c>
      <c r="N204" s="78">
        <v>10875</v>
      </c>
      <c r="O204" s="102">
        <f t="shared" si="9"/>
        <v>257</v>
      </c>
      <c r="P204" s="102" t="str">
        <f t="shared" si="10"/>
        <v>Sunne</v>
      </c>
      <c r="Q204" s="104">
        <f t="shared" si="11"/>
        <v>10875</v>
      </c>
    </row>
    <row r="205" spans="1:17" ht="12.75">
      <c r="A205" s="74" t="s">
        <v>647</v>
      </c>
      <c r="B205" s="75" t="s">
        <v>401</v>
      </c>
      <c r="C205" t="s">
        <v>402</v>
      </c>
      <c r="D205" t="s">
        <v>402</v>
      </c>
      <c r="E205" s="5">
        <v>15426</v>
      </c>
      <c r="F205" s="5">
        <v>2346155900</v>
      </c>
      <c r="G205" s="129">
        <v>2479321363</v>
      </c>
      <c r="H205" s="129">
        <v>160724</v>
      </c>
      <c r="I205" s="77">
        <v>86.9</v>
      </c>
      <c r="J205" s="78">
        <v>3279362434</v>
      </c>
      <c r="K205" s="78">
        <v>800041071</v>
      </c>
      <c r="L205" s="79">
        <v>20.45</v>
      </c>
      <c r="M205" s="79">
        <v>18.38</v>
      </c>
      <c r="N205" s="78">
        <v>10606</v>
      </c>
      <c r="O205" s="102">
        <f t="shared" si="9"/>
        <v>252</v>
      </c>
      <c r="P205" s="102" t="str">
        <f t="shared" si="10"/>
        <v>Säffle</v>
      </c>
      <c r="Q205" s="104">
        <f t="shared" si="11"/>
        <v>10606</v>
      </c>
    </row>
    <row r="206" spans="1:17" ht="12.75">
      <c r="A206" s="74" t="s">
        <v>647</v>
      </c>
      <c r="B206" s="75" t="s">
        <v>375</v>
      </c>
      <c r="C206" t="s">
        <v>376</v>
      </c>
      <c r="D206" t="s">
        <v>376</v>
      </c>
      <c r="E206" s="5">
        <v>12321</v>
      </c>
      <c r="F206" s="5">
        <v>1842549200</v>
      </c>
      <c r="G206" s="129">
        <v>1947130450</v>
      </c>
      <c r="H206" s="129">
        <v>158033</v>
      </c>
      <c r="I206" s="77">
        <v>85.5</v>
      </c>
      <c r="J206" s="78">
        <v>2619280731</v>
      </c>
      <c r="K206" s="78">
        <v>672150281</v>
      </c>
      <c r="L206" s="79">
        <v>20.45</v>
      </c>
      <c r="M206" s="79">
        <v>18.38</v>
      </c>
      <c r="N206" s="78">
        <v>11156</v>
      </c>
      <c r="O206" s="102">
        <f t="shared" si="9"/>
        <v>263</v>
      </c>
      <c r="P206" s="102" t="str">
        <f t="shared" si="10"/>
        <v>Torsby</v>
      </c>
      <c r="Q206" s="104">
        <f t="shared" si="11"/>
        <v>11156</v>
      </c>
    </row>
    <row r="207" spans="1:17" ht="12.75">
      <c r="A207" s="74" t="s">
        <v>647</v>
      </c>
      <c r="B207" s="75" t="s">
        <v>387</v>
      </c>
      <c r="C207" t="s">
        <v>388</v>
      </c>
      <c r="D207" t="s">
        <v>388</v>
      </c>
      <c r="E207" s="5">
        <v>9828</v>
      </c>
      <c r="F207" s="5">
        <v>1268952800</v>
      </c>
      <c r="G207" s="129">
        <v>1340977292</v>
      </c>
      <c r="H207" s="129">
        <v>136445</v>
      </c>
      <c r="I207" s="77">
        <v>73.8</v>
      </c>
      <c r="J207" s="78">
        <v>2089302088</v>
      </c>
      <c r="K207" s="78">
        <v>748324796</v>
      </c>
      <c r="L207" s="79">
        <v>20.45</v>
      </c>
      <c r="M207" s="79">
        <v>18.38</v>
      </c>
      <c r="N207" s="78">
        <v>15571</v>
      </c>
      <c r="O207" s="102">
        <f t="shared" si="9"/>
        <v>290</v>
      </c>
      <c r="P207" s="102" t="str">
        <f t="shared" si="10"/>
        <v>Årjäng</v>
      </c>
      <c r="Q207" s="104">
        <f t="shared" si="11"/>
        <v>15571</v>
      </c>
    </row>
    <row r="208" spans="1:17" ht="25.5">
      <c r="A208" s="74" t="s">
        <v>648</v>
      </c>
      <c r="B208" s="75" t="s">
        <v>419</v>
      </c>
      <c r="C208" s="105" t="s">
        <v>420</v>
      </c>
      <c r="D208" s="76" t="s">
        <v>681</v>
      </c>
      <c r="E208" s="5">
        <v>11143</v>
      </c>
      <c r="F208" s="5">
        <v>1865889600</v>
      </c>
      <c r="G208" s="129">
        <v>1971795628</v>
      </c>
      <c r="H208" s="129">
        <v>176954</v>
      </c>
      <c r="I208" s="77">
        <v>95.7</v>
      </c>
      <c r="J208" s="78">
        <v>2368853598</v>
      </c>
      <c r="K208" s="78">
        <v>397057970</v>
      </c>
      <c r="L208" s="79">
        <v>19.03</v>
      </c>
      <c r="M208" s="79">
        <v>16.96</v>
      </c>
      <c r="N208" s="78">
        <v>6781</v>
      </c>
      <c r="O208" s="102">
        <f t="shared" si="9"/>
        <v>94</v>
      </c>
      <c r="P208" s="102" t="str">
        <f t="shared" si="10"/>
        <v>Askersund</v>
      </c>
      <c r="Q208" s="104">
        <f t="shared" si="11"/>
        <v>6781</v>
      </c>
    </row>
    <row r="209" spans="1:17" ht="12.75">
      <c r="A209" s="74" t="s">
        <v>648</v>
      </c>
      <c r="B209" s="75" t="s">
        <v>409</v>
      </c>
      <c r="C209" t="s">
        <v>410</v>
      </c>
      <c r="D209" t="s">
        <v>410</v>
      </c>
      <c r="E209" s="5">
        <v>9563</v>
      </c>
      <c r="F209" s="5">
        <v>1554873500</v>
      </c>
      <c r="G209" s="129">
        <v>1643126565</v>
      </c>
      <c r="H209" s="129">
        <v>171821</v>
      </c>
      <c r="I209" s="77">
        <v>92.9</v>
      </c>
      <c r="J209" s="78">
        <v>2032966612</v>
      </c>
      <c r="K209" s="78">
        <v>389840047</v>
      </c>
      <c r="L209" s="79">
        <v>19.03</v>
      </c>
      <c r="M209" s="79">
        <v>16.96</v>
      </c>
      <c r="N209" s="78">
        <v>7758</v>
      </c>
      <c r="O209" s="102">
        <f t="shared" si="9"/>
        <v>125</v>
      </c>
      <c r="P209" s="102" t="str">
        <f t="shared" si="10"/>
        <v>Degerfors</v>
      </c>
      <c r="Q209" s="104">
        <f t="shared" si="11"/>
        <v>7758</v>
      </c>
    </row>
    <row r="210" spans="1:17" ht="12.75">
      <c r="A210" s="74" t="s">
        <v>648</v>
      </c>
      <c r="B210" s="75" t="s">
        <v>407</v>
      </c>
      <c r="C210" t="s">
        <v>408</v>
      </c>
      <c r="D210" t="s">
        <v>408</v>
      </c>
      <c r="E210" s="5">
        <v>15220</v>
      </c>
      <c r="F210" s="5">
        <v>2437063600</v>
      </c>
      <c r="G210" s="129">
        <v>2575388893</v>
      </c>
      <c r="H210" s="129">
        <v>169211</v>
      </c>
      <c r="I210" s="77">
        <v>91.5</v>
      </c>
      <c r="J210" s="78">
        <v>3235569574</v>
      </c>
      <c r="K210" s="78">
        <v>660180681</v>
      </c>
      <c r="L210" s="79">
        <v>19.03</v>
      </c>
      <c r="M210" s="79">
        <v>16.96</v>
      </c>
      <c r="N210" s="78">
        <v>8254</v>
      </c>
      <c r="O210" s="102">
        <f t="shared" si="9"/>
        <v>143</v>
      </c>
      <c r="P210" s="102" t="str">
        <f t="shared" si="10"/>
        <v>Hallsberg</v>
      </c>
      <c r="Q210" s="104">
        <f t="shared" si="11"/>
        <v>8254</v>
      </c>
    </row>
    <row r="211" spans="1:17" ht="12.75">
      <c r="A211" s="74" t="s">
        <v>648</v>
      </c>
      <c r="B211" s="75" t="s">
        <v>411</v>
      </c>
      <c r="C211" t="s">
        <v>412</v>
      </c>
      <c r="D211" t="s">
        <v>412</v>
      </c>
      <c r="E211" s="5">
        <v>7152</v>
      </c>
      <c r="F211" s="5">
        <v>1087949900</v>
      </c>
      <c r="G211" s="129">
        <v>1149700848</v>
      </c>
      <c r="H211" s="129">
        <v>160752</v>
      </c>
      <c r="I211" s="77">
        <v>87</v>
      </c>
      <c r="J211" s="78">
        <v>1520420078</v>
      </c>
      <c r="K211" s="78">
        <v>370719230</v>
      </c>
      <c r="L211" s="79">
        <v>19.03</v>
      </c>
      <c r="M211" s="79">
        <v>16.96</v>
      </c>
      <c r="N211" s="78">
        <v>9864</v>
      </c>
      <c r="O211" s="102">
        <f t="shared" si="9"/>
        <v>223</v>
      </c>
      <c r="P211" s="102" t="str">
        <f t="shared" si="10"/>
        <v>Hällefors</v>
      </c>
      <c r="Q211" s="104">
        <f t="shared" si="11"/>
        <v>9864</v>
      </c>
    </row>
    <row r="212" spans="1:17" ht="12.75">
      <c r="A212" s="74" t="s">
        <v>648</v>
      </c>
      <c r="B212" s="75" t="s">
        <v>421</v>
      </c>
      <c r="C212" t="s">
        <v>422</v>
      </c>
      <c r="D212" t="s">
        <v>422</v>
      </c>
      <c r="E212" s="5">
        <v>29588</v>
      </c>
      <c r="F212" s="5">
        <v>5166762000</v>
      </c>
      <c r="G212" s="129">
        <v>5460022244</v>
      </c>
      <c r="H212" s="129">
        <v>184535</v>
      </c>
      <c r="I212" s="77">
        <v>99.8</v>
      </c>
      <c r="J212" s="78">
        <v>6290015280</v>
      </c>
      <c r="K212" s="78">
        <v>829993036</v>
      </c>
      <c r="L212" s="79">
        <v>19.03</v>
      </c>
      <c r="M212" s="79">
        <v>16.96</v>
      </c>
      <c r="N212" s="78">
        <v>5338</v>
      </c>
      <c r="O212" s="102">
        <f t="shared" si="9"/>
        <v>56</v>
      </c>
      <c r="P212" s="102" t="str">
        <f t="shared" si="10"/>
        <v>Karlskoga</v>
      </c>
      <c r="Q212" s="104">
        <f t="shared" si="11"/>
        <v>5338</v>
      </c>
    </row>
    <row r="213" spans="1:17" ht="12.75">
      <c r="A213" s="74" t="s">
        <v>648</v>
      </c>
      <c r="B213" s="75" t="s">
        <v>417</v>
      </c>
      <c r="C213" t="s">
        <v>418</v>
      </c>
      <c r="D213" t="s">
        <v>418</v>
      </c>
      <c r="E213" s="5">
        <v>20535</v>
      </c>
      <c r="F213" s="5">
        <v>3263881600</v>
      </c>
      <c r="G213" s="129">
        <v>3449136256</v>
      </c>
      <c r="H213" s="129">
        <v>167964</v>
      </c>
      <c r="I213" s="77">
        <v>90.9</v>
      </c>
      <c r="J213" s="78">
        <v>4365467885</v>
      </c>
      <c r="K213" s="78">
        <v>916331629</v>
      </c>
      <c r="L213" s="79">
        <v>19.03</v>
      </c>
      <c r="M213" s="79">
        <v>16.96</v>
      </c>
      <c r="N213" s="78">
        <v>8492</v>
      </c>
      <c r="O213" s="102">
        <f t="shared" si="9"/>
        <v>156</v>
      </c>
      <c r="P213" s="102" t="str">
        <f t="shared" si="10"/>
        <v>Kumla</v>
      </c>
      <c r="Q213" s="104">
        <f t="shared" si="11"/>
        <v>8492</v>
      </c>
    </row>
    <row r="214" spans="1:17" ht="12.75">
      <c r="A214" s="74" t="s">
        <v>648</v>
      </c>
      <c r="B214" s="75" t="s">
        <v>405</v>
      </c>
      <c r="C214" t="s">
        <v>406</v>
      </c>
      <c r="D214" t="s">
        <v>406</v>
      </c>
      <c r="E214" s="5">
        <v>5618</v>
      </c>
      <c r="F214" s="5">
        <v>939886300</v>
      </c>
      <c r="G214" s="129">
        <v>993233307</v>
      </c>
      <c r="H214" s="129">
        <v>176795</v>
      </c>
      <c r="I214" s="77">
        <v>95.6</v>
      </c>
      <c r="J214" s="78">
        <v>1194312081</v>
      </c>
      <c r="K214" s="78">
        <v>201078774</v>
      </c>
      <c r="L214" s="79">
        <v>19.03</v>
      </c>
      <c r="M214" s="79">
        <v>16.96</v>
      </c>
      <c r="N214" s="78">
        <v>6811</v>
      </c>
      <c r="O214" s="102">
        <f t="shared" si="9"/>
        <v>95</v>
      </c>
      <c r="P214" s="102" t="str">
        <f t="shared" si="10"/>
        <v>Laxå</v>
      </c>
      <c r="Q214" s="104">
        <f t="shared" si="11"/>
        <v>6811</v>
      </c>
    </row>
    <row r="215" spans="1:17" ht="12.75">
      <c r="A215" s="74" t="s">
        <v>648</v>
      </c>
      <c r="B215" s="75" t="s">
        <v>403</v>
      </c>
      <c r="C215" t="s">
        <v>404</v>
      </c>
      <c r="D215" t="s">
        <v>404</v>
      </c>
      <c r="E215" s="5">
        <v>7217</v>
      </c>
      <c r="F215" s="5">
        <v>1150611100</v>
      </c>
      <c r="G215" s="129">
        <v>1215918635</v>
      </c>
      <c r="H215" s="129">
        <v>168480</v>
      </c>
      <c r="I215" s="77">
        <v>91.1</v>
      </c>
      <c r="J215" s="78">
        <v>1534238214</v>
      </c>
      <c r="K215" s="78">
        <v>318319579</v>
      </c>
      <c r="L215" s="79">
        <v>19.03</v>
      </c>
      <c r="M215" s="79">
        <v>16.96</v>
      </c>
      <c r="N215" s="78">
        <v>8394</v>
      </c>
      <c r="O215" s="102">
        <f t="shared" si="9"/>
        <v>149</v>
      </c>
      <c r="P215" s="102" t="str">
        <f t="shared" si="10"/>
        <v>Lekeberg</v>
      </c>
      <c r="Q215" s="104">
        <f t="shared" si="11"/>
        <v>8394</v>
      </c>
    </row>
    <row r="216" spans="1:17" ht="12.75">
      <c r="A216" s="74" t="s">
        <v>648</v>
      </c>
      <c r="B216" s="75" t="s">
        <v>425</v>
      </c>
      <c r="C216" t="s">
        <v>426</v>
      </c>
      <c r="D216" t="s">
        <v>426</v>
      </c>
      <c r="E216" s="5">
        <v>23116</v>
      </c>
      <c r="F216" s="5">
        <v>3712070900</v>
      </c>
      <c r="G216" s="129">
        <v>3922764332</v>
      </c>
      <c r="H216" s="129">
        <v>169699</v>
      </c>
      <c r="I216" s="77">
        <v>91.8</v>
      </c>
      <c r="J216" s="78">
        <v>4914154157</v>
      </c>
      <c r="K216" s="78">
        <v>991389825</v>
      </c>
      <c r="L216" s="79">
        <v>19.03</v>
      </c>
      <c r="M216" s="79">
        <v>16.96</v>
      </c>
      <c r="N216" s="78">
        <v>8162</v>
      </c>
      <c r="O216" s="102">
        <f t="shared" si="9"/>
        <v>139</v>
      </c>
      <c r="P216" s="102" t="str">
        <f t="shared" si="10"/>
        <v>Lindesberg</v>
      </c>
      <c r="Q216" s="104">
        <f t="shared" si="11"/>
        <v>8162</v>
      </c>
    </row>
    <row r="217" spans="1:17" ht="12.75">
      <c r="A217" s="74" t="s">
        <v>648</v>
      </c>
      <c r="B217" s="75" t="s">
        <v>413</v>
      </c>
      <c r="C217" t="s">
        <v>414</v>
      </c>
      <c r="D217" t="s">
        <v>414</v>
      </c>
      <c r="E217" s="5">
        <v>4898</v>
      </c>
      <c r="F217" s="5">
        <v>742573700</v>
      </c>
      <c r="G217" s="129">
        <v>784721441</v>
      </c>
      <c r="H217" s="129">
        <v>160213</v>
      </c>
      <c r="I217" s="77">
        <v>86.7</v>
      </c>
      <c r="J217" s="78">
        <v>1041249657</v>
      </c>
      <c r="K217" s="78">
        <v>256528216</v>
      </c>
      <c r="L217" s="79">
        <v>19.03</v>
      </c>
      <c r="M217" s="79">
        <v>16.96</v>
      </c>
      <c r="N217" s="78">
        <v>9967</v>
      </c>
      <c r="O217" s="102">
        <f t="shared" si="9"/>
        <v>230</v>
      </c>
      <c r="P217" s="102" t="str">
        <f t="shared" si="10"/>
        <v>Ljusnarsberg</v>
      </c>
      <c r="Q217" s="104">
        <f t="shared" si="11"/>
        <v>9967</v>
      </c>
    </row>
    <row r="218" spans="1:17" ht="12.75">
      <c r="A218" s="74" t="s">
        <v>648</v>
      </c>
      <c r="B218" s="75" t="s">
        <v>423</v>
      </c>
      <c r="C218" t="s">
        <v>424</v>
      </c>
      <c r="D218" t="s">
        <v>424</v>
      </c>
      <c r="E218" s="5">
        <v>10448</v>
      </c>
      <c r="F218" s="5">
        <v>1716529600</v>
      </c>
      <c r="G218" s="129">
        <v>1813958104</v>
      </c>
      <c r="H218" s="129">
        <v>173618</v>
      </c>
      <c r="I218" s="77">
        <v>93.9</v>
      </c>
      <c r="J218" s="78">
        <v>2221105842</v>
      </c>
      <c r="K218" s="78">
        <v>407147738</v>
      </c>
      <c r="L218" s="79">
        <v>19.03</v>
      </c>
      <c r="M218" s="79">
        <v>16.96</v>
      </c>
      <c r="N218" s="78">
        <v>7416</v>
      </c>
      <c r="O218" s="102">
        <f t="shared" si="9"/>
        <v>113</v>
      </c>
      <c r="P218" s="102" t="str">
        <f t="shared" si="10"/>
        <v>Nora</v>
      </c>
      <c r="Q218" s="104">
        <f t="shared" si="11"/>
        <v>7416</v>
      </c>
    </row>
    <row r="219" spans="1:17" ht="12.75">
      <c r="A219" s="74" t="s">
        <v>648</v>
      </c>
      <c r="B219" s="75" t="s">
        <v>415</v>
      </c>
      <c r="C219" t="s">
        <v>416</v>
      </c>
      <c r="D219" t="s">
        <v>416</v>
      </c>
      <c r="E219" s="5">
        <v>136841</v>
      </c>
      <c r="F219" s="5">
        <v>22437145600</v>
      </c>
      <c r="G219" s="129">
        <v>23710655547</v>
      </c>
      <c r="H219" s="129">
        <v>173272</v>
      </c>
      <c r="I219" s="77">
        <v>93.7</v>
      </c>
      <c r="J219" s="78">
        <v>29090576615</v>
      </c>
      <c r="K219" s="78">
        <v>5379921068</v>
      </c>
      <c r="L219" s="79">
        <v>19.03</v>
      </c>
      <c r="M219" s="79">
        <v>16.96</v>
      </c>
      <c r="N219" s="78">
        <v>7482</v>
      </c>
      <c r="O219" s="102">
        <f t="shared" si="9"/>
        <v>117</v>
      </c>
      <c r="P219" s="102" t="str">
        <f t="shared" si="10"/>
        <v>Örebro</v>
      </c>
      <c r="Q219" s="104">
        <f t="shared" si="11"/>
        <v>7482</v>
      </c>
    </row>
    <row r="220" spans="1:17" ht="25.5">
      <c r="A220" s="74" t="s">
        <v>649</v>
      </c>
      <c r="B220" s="75" t="s">
        <v>446</v>
      </c>
      <c r="C220" s="105" t="s">
        <v>447</v>
      </c>
      <c r="D220" s="76" t="s">
        <v>682</v>
      </c>
      <c r="E220" s="5">
        <v>13309</v>
      </c>
      <c r="F220" s="5">
        <v>2124869900</v>
      </c>
      <c r="G220" s="129">
        <v>2245475391</v>
      </c>
      <c r="H220" s="129">
        <v>168719</v>
      </c>
      <c r="I220" s="77">
        <v>91.3</v>
      </c>
      <c r="J220" s="78">
        <v>2829316390</v>
      </c>
      <c r="K220" s="78">
        <v>583840999</v>
      </c>
      <c r="L220" s="79">
        <v>20.19</v>
      </c>
      <c r="M220" s="79">
        <v>18.12</v>
      </c>
      <c r="N220" s="78">
        <v>8857</v>
      </c>
      <c r="O220" s="102">
        <f t="shared" si="9"/>
        <v>179</v>
      </c>
      <c r="P220" s="102" t="str">
        <f t="shared" si="10"/>
        <v>Arboga</v>
      </c>
      <c r="Q220" s="104">
        <f t="shared" si="11"/>
        <v>8857</v>
      </c>
    </row>
    <row r="221" spans="1:17" ht="12.75">
      <c r="A221" s="74" t="s">
        <v>649</v>
      </c>
      <c r="B221" s="75" t="s">
        <v>442</v>
      </c>
      <c r="C221" t="s">
        <v>443</v>
      </c>
      <c r="D221" t="s">
        <v>443</v>
      </c>
      <c r="E221" s="5">
        <v>12502</v>
      </c>
      <c r="F221" s="5">
        <v>2106836600</v>
      </c>
      <c r="G221" s="129">
        <v>2226418539</v>
      </c>
      <c r="H221" s="129">
        <v>178085</v>
      </c>
      <c r="I221" s="77">
        <v>96.3</v>
      </c>
      <c r="J221" s="78">
        <v>2657758923</v>
      </c>
      <c r="K221" s="78">
        <v>431340384</v>
      </c>
      <c r="L221" s="79">
        <v>20.19</v>
      </c>
      <c r="M221" s="79">
        <v>18.12</v>
      </c>
      <c r="N221" s="78">
        <v>6966</v>
      </c>
      <c r="O221" s="102">
        <f t="shared" si="9"/>
        <v>98</v>
      </c>
      <c r="P221" s="102" t="str">
        <f t="shared" si="10"/>
        <v>Fagersta</v>
      </c>
      <c r="Q221" s="104">
        <f t="shared" si="11"/>
        <v>6966</v>
      </c>
    </row>
    <row r="222" spans="1:17" ht="12.75">
      <c r="A222" s="74" t="s">
        <v>649</v>
      </c>
      <c r="B222" s="75" t="s">
        <v>434</v>
      </c>
      <c r="C222" t="s">
        <v>435</v>
      </c>
      <c r="D222" t="s">
        <v>435</v>
      </c>
      <c r="E222" s="5">
        <v>15200</v>
      </c>
      <c r="F222" s="5">
        <v>2389634800</v>
      </c>
      <c r="G222" s="129">
        <v>2525268082</v>
      </c>
      <c r="H222" s="129">
        <v>166136</v>
      </c>
      <c r="I222" s="77">
        <v>89.9</v>
      </c>
      <c r="J222" s="78">
        <v>3231317840</v>
      </c>
      <c r="K222" s="78">
        <v>706049758</v>
      </c>
      <c r="L222" s="79">
        <v>20.19</v>
      </c>
      <c r="M222" s="79">
        <v>18.12</v>
      </c>
      <c r="N222" s="78">
        <v>9378</v>
      </c>
      <c r="O222" s="102">
        <f t="shared" si="9"/>
        <v>201</v>
      </c>
      <c r="P222" s="102" t="str">
        <f t="shared" si="10"/>
        <v>Hallstahammar</v>
      </c>
      <c r="Q222" s="104">
        <f t="shared" si="11"/>
        <v>9378</v>
      </c>
    </row>
    <row r="223" spans="1:17" ht="12.75">
      <c r="A223" s="74" t="s">
        <v>649</v>
      </c>
      <c r="B223" s="75" t="s">
        <v>432</v>
      </c>
      <c r="C223" t="s">
        <v>433</v>
      </c>
      <c r="D223" t="s">
        <v>433</v>
      </c>
      <c r="E223" s="5">
        <v>8069</v>
      </c>
      <c r="F223" s="5">
        <v>1336158000</v>
      </c>
      <c r="G223" s="129">
        <v>1411996992</v>
      </c>
      <c r="H223" s="129">
        <v>174990</v>
      </c>
      <c r="I223" s="77">
        <v>94.7</v>
      </c>
      <c r="J223" s="78">
        <v>1715362082</v>
      </c>
      <c r="K223" s="78">
        <v>303365090</v>
      </c>
      <c r="L223" s="79">
        <v>20.19</v>
      </c>
      <c r="M223" s="79">
        <v>18.12</v>
      </c>
      <c r="N223" s="78">
        <v>7591</v>
      </c>
      <c r="O223" s="102">
        <f t="shared" si="9"/>
        <v>121</v>
      </c>
      <c r="P223" s="102" t="str">
        <f t="shared" si="10"/>
        <v>Kungsör</v>
      </c>
      <c r="Q223" s="104">
        <f t="shared" si="11"/>
        <v>7591</v>
      </c>
    </row>
    <row r="224" spans="1:17" ht="12.75">
      <c r="A224" s="74" t="s">
        <v>649</v>
      </c>
      <c r="B224" s="75" t="s">
        <v>444</v>
      </c>
      <c r="C224" t="s">
        <v>445</v>
      </c>
      <c r="D224" t="s">
        <v>445</v>
      </c>
      <c r="E224" s="5">
        <v>24828</v>
      </c>
      <c r="F224" s="5">
        <v>3996962700</v>
      </c>
      <c r="G224" s="129">
        <v>4223826306</v>
      </c>
      <c r="H224" s="129">
        <v>170124</v>
      </c>
      <c r="I224" s="77">
        <v>92</v>
      </c>
      <c r="J224" s="78">
        <v>5278102588</v>
      </c>
      <c r="K224" s="78">
        <v>1054276282</v>
      </c>
      <c r="L224" s="79">
        <v>20.19</v>
      </c>
      <c r="M224" s="79">
        <v>18.12</v>
      </c>
      <c r="N224" s="78">
        <v>8573</v>
      </c>
      <c r="O224" s="102">
        <f t="shared" si="9"/>
        <v>160</v>
      </c>
      <c r="P224" s="102" t="str">
        <f t="shared" si="10"/>
        <v>Köping</v>
      </c>
      <c r="Q224" s="104">
        <f t="shared" si="11"/>
        <v>8573</v>
      </c>
    </row>
    <row r="225" spans="1:17" ht="12.75">
      <c r="A225" s="74" t="s">
        <v>649</v>
      </c>
      <c r="B225" s="75" t="s">
        <v>436</v>
      </c>
      <c r="C225" t="s">
        <v>437</v>
      </c>
      <c r="D225" t="s">
        <v>437</v>
      </c>
      <c r="E225" s="5">
        <v>5717</v>
      </c>
      <c r="F225" s="5">
        <v>929256800</v>
      </c>
      <c r="G225" s="129">
        <v>982000487</v>
      </c>
      <c r="H225" s="129">
        <v>171768</v>
      </c>
      <c r="I225" s="77">
        <v>92.9</v>
      </c>
      <c r="J225" s="78">
        <v>1215358164</v>
      </c>
      <c r="K225" s="78">
        <v>233357677</v>
      </c>
      <c r="L225" s="79">
        <v>20.19</v>
      </c>
      <c r="M225" s="79">
        <v>18.12</v>
      </c>
      <c r="N225" s="78">
        <v>8241</v>
      </c>
      <c r="O225" s="102">
        <f t="shared" si="9"/>
        <v>142</v>
      </c>
      <c r="P225" s="102" t="str">
        <f t="shared" si="10"/>
        <v>Norberg</v>
      </c>
      <c r="Q225" s="104">
        <f t="shared" si="11"/>
        <v>8241</v>
      </c>
    </row>
    <row r="226" spans="1:17" ht="12.75">
      <c r="A226" s="74" t="s">
        <v>649</v>
      </c>
      <c r="B226" s="75" t="s">
        <v>440</v>
      </c>
      <c r="C226" t="s">
        <v>441</v>
      </c>
      <c r="D226" t="s">
        <v>441</v>
      </c>
      <c r="E226" s="5">
        <v>21553</v>
      </c>
      <c r="F226" s="5">
        <v>3435911800</v>
      </c>
      <c r="G226" s="129">
        <v>3630930718</v>
      </c>
      <c r="H226" s="129">
        <v>168465</v>
      </c>
      <c r="I226" s="77">
        <v>91.1</v>
      </c>
      <c r="J226" s="78">
        <v>4581881145</v>
      </c>
      <c r="K226" s="78">
        <v>950950427</v>
      </c>
      <c r="L226" s="79">
        <v>20.19</v>
      </c>
      <c r="M226" s="79">
        <v>18.12</v>
      </c>
      <c r="N226" s="78">
        <v>8908</v>
      </c>
      <c r="O226" s="102">
        <f t="shared" si="9"/>
        <v>180</v>
      </c>
      <c r="P226" s="102" t="str">
        <f t="shared" si="10"/>
        <v>Sala</v>
      </c>
      <c r="Q226" s="104">
        <f t="shared" si="11"/>
        <v>8908</v>
      </c>
    </row>
    <row r="227" spans="1:17" ht="12.75">
      <c r="A227" s="74" t="s">
        <v>649</v>
      </c>
      <c r="B227" s="75" t="s">
        <v>427</v>
      </c>
      <c r="C227" t="s">
        <v>428</v>
      </c>
      <c r="D227" t="s">
        <v>428</v>
      </c>
      <c r="E227" s="5">
        <v>4411</v>
      </c>
      <c r="F227" s="5">
        <v>719969300</v>
      </c>
      <c r="G227" s="129">
        <v>760834037</v>
      </c>
      <c r="H227" s="129">
        <v>172486</v>
      </c>
      <c r="I227" s="77">
        <v>93.3</v>
      </c>
      <c r="J227" s="78">
        <v>937719934</v>
      </c>
      <c r="K227" s="78">
        <v>176885897</v>
      </c>
      <c r="L227" s="79">
        <v>20.19</v>
      </c>
      <c r="M227" s="79">
        <v>18.12</v>
      </c>
      <c r="N227" s="78">
        <v>8096</v>
      </c>
      <c r="O227" s="102">
        <f t="shared" si="9"/>
        <v>136</v>
      </c>
      <c r="P227" s="102" t="str">
        <f t="shared" si="10"/>
        <v>Skinnskatteberg</v>
      </c>
      <c r="Q227" s="104">
        <f t="shared" si="11"/>
        <v>8096</v>
      </c>
    </row>
    <row r="228" spans="1:17" ht="12.75">
      <c r="A228" s="74" t="s">
        <v>649</v>
      </c>
      <c r="B228" s="75" t="s">
        <v>429</v>
      </c>
      <c r="C228" t="s">
        <v>430</v>
      </c>
      <c r="D228" t="s">
        <v>430</v>
      </c>
      <c r="E228" s="5">
        <v>9864</v>
      </c>
      <c r="F228" s="5">
        <v>1647308900</v>
      </c>
      <c r="G228" s="129">
        <v>1740808506</v>
      </c>
      <c r="H228" s="129">
        <v>176481</v>
      </c>
      <c r="I228" s="77">
        <v>95.5</v>
      </c>
      <c r="J228" s="78">
        <v>2096955209</v>
      </c>
      <c r="K228" s="78">
        <v>356146703</v>
      </c>
      <c r="L228" s="79">
        <v>20.19</v>
      </c>
      <c r="M228" s="79">
        <v>18.12</v>
      </c>
      <c r="N228" s="78">
        <v>7290</v>
      </c>
      <c r="O228" s="102">
        <f t="shared" si="9"/>
        <v>109</v>
      </c>
      <c r="P228" s="102" t="str">
        <f t="shared" si="10"/>
        <v>Surahammar</v>
      </c>
      <c r="Q228" s="104">
        <f t="shared" si="11"/>
        <v>7290</v>
      </c>
    </row>
    <row r="229" spans="1:17" ht="12.75">
      <c r="A229" s="74" t="s">
        <v>649</v>
      </c>
      <c r="B229" s="75" t="s">
        <v>438</v>
      </c>
      <c r="C229" t="s">
        <v>439</v>
      </c>
      <c r="D229" t="s">
        <v>439</v>
      </c>
      <c r="E229" s="5">
        <v>138428</v>
      </c>
      <c r="F229" s="5">
        <v>24612654600</v>
      </c>
      <c r="G229" s="129">
        <v>26009644262</v>
      </c>
      <c r="H229" s="129">
        <v>187893</v>
      </c>
      <c r="I229" s="77">
        <v>101.6</v>
      </c>
      <c r="J229" s="78">
        <v>29427951708</v>
      </c>
      <c r="K229" s="78">
        <v>3418307446</v>
      </c>
      <c r="L229" s="79">
        <v>20.19</v>
      </c>
      <c r="M229" s="79">
        <v>18.12</v>
      </c>
      <c r="N229" s="78">
        <v>4986</v>
      </c>
      <c r="O229" s="102">
        <f t="shared" si="9"/>
        <v>53</v>
      </c>
      <c r="P229" s="102" t="str">
        <f t="shared" si="10"/>
        <v>Västerås</v>
      </c>
      <c r="Q229" s="104">
        <f t="shared" si="11"/>
        <v>4986</v>
      </c>
    </row>
    <row r="230" spans="1:17" ht="25.5">
      <c r="A230" s="74" t="s">
        <v>650</v>
      </c>
      <c r="B230" s="75" t="s">
        <v>473</v>
      </c>
      <c r="C230" s="105" t="s">
        <v>474</v>
      </c>
      <c r="D230" s="76" t="s">
        <v>683</v>
      </c>
      <c r="E230" s="5">
        <v>21523</v>
      </c>
      <c r="F230" s="5">
        <v>3712234800</v>
      </c>
      <c r="G230" s="129">
        <v>3922937535</v>
      </c>
      <c r="H230" s="129">
        <v>182267</v>
      </c>
      <c r="I230" s="77">
        <v>98.6</v>
      </c>
      <c r="J230" s="78">
        <v>4575503544</v>
      </c>
      <c r="K230" s="78">
        <v>652566009</v>
      </c>
      <c r="L230" s="79">
        <v>19.76</v>
      </c>
      <c r="M230" s="79">
        <v>17.69</v>
      </c>
      <c r="N230" s="78">
        <v>5991</v>
      </c>
      <c r="O230" s="102">
        <f t="shared" si="9"/>
        <v>68</v>
      </c>
      <c r="P230" s="102" t="str">
        <f t="shared" si="10"/>
        <v>Avesta</v>
      </c>
      <c r="Q230" s="104">
        <f t="shared" si="11"/>
        <v>5991</v>
      </c>
    </row>
    <row r="231" spans="1:17" ht="12.75">
      <c r="A231" s="74" t="s">
        <v>650</v>
      </c>
      <c r="B231" s="75" t="s">
        <v>467</v>
      </c>
      <c r="C231" t="s">
        <v>468</v>
      </c>
      <c r="D231" t="s">
        <v>468</v>
      </c>
      <c r="E231" s="5">
        <v>49434</v>
      </c>
      <c r="F231" s="5">
        <v>7949234900</v>
      </c>
      <c r="G231" s="129">
        <v>8400425524</v>
      </c>
      <c r="H231" s="129">
        <v>169932</v>
      </c>
      <c r="I231" s="77">
        <v>91.9</v>
      </c>
      <c r="J231" s="78">
        <v>10509010928</v>
      </c>
      <c r="K231" s="78">
        <v>2108585404</v>
      </c>
      <c r="L231" s="79">
        <v>19.76</v>
      </c>
      <c r="M231" s="79">
        <v>17.69</v>
      </c>
      <c r="N231" s="78">
        <v>8429</v>
      </c>
      <c r="O231" s="102">
        <f t="shared" si="9"/>
        <v>152</v>
      </c>
      <c r="P231" s="102" t="str">
        <f t="shared" si="10"/>
        <v>Borlänge</v>
      </c>
      <c r="Q231" s="104">
        <f t="shared" si="11"/>
        <v>8429</v>
      </c>
    </row>
    <row r="232" spans="1:17" ht="12.75">
      <c r="A232" s="74" t="s">
        <v>650</v>
      </c>
      <c r="B232" s="75" t="s">
        <v>465</v>
      </c>
      <c r="C232" t="s">
        <v>466</v>
      </c>
      <c r="D232" t="s">
        <v>466</v>
      </c>
      <c r="E232" s="5">
        <v>56076</v>
      </c>
      <c r="F232" s="5">
        <v>9748156400</v>
      </c>
      <c r="G232" s="129">
        <v>10301452009</v>
      </c>
      <c r="H232" s="129">
        <v>183705</v>
      </c>
      <c r="I232" s="77">
        <v>99.4</v>
      </c>
      <c r="J232" s="78">
        <v>11921011789</v>
      </c>
      <c r="K232" s="78">
        <v>1619559780</v>
      </c>
      <c r="L232" s="79">
        <v>19.76</v>
      </c>
      <c r="M232" s="79">
        <v>17.69</v>
      </c>
      <c r="N232" s="78">
        <v>5707</v>
      </c>
      <c r="O232" s="102">
        <f t="shared" si="9"/>
        <v>62</v>
      </c>
      <c r="P232" s="102" t="str">
        <f t="shared" si="10"/>
        <v>Falun</v>
      </c>
      <c r="Q232" s="104">
        <f t="shared" si="11"/>
        <v>5707</v>
      </c>
    </row>
    <row r="233" spans="1:17" ht="12.75">
      <c r="A233" s="74" t="s">
        <v>650</v>
      </c>
      <c r="B233" s="75" t="s">
        <v>451</v>
      </c>
      <c r="C233" t="s">
        <v>452</v>
      </c>
      <c r="D233" t="s">
        <v>452</v>
      </c>
      <c r="E233" s="5">
        <v>10076</v>
      </c>
      <c r="F233" s="5">
        <v>1605334600</v>
      </c>
      <c r="G233" s="129">
        <v>1696451787</v>
      </c>
      <c r="H233" s="129">
        <v>168366</v>
      </c>
      <c r="I233" s="77">
        <v>91.1</v>
      </c>
      <c r="J233" s="78">
        <v>2142023589</v>
      </c>
      <c r="K233" s="78">
        <v>445571802</v>
      </c>
      <c r="L233" s="79">
        <v>19.76</v>
      </c>
      <c r="M233" s="79">
        <v>17.69</v>
      </c>
      <c r="N233" s="78">
        <v>8738</v>
      </c>
      <c r="O233" s="102">
        <f t="shared" si="9"/>
        <v>174</v>
      </c>
      <c r="P233" s="102" t="str">
        <f t="shared" si="10"/>
        <v>Gagnef</v>
      </c>
      <c r="Q233" s="104">
        <f t="shared" si="11"/>
        <v>8738</v>
      </c>
    </row>
    <row r="234" spans="1:17" ht="12.75">
      <c r="A234" s="74" t="s">
        <v>650</v>
      </c>
      <c r="B234" s="75" t="s">
        <v>471</v>
      </c>
      <c r="C234" t="s">
        <v>472</v>
      </c>
      <c r="D234" t="s">
        <v>472</v>
      </c>
      <c r="E234" s="5">
        <v>15130</v>
      </c>
      <c r="F234" s="5">
        <v>2431925700</v>
      </c>
      <c r="G234" s="129">
        <v>2569959371</v>
      </c>
      <c r="H234" s="129">
        <v>169859</v>
      </c>
      <c r="I234" s="77">
        <v>91.9</v>
      </c>
      <c r="J234" s="78">
        <v>3216436771</v>
      </c>
      <c r="K234" s="78">
        <v>646477400</v>
      </c>
      <c r="L234" s="79">
        <v>19.76</v>
      </c>
      <c r="M234" s="79">
        <v>17.69</v>
      </c>
      <c r="N234" s="78">
        <v>8443</v>
      </c>
      <c r="O234" s="102">
        <f t="shared" si="9"/>
        <v>155</v>
      </c>
      <c r="P234" s="102" t="str">
        <f t="shared" si="10"/>
        <v>Hedemora</v>
      </c>
      <c r="Q234" s="104">
        <f t="shared" si="11"/>
        <v>8443</v>
      </c>
    </row>
    <row r="235" spans="1:17" ht="12.75">
      <c r="A235" s="74" t="s">
        <v>650</v>
      </c>
      <c r="B235" s="75" t="s">
        <v>453</v>
      </c>
      <c r="C235" t="s">
        <v>454</v>
      </c>
      <c r="D235" t="s">
        <v>454</v>
      </c>
      <c r="E235" s="5">
        <v>15222</v>
      </c>
      <c r="F235" s="5">
        <v>2538053000</v>
      </c>
      <c r="G235" s="129">
        <v>2682110350</v>
      </c>
      <c r="H235" s="129">
        <v>176200</v>
      </c>
      <c r="I235" s="77">
        <v>95.3</v>
      </c>
      <c r="J235" s="78">
        <v>3235994747</v>
      </c>
      <c r="K235" s="78">
        <v>553884397</v>
      </c>
      <c r="L235" s="79">
        <v>19.76</v>
      </c>
      <c r="M235" s="79">
        <v>17.69</v>
      </c>
      <c r="N235" s="78">
        <v>7190</v>
      </c>
      <c r="O235" s="102">
        <f t="shared" si="9"/>
        <v>107</v>
      </c>
      <c r="P235" s="102" t="str">
        <f t="shared" si="10"/>
        <v>Leksand</v>
      </c>
      <c r="Q235" s="104">
        <f t="shared" si="11"/>
        <v>7190</v>
      </c>
    </row>
    <row r="236" spans="1:17" ht="12.75">
      <c r="A236" s="74" t="s">
        <v>650</v>
      </c>
      <c r="B236" s="75" t="s">
        <v>475</v>
      </c>
      <c r="C236" t="s">
        <v>476</v>
      </c>
      <c r="D236" t="s">
        <v>476</v>
      </c>
      <c r="E236" s="5">
        <v>25667</v>
      </c>
      <c r="F236" s="5">
        <v>4318698700</v>
      </c>
      <c r="G236" s="129">
        <v>4563823720</v>
      </c>
      <c r="H236" s="129">
        <v>177809</v>
      </c>
      <c r="I236" s="77">
        <v>96.2</v>
      </c>
      <c r="J236" s="78">
        <v>5456462829</v>
      </c>
      <c r="K236" s="78">
        <v>892639109</v>
      </c>
      <c r="L236" s="79">
        <v>19.76</v>
      </c>
      <c r="M236" s="79">
        <v>17.69</v>
      </c>
      <c r="N236" s="78">
        <v>6872</v>
      </c>
      <c r="O236" s="102">
        <f t="shared" si="9"/>
        <v>96</v>
      </c>
      <c r="P236" s="102" t="str">
        <f t="shared" si="10"/>
        <v>Ludvika</v>
      </c>
      <c r="Q236" s="104">
        <f t="shared" si="11"/>
        <v>6872</v>
      </c>
    </row>
    <row r="237" spans="1:17" ht="12.75">
      <c r="A237" s="74" t="s">
        <v>650</v>
      </c>
      <c r="B237" s="75" t="s">
        <v>450</v>
      </c>
      <c r="C237" t="s">
        <v>667</v>
      </c>
      <c r="D237" t="s">
        <v>667</v>
      </c>
      <c r="E237" s="5">
        <v>10242</v>
      </c>
      <c r="F237" s="5">
        <v>1594708600</v>
      </c>
      <c r="G237" s="129">
        <v>1685222665</v>
      </c>
      <c r="H237" s="129">
        <v>164540</v>
      </c>
      <c r="I237" s="77">
        <v>89</v>
      </c>
      <c r="J237" s="78">
        <v>2177312981</v>
      </c>
      <c r="K237" s="78">
        <v>492090316</v>
      </c>
      <c r="L237" s="79">
        <v>19.76</v>
      </c>
      <c r="M237" s="79">
        <v>17.69</v>
      </c>
      <c r="N237" s="78">
        <v>9494</v>
      </c>
      <c r="O237" s="102">
        <f t="shared" si="9"/>
        <v>204</v>
      </c>
      <c r="P237" s="102" t="str">
        <f t="shared" si="10"/>
        <v>Malung-Sälen</v>
      </c>
      <c r="Q237" s="104">
        <f t="shared" si="11"/>
        <v>9494</v>
      </c>
    </row>
    <row r="238" spans="1:17" ht="12.75">
      <c r="A238" s="74" t="s">
        <v>650</v>
      </c>
      <c r="B238" s="75" t="s">
        <v>463</v>
      </c>
      <c r="C238" t="s">
        <v>464</v>
      </c>
      <c r="D238" t="s">
        <v>464</v>
      </c>
      <c r="E238" s="5">
        <v>20114</v>
      </c>
      <c r="F238" s="5">
        <v>3250036000</v>
      </c>
      <c r="G238" s="129">
        <v>3434504793</v>
      </c>
      <c r="H238" s="129">
        <v>170752</v>
      </c>
      <c r="I238" s="77">
        <v>92.4</v>
      </c>
      <c r="J238" s="78">
        <v>4275968884</v>
      </c>
      <c r="K238" s="78">
        <v>841464091</v>
      </c>
      <c r="L238" s="79">
        <v>19.76</v>
      </c>
      <c r="M238" s="79">
        <v>17.69</v>
      </c>
      <c r="N238" s="78">
        <v>8267</v>
      </c>
      <c r="O238" s="102">
        <f t="shared" si="9"/>
        <v>145</v>
      </c>
      <c r="P238" s="102" t="str">
        <f t="shared" si="10"/>
        <v>Mora</v>
      </c>
      <c r="Q238" s="104">
        <f t="shared" si="11"/>
        <v>8267</v>
      </c>
    </row>
    <row r="239" spans="1:17" ht="12.75">
      <c r="A239" s="74" t="s">
        <v>650</v>
      </c>
      <c r="B239" s="75" t="s">
        <v>457</v>
      </c>
      <c r="C239" t="s">
        <v>458</v>
      </c>
      <c r="D239" t="s">
        <v>458</v>
      </c>
      <c r="E239" s="5">
        <v>6902</v>
      </c>
      <c r="F239" s="5">
        <v>993232200</v>
      </c>
      <c r="G239" s="129">
        <v>1049607066</v>
      </c>
      <c r="H239" s="129">
        <v>152073</v>
      </c>
      <c r="I239" s="77">
        <v>82.3</v>
      </c>
      <c r="J239" s="78">
        <v>1467273403</v>
      </c>
      <c r="K239" s="78">
        <v>417666337</v>
      </c>
      <c r="L239" s="79">
        <v>19.76</v>
      </c>
      <c r="M239" s="79">
        <v>17.69</v>
      </c>
      <c r="N239" s="78">
        <v>11958</v>
      </c>
      <c r="O239" s="102">
        <f t="shared" si="9"/>
        <v>278</v>
      </c>
      <c r="P239" s="102" t="str">
        <f t="shared" si="10"/>
        <v>Orsa</v>
      </c>
      <c r="Q239" s="104">
        <f t="shared" si="11"/>
        <v>11958</v>
      </c>
    </row>
    <row r="240" spans="1:17" ht="12.75">
      <c r="A240" s="74" t="s">
        <v>650</v>
      </c>
      <c r="B240" s="75" t="s">
        <v>455</v>
      </c>
      <c r="C240" t="s">
        <v>456</v>
      </c>
      <c r="D240" t="s">
        <v>456</v>
      </c>
      <c r="E240" s="5">
        <v>10855</v>
      </c>
      <c r="F240" s="5">
        <v>1682263400</v>
      </c>
      <c r="G240" s="129">
        <v>1777746988</v>
      </c>
      <c r="H240" s="129">
        <v>163772</v>
      </c>
      <c r="I240" s="77">
        <v>88.6</v>
      </c>
      <c r="J240" s="78">
        <v>2307628629</v>
      </c>
      <c r="K240" s="78">
        <v>529881641</v>
      </c>
      <c r="L240" s="79">
        <v>19.76</v>
      </c>
      <c r="M240" s="79">
        <v>17.69</v>
      </c>
      <c r="N240" s="78">
        <v>9646</v>
      </c>
      <c r="O240" s="102">
        <f t="shared" si="9"/>
        <v>211</v>
      </c>
      <c r="P240" s="102" t="str">
        <f t="shared" si="10"/>
        <v>Rättvik</v>
      </c>
      <c r="Q240" s="104">
        <f t="shared" si="11"/>
        <v>9646</v>
      </c>
    </row>
    <row r="241" spans="1:17" ht="12.75">
      <c r="A241" s="74" t="s">
        <v>650</v>
      </c>
      <c r="B241" s="75" t="s">
        <v>461</v>
      </c>
      <c r="C241" t="s">
        <v>462</v>
      </c>
      <c r="D241" t="s">
        <v>462</v>
      </c>
      <c r="E241" s="5">
        <v>10655</v>
      </c>
      <c r="F241" s="5">
        <v>1833690400</v>
      </c>
      <c r="G241" s="129">
        <v>1937768833</v>
      </c>
      <c r="H241" s="129">
        <v>181865</v>
      </c>
      <c r="I241" s="77">
        <v>98.4</v>
      </c>
      <c r="J241" s="78">
        <v>2265111289</v>
      </c>
      <c r="K241" s="78">
        <v>327342456</v>
      </c>
      <c r="L241" s="79">
        <v>19.76</v>
      </c>
      <c r="M241" s="79">
        <v>17.69</v>
      </c>
      <c r="N241" s="78">
        <v>6071</v>
      </c>
      <c r="O241" s="102">
        <f t="shared" si="9"/>
        <v>73</v>
      </c>
      <c r="P241" s="102" t="str">
        <f t="shared" si="10"/>
        <v>Smedjebacken</v>
      </c>
      <c r="Q241" s="104">
        <f t="shared" si="11"/>
        <v>6071</v>
      </c>
    </row>
    <row r="242" spans="1:17" ht="12.75">
      <c r="A242" s="74" t="s">
        <v>650</v>
      </c>
      <c r="B242" s="75" t="s">
        <v>469</v>
      </c>
      <c r="C242" t="s">
        <v>470</v>
      </c>
      <c r="D242" t="s">
        <v>470</v>
      </c>
      <c r="E242" s="5">
        <v>10863</v>
      </c>
      <c r="F242" s="5">
        <v>1797450700</v>
      </c>
      <c r="G242" s="129">
        <v>1899472204</v>
      </c>
      <c r="H242" s="129">
        <v>174857</v>
      </c>
      <c r="I242" s="77">
        <v>94.6</v>
      </c>
      <c r="J242" s="78">
        <v>2309329322</v>
      </c>
      <c r="K242" s="78">
        <v>409857118</v>
      </c>
      <c r="L242" s="79">
        <v>19.76</v>
      </c>
      <c r="M242" s="79">
        <v>17.69</v>
      </c>
      <c r="N242" s="78">
        <v>7455</v>
      </c>
      <c r="O242" s="102">
        <f t="shared" si="9"/>
        <v>115</v>
      </c>
      <c r="P242" s="102" t="str">
        <f t="shared" si="10"/>
        <v>Säter</v>
      </c>
      <c r="Q242" s="104">
        <f t="shared" si="11"/>
        <v>7455</v>
      </c>
    </row>
    <row r="243" spans="1:17" ht="12.75">
      <c r="A243" s="74" t="s">
        <v>650</v>
      </c>
      <c r="B243" s="75" t="s">
        <v>448</v>
      </c>
      <c r="C243" t="s">
        <v>449</v>
      </c>
      <c r="D243" t="s">
        <v>449</v>
      </c>
      <c r="E243" s="5">
        <v>6805</v>
      </c>
      <c r="F243" s="5">
        <v>983329100</v>
      </c>
      <c r="G243" s="129">
        <v>1039141876</v>
      </c>
      <c r="H243" s="129">
        <v>152703</v>
      </c>
      <c r="I243" s="77">
        <v>82.6</v>
      </c>
      <c r="J243" s="78">
        <v>1446652494</v>
      </c>
      <c r="K243" s="78">
        <v>407510618</v>
      </c>
      <c r="L243" s="79">
        <v>19.76</v>
      </c>
      <c r="M243" s="79">
        <v>17.69</v>
      </c>
      <c r="N243" s="78">
        <v>11833</v>
      </c>
      <c r="O243" s="102">
        <f t="shared" si="9"/>
        <v>276</v>
      </c>
      <c r="P243" s="102" t="str">
        <f t="shared" si="10"/>
        <v>Vansbro</v>
      </c>
      <c r="Q243" s="104">
        <f t="shared" si="11"/>
        <v>11833</v>
      </c>
    </row>
    <row r="244" spans="1:17" ht="12.75">
      <c r="A244" s="74" t="s">
        <v>650</v>
      </c>
      <c r="B244" s="75" t="s">
        <v>459</v>
      </c>
      <c r="C244" t="s">
        <v>460</v>
      </c>
      <c r="D244" t="s">
        <v>460</v>
      </c>
      <c r="E244" s="5">
        <v>7166</v>
      </c>
      <c r="F244" s="5">
        <v>1053037100</v>
      </c>
      <c r="G244" s="129">
        <v>1112806433</v>
      </c>
      <c r="H244" s="129">
        <v>155290</v>
      </c>
      <c r="I244" s="77">
        <v>84</v>
      </c>
      <c r="J244" s="78">
        <v>1523396292</v>
      </c>
      <c r="K244" s="78">
        <v>410589859</v>
      </c>
      <c r="L244" s="79">
        <v>19.76</v>
      </c>
      <c r="M244" s="79">
        <v>17.69</v>
      </c>
      <c r="N244" s="78">
        <v>11322</v>
      </c>
      <c r="O244" s="102">
        <f t="shared" si="9"/>
        <v>268</v>
      </c>
      <c r="P244" s="102" t="str">
        <f t="shared" si="10"/>
        <v>Älvdalen</v>
      </c>
      <c r="Q244" s="104">
        <f t="shared" si="11"/>
        <v>11322</v>
      </c>
    </row>
    <row r="245" spans="1:17" ht="25.5">
      <c r="A245" s="74" t="s">
        <v>651</v>
      </c>
      <c r="B245" s="75" t="s">
        <v>493</v>
      </c>
      <c r="C245" s="105" t="s">
        <v>494</v>
      </c>
      <c r="D245" s="76" t="s">
        <v>684</v>
      </c>
      <c r="E245" s="5">
        <v>26191</v>
      </c>
      <c r="F245" s="5">
        <v>4070492100</v>
      </c>
      <c r="G245" s="129">
        <v>4301529161</v>
      </c>
      <c r="H245" s="129">
        <v>164237</v>
      </c>
      <c r="I245" s="77">
        <v>88.8</v>
      </c>
      <c r="J245" s="78">
        <v>5567858260</v>
      </c>
      <c r="K245" s="78">
        <v>1266329099</v>
      </c>
      <c r="L245" s="79">
        <v>19.09</v>
      </c>
      <c r="M245" s="79">
        <v>17.02</v>
      </c>
      <c r="N245" s="78">
        <v>9230</v>
      </c>
      <c r="O245" s="102">
        <f t="shared" si="9"/>
        <v>194</v>
      </c>
      <c r="P245" s="102" t="str">
        <f t="shared" si="10"/>
        <v>Bollnäs</v>
      </c>
      <c r="Q245" s="104">
        <f t="shared" si="11"/>
        <v>9230</v>
      </c>
    </row>
    <row r="246" spans="1:17" ht="12.75">
      <c r="A246" s="74" t="s">
        <v>651</v>
      </c>
      <c r="B246" s="75" t="s">
        <v>487</v>
      </c>
      <c r="C246" t="s">
        <v>488</v>
      </c>
      <c r="D246" t="s">
        <v>488</v>
      </c>
      <c r="E246" s="5">
        <v>95426</v>
      </c>
      <c r="F246" s="5">
        <v>16743269100</v>
      </c>
      <c r="G246" s="129">
        <v>17693600311</v>
      </c>
      <c r="H246" s="129">
        <v>185417</v>
      </c>
      <c r="I246" s="77">
        <v>100.3</v>
      </c>
      <c r="J246" s="78">
        <v>20286298434</v>
      </c>
      <c r="K246" s="78">
        <v>2592698123</v>
      </c>
      <c r="L246" s="79">
        <v>19.09</v>
      </c>
      <c r="M246" s="79">
        <v>17.02</v>
      </c>
      <c r="N246" s="78">
        <v>5187</v>
      </c>
      <c r="O246" s="102">
        <f t="shared" si="9"/>
        <v>55</v>
      </c>
      <c r="P246" s="102" t="str">
        <f t="shared" si="10"/>
        <v>Gävle</v>
      </c>
      <c r="Q246" s="104">
        <f t="shared" si="11"/>
        <v>5187</v>
      </c>
    </row>
    <row r="247" spans="1:17" ht="12.75">
      <c r="A247" s="74" t="s">
        <v>651</v>
      </c>
      <c r="B247" s="75" t="s">
        <v>479</v>
      </c>
      <c r="C247" t="s">
        <v>480</v>
      </c>
      <c r="D247" t="s">
        <v>480</v>
      </c>
      <c r="E247" s="5">
        <v>9591</v>
      </c>
      <c r="F247" s="5">
        <v>1620910200</v>
      </c>
      <c r="G247" s="129">
        <v>1712911442</v>
      </c>
      <c r="H247" s="129">
        <v>178596</v>
      </c>
      <c r="I247" s="77">
        <v>96.6</v>
      </c>
      <c r="J247" s="78">
        <v>2038919040</v>
      </c>
      <c r="K247" s="78">
        <v>326007598</v>
      </c>
      <c r="L247" s="79">
        <v>19.09</v>
      </c>
      <c r="M247" s="79">
        <v>17.02</v>
      </c>
      <c r="N247" s="78">
        <v>6489</v>
      </c>
      <c r="O247" s="102">
        <f t="shared" si="9"/>
        <v>85</v>
      </c>
      <c r="P247" s="102" t="str">
        <f t="shared" si="10"/>
        <v>Hofors</v>
      </c>
      <c r="Q247" s="104">
        <f t="shared" si="11"/>
        <v>6489</v>
      </c>
    </row>
    <row r="248" spans="1:17" ht="12.75">
      <c r="A248" s="74" t="s">
        <v>651</v>
      </c>
      <c r="B248" s="75" t="s">
        <v>495</v>
      </c>
      <c r="C248" t="s">
        <v>496</v>
      </c>
      <c r="D248" t="s">
        <v>496</v>
      </c>
      <c r="E248" s="5">
        <v>36787</v>
      </c>
      <c r="F248" s="5">
        <v>6013948800</v>
      </c>
      <c r="G248" s="129">
        <v>6355294520</v>
      </c>
      <c r="H248" s="129">
        <v>172759</v>
      </c>
      <c r="I248" s="77">
        <v>93.5</v>
      </c>
      <c r="J248" s="78">
        <v>7820426933</v>
      </c>
      <c r="K248" s="78">
        <v>1465132413</v>
      </c>
      <c r="L248" s="79">
        <v>19.09</v>
      </c>
      <c r="M248" s="79">
        <v>17.02</v>
      </c>
      <c r="N248" s="78">
        <v>7603</v>
      </c>
      <c r="O248" s="102">
        <f t="shared" si="9"/>
        <v>122</v>
      </c>
      <c r="P248" s="102" t="str">
        <f t="shared" si="10"/>
        <v>Hudiksvall</v>
      </c>
      <c r="Q248" s="104">
        <f t="shared" si="11"/>
        <v>7603</v>
      </c>
    </row>
    <row r="249" spans="1:17" ht="12.75">
      <c r="A249" s="74" t="s">
        <v>651</v>
      </c>
      <c r="B249" s="75" t="s">
        <v>485</v>
      </c>
      <c r="C249" t="s">
        <v>486</v>
      </c>
      <c r="D249" t="s">
        <v>486</v>
      </c>
      <c r="E249" s="5">
        <v>18986</v>
      </c>
      <c r="F249" s="5">
        <v>2878572200</v>
      </c>
      <c r="G249" s="129">
        <v>3041957079</v>
      </c>
      <c r="H249" s="129">
        <v>160221</v>
      </c>
      <c r="I249" s="77">
        <v>86.7</v>
      </c>
      <c r="J249" s="78">
        <v>4036171086</v>
      </c>
      <c r="K249" s="78">
        <v>994214007</v>
      </c>
      <c r="L249" s="79">
        <v>19.09</v>
      </c>
      <c r="M249" s="79">
        <v>17.02</v>
      </c>
      <c r="N249" s="78">
        <v>9997</v>
      </c>
      <c r="O249" s="102">
        <f t="shared" si="9"/>
        <v>232</v>
      </c>
      <c r="P249" s="102" t="str">
        <f t="shared" si="10"/>
        <v>Ljusdal</v>
      </c>
      <c r="Q249" s="104">
        <f t="shared" si="11"/>
        <v>9997</v>
      </c>
    </row>
    <row r="250" spans="1:17" ht="12.75">
      <c r="A250" s="74" t="s">
        <v>651</v>
      </c>
      <c r="B250" s="75" t="s">
        <v>483</v>
      </c>
      <c r="C250" t="s">
        <v>484</v>
      </c>
      <c r="D250" t="s">
        <v>484</v>
      </c>
      <c r="E250" s="5">
        <v>9539</v>
      </c>
      <c r="F250" s="5">
        <v>1430604500</v>
      </c>
      <c r="G250" s="129">
        <v>1511804181</v>
      </c>
      <c r="H250" s="129">
        <v>158487</v>
      </c>
      <c r="I250" s="77">
        <v>85.7</v>
      </c>
      <c r="J250" s="78">
        <v>2027864531</v>
      </c>
      <c r="K250" s="78">
        <v>516060350</v>
      </c>
      <c r="L250" s="79">
        <v>19.09</v>
      </c>
      <c r="M250" s="79">
        <v>17.02</v>
      </c>
      <c r="N250" s="78">
        <v>10328</v>
      </c>
      <c r="O250" s="102">
        <f t="shared" si="9"/>
        <v>243</v>
      </c>
      <c r="P250" s="102" t="str">
        <f t="shared" si="10"/>
        <v>Nordanstig</v>
      </c>
      <c r="Q250" s="104">
        <f t="shared" si="11"/>
        <v>10328</v>
      </c>
    </row>
    <row r="251" spans="1:17" ht="12.75">
      <c r="A251" s="74" t="s">
        <v>651</v>
      </c>
      <c r="B251" s="75" t="s">
        <v>477</v>
      </c>
      <c r="C251" t="s">
        <v>478</v>
      </c>
      <c r="D251" t="s">
        <v>478</v>
      </c>
      <c r="E251" s="5">
        <v>5899</v>
      </c>
      <c r="F251" s="5">
        <v>948047600</v>
      </c>
      <c r="G251" s="129">
        <v>1001857834</v>
      </c>
      <c r="H251" s="129">
        <v>169835</v>
      </c>
      <c r="I251" s="77">
        <v>91.9</v>
      </c>
      <c r="J251" s="78">
        <v>1254048943</v>
      </c>
      <c r="K251" s="78">
        <v>252191109</v>
      </c>
      <c r="L251" s="79">
        <v>19.09</v>
      </c>
      <c r="M251" s="79">
        <v>17.02</v>
      </c>
      <c r="N251" s="78">
        <v>8161</v>
      </c>
      <c r="O251" s="102">
        <f t="shared" si="9"/>
        <v>138</v>
      </c>
      <c r="P251" s="102" t="str">
        <f t="shared" si="10"/>
        <v>Ockelbo</v>
      </c>
      <c r="Q251" s="104">
        <f t="shared" si="11"/>
        <v>8161</v>
      </c>
    </row>
    <row r="252" spans="1:17" ht="12.75">
      <c r="A252" s="74" t="s">
        <v>651</v>
      </c>
      <c r="B252" s="75" t="s">
        <v>481</v>
      </c>
      <c r="C252" t="s">
        <v>482</v>
      </c>
      <c r="D252" t="s">
        <v>482</v>
      </c>
      <c r="E252" s="5">
        <v>11413</v>
      </c>
      <c r="F252" s="5">
        <v>1769489000</v>
      </c>
      <c r="G252" s="129">
        <v>1869923426</v>
      </c>
      <c r="H252" s="129">
        <v>163842</v>
      </c>
      <c r="I252" s="77">
        <v>88.6</v>
      </c>
      <c r="J252" s="78">
        <v>2426252007</v>
      </c>
      <c r="K252" s="78">
        <v>556328581</v>
      </c>
      <c r="L252" s="79">
        <v>19.09</v>
      </c>
      <c r="M252" s="79">
        <v>17.02</v>
      </c>
      <c r="N252" s="78">
        <v>9305</v>
      </c>
      <c r="O252" s="102">
        <f t="shared" si="9"/>
        <v>198</v>
      </c>
      <c r="P252" s="102" t="str">
        <f t="shared" si="10"/>
        <v>Ovanåker</v>
      </c>
      <c r="Q252" s="104">
        <f t="shared" si="11"/>
        <v>9305</v>
      </c>
    </row>
    <row r="253" spans="1:17" ht="12.75">
      <c r="A253" s="74" t="s">
        <v>651</v>
      </c>
      <c r="B253" s="75" t="s">
        <v>489</v>
      </c>
      <c r="C253" t="s">
        <v>490</v>
      </c>
      <c r="D253" t="s">
        <v>490</v>
      </c>
      <c r="E253" s="5">
        <v>37002</v>
      </c>
      <c r="F253" s="5">
        <v>6344756400</v>
      </c>
      <c r="G253" s="129">
        <v>6704878429</v>
      </c>
      <c r="H253" s="129">
        <v>181203</v>
      </c>
      <c r="I253" s="77">
        <v>98</v>
      </c>
      <c r="J253" s="78">
        <v>7866133073</v>
      </c>
      <c r="K253" s="78">
        <v>1161254644</v>
      </c>
      <c r="L253" s="79">
        <v>19.09</v>
      </c>
      <c r="M253" s="79">
        <v>17.02</v>
      </c>
      <c r="N253" s="78">
        <v>5991</v>
      </c>
      <c r="O253" s="102">
        <f t="shared" si="9"/>
        <v>68</v>
      </c>
      <c r="P253" s="102" t="str">
        <f t="shared" si="10"/>
        <v>Sandviken</v>
      </c>
      <c r="Q253" s="104">
        <f t="shared" si="11"/>
        <v>5991</v>
      </c>
    </row>
    <row r="254" spans="1:17" ht="12.75">
      <c r="A254" s="74" t="s">
        <v>651</v>
      </c>
      <c r="B254" s="75" t="s">
        <v>491</v>
      </c>
      <c r="C254" t="s">
        <v>492</v>
      </c>
      <c r="D254" t="s">
        <v>492</v>
      </c>
      <c r="E254" s="5">
        <v>25311</v>
      </c>
      <c r="F254" s="5">
        <v>4081825000</v>
      </c>
      <c r="G254" s="129">
        <v>4313505305</v>
      </c>
      <c r="H254" s="129">
        <v>170420</v>
      </c>
      <c r="I254" s="77">
        <v>92.2</v>
      </c>
      <c r="J254" s="78">
        <v>5380781964</v>
      </c>
      <c r="K254" s="78">
        <v>1067276659</v>
      </c>
      <c r="L254" s="79">
        <v>19.09</v>
      </c>
      <c r="M254" s="79">
        <v>17.02</v>
      </c>
      <c r="N254" s="78">
        <v>8050</v>
      </c>
      <c r="O254" s="102">
        <f t="shared" si="9"/>
        <v>134</v>
      </c>
      <c r="P254" s="102" t="str">
        <f t="shared" si="10"/>
        <v>Söderhamn</v>
      </c>
      <c r="Q254" s="104">
        <f t="shared" si="11"/>
        <v>8050</v>
      </c>
    </row>
    <row r="255" spans="1:17" ht="25.5">
      <c r="A255" s="74" t="s">
        <v>652</v>
      </c>
      <c r="B255" s="75" t="s">
        <v>501</v>
      </c>
      <c r="C255" s="105" t="s">
        <v>502</v>
      </c>
      <c r="D255" s="76" t="s">
        <v>685</v>
      </c>
      <c r="E255" s="5">
        <v>24551</v>
      </c>
      <c r="F255" s="5">
        <v>4068263700</v>
      </c>
      <c r="G255" s="129">
        <v>4299174279</v>
      </c>
      <c r="H255" s="129">
        <v>175112</v>
      </c>
      <c r="I255" s="77">
        <v>94.7</v>
      </c>
      <c r="J255" s="78">
        <v>5219216072</v>
      </c>
      <c r="K255" s="78">
        <v>920041793</v>
      </c>
      <c r="L255" s="79">
        <v>20.74</v>
      </c>
      <c r="M255" s="79">
        <v>18.67</v>
      </c>
      <c r="N255" s="78">
        <v>7772</v>
      </c>
      <c r="O255" s="102">
        <f t="shared" si="9"/>
        <v>126</v>
      </c>
      <c r="P255" s="102" t="str">
        <f t="shared" si="10"/>
        <v>Härnösand</v>
      </c>
      <c r="Q255" s="104">
        <f t="shared" si="11"/>
        <v>7772</v>
      </c>
    </row>
    <row r="256" spans="1:17" ht="12.75">
      <c r="A256" s="74" t="s">
        <v>652</v>
      </c>
      <c r="B256" s="75" t="s">
        <v>505</v>
      </c>
      <c r="C256" t="s">
        <v>506</v>
      </c>
      <c r="D256" t="s">
        <v>506</v>
      </c>
      <c r="E256" s="5">
        <v>18783</v>
      </c>
      <c r="F256" s="5">
        <v>3012845700</v>
      </c>
      <c r="G256" s="129">
        <v>3183851809</v>
      </c>
      <c r="H256" s="129">
        <v>169507</v>
      </c>
      <c r="I256" s="77">
        <v>91.7</v>
      </c>
      <c r="J256" s="78">
        <v>3993015986</v>
      </c>
      <c r="K256" s="78">
        <v>809164177</v>
      </c>
      <c r="L256" s="79">
        <v>20.74</v>
      </c>
      <c r="M256" s="79">
        <v>18.67</v>
      </c>
      <c r="N256" s="78">
        <v>8935</v>
      </c>
      <c r="O256" s="102">
        <f t="shared" si="9"/>
        <v>182</v>
      </c>
      <c r="P256" s="102" t="str">
        <f t="shared" si="10"/>
        <v>Kramfors</v>
      </c>
      <c r="Q256" s="104">
        <f t="shared" si="11"/>
        <v>8935</v>
      </c>
    </row>
    <row r="257" spans="1:17" ht="12.75">
      <c r="A257" s="74" t="s">
        <v>652</v>
      </c>
      <c r="B257" s="75" t="s">
        <v>507</v>
      </c>
      <c r="C257" t="s">
        <v>508</v>
      </c>
      <c r="D257" t="s">
        <v>508</v>
      </c>
      <c r="E257" s="5">
        <v>20008</v>
      </c>
      <c r="F257" s="5">
        <v>3131300500</v>
      </c>
      <c r="G257" s="129">
        <v>3309029985</v>
      </c>
      <c r="H257" s="129">
        <v>165385</v>
      </c>
      <c r="I257" s="77">
        <v>89.5</v>
      </c>
      <c r="J257" s="78">
        <v>4253434694</v>
      </c>
      <c r="K257" s="78">
        <v>944404709</v>
      </c>
      <c r="L257" s="79">
        <v>20.74</v>
      </c>
      <c r="M257" s="79">
        <v>18.67</v>
      </c>
      <c r="N257" s="78">
        <v>9790</v>
      </c>
      <c r="O257" s="102">
        <f t="shared" si="9"/>
        <v>217</v>
      </c>
      <c r="P257" s="102" t="str">
        <f t="shared" si="10"/>
        <v>Sollefteå</v>
      </c>
      <c r="Q257" s="104">
        <f t="shared" si="11"/>
        <v>9790</v>
      </c>
    </row>
    <row r="258" spans="1:17" ht="12.75">
      <c r="A258" s="74" t="s">
        <v>652</v>
      </c>
      <c r="B258" s="75" t="s">
        <v>503</v>
      </c>
      <c r="C258" t="s">
        <v>504</v>
      </c>
      <c r="D258" t="s">
        <v>504</v>
      </c>
      <c r="E258" s="5">
        <v>96039</v>
      </c>
      <c r="F258" s="5">
        <v>17230900400</v>
      </c>
      <c r="G258" s="129">
        <v>18208909076</v>
      </c>
      <c r="H258" s="129">
        <v>189599</v>
      </c>
      <c r="I258" s="77">
        <v>102.6</v>
      </c>
      <c r="J258" s="78">
        <v>20416614081</v>
      </c>
      <c r="K258" s="78">
        <v>2207705005</v>
      </c>
      <c r="L258" s="79">
        <v>20.74</v>
      </c>
      <c r="M258" s="79">
        <v>18.67</v>
      </c>
      <c r="N258" s="78">
        <v>4768</v>
      </c>
      <c r="O258" s="102">
        <f t="shared" si="9"/>
        <v>45</v>
      </c>
      <c r="P258" s="102" t="str">
        <f t="shared" si="10"/>
        <v>Sundsvall</v>
      </c>
      <c r="Q258" s="104">
        <f t="shared" si="11"/>
        <v>4768</v>
      </c>
    </row>
    <row r="259" spans="1:17" ht="12.75">
      <c r="A259" s="74" t="s">
        <v>652</v>
      </c>
      <c r="B259" s="75" t="s">
        <v>499</v>
      </c>
      <c r="C259" t="s">
        <v>500</v>
      </c>
      <c r="D259" t="s">
        <v>500</v>
      </c>
      <c r="E259" s="5">
        <v>18015</v>
      </c>
      <c r="F259" s="5">
        <v>2970040000</v>
      </c>
      <c r="G259" s="129">
        <v>3138616500</v>
      </c>
      <c r="H259" s="129">
        <v>174222</v>
      </c>
      <c r="I259" s="77">
        <v>94.2</v>
      </c>
      <c r="J259" s="78">
        <v>3829749401</v>
      </c>
      <c r="K259" s="78">
        <v>691132901</v>
      </c>
      <c r="L259" s="79">
        <v>20.74</v>
      </c>
      <c r="M259" s="79">
        <v>18.67</v>
      </c>
      <c r="N259" s="78">
        <v>7957</v>
      </c>
      <c r="O259" s="102">
        <f t="shared" si="9"/>
        <v>131</v>
      </c>
      <c r="P259" s="102" t="str">
        <f t="shared" si="10"/>
        <v>Timrå</v>
      </c>
      <c r="Q259" s="104">
        <f t="shared" si="11"/>
        <v>7957</v>
      </c>
    </row>
    <row r="260" spans="1:17" ht="12.75">
      <c r="A260" s="74" t="s">
        <v>652</v>
      </c>
      <c r="B260" s="75" t="s">
        <v>497</v>
      </c>
      <c r="C260" t="s">
        <v>498</v>
      </c>
      <c r="D260" t="s">
        <v>498</v>
      </c>
      <c r="E260" s="5">
        <v>9855</v>
      </c>
      <c r="F260" s="5">
        <v>1574412300</v>
      </c>
      <c r="G260" s="129">
        <v>1663774368</v>
      </c>
      <c r="H260" s="129">
        <v>168825</v>
      </c>
      <c r="I260" s="77">
        <v>91.3</v>
      </c>
      <c r="J260" s="78">
        <v>2095041929</v>
      </c>
      <c r="K260" s="78">
        <v>431267561</v>
      </c>
      <c r="L260" s="79">
        <v>20.74</v>
      </c>
      <c r="M260" s="79">
        <v>18.67</v>
      </c>
      <c r="N260" s="78">
        <v>9076</v>
      </c>
      <c r="O260" s="102">
        <f t="shared" si="9"/>
        <v>189</v>
      </c>
      <c r="P260" s="102" t="str">
        <f t="shared" si="10"/>
        <v>Ånge</v>
      </c>
      <c r="Q260" s="104">
        <f t="shared" si="11"/>
        <v>9076</v>
      </c>
    </row>
    <row r="261" spans="1:17" ht="12.75">
      <c r="A261" s="74" t="s">
        <v>652</v>
      </c>
      <c r="B261" s="75" t="s">
        <v>509</v>
      </c>
      <c r="C261" t="s">
        <v>510</v>
      </c>
      <c r="D261" t="s">
        <v>510</v>
      </c>
      <c r="E261" s="5">
        <v>54897</v>
      </c>
      <c r="F261" s="5">
        <v>9537044900</v>
      </c>
      <c r="G261" s="129">
        <v>10078358031</v>
      </c>
      <c r="H261" s="129">
        <v>183587</v>
      </c>
      <c r="I261" s="77">
        <v>99.3</v>
      </c>
      <c r="J261" s="78">
        <v>11670372070</v>
      </c>
      <c r="K261" s="78">
        <v>1592014039</v>
      </c>
      <c r="L261" s="79">
        <v>20.74</v>
      </c>
      <c r="M261" s="79">
        <v>18.67</v>
      </c>
      <c r="N261" s="78">
        <v>6015</v>
      </c>
      <c r="O261" s="102">
        <f t="shared" si="9"/>
        <v>71</v>
      </c>
      <c r="P261" s="102" t="str">
        <f t="shared" si="10"/>
        <v>Örnsköldsvik</v>
      </c>
      <c r="Q261" s="104">
        <f t="shared" si="11"/>
        <v>6015</v>
      </c>
    </row>
    <row r="262" spans="1:17" ht="25.5">
      <c r="A262" s="74" t="s">
        <v>653</v>
      </c>
      <c r="B262" s="75" t="s">
        <v>521</v>
      </c>
      <c r="C262" s="105" t="s">
        <v>522</v>
      </c>
      <c r="D262" s="76" t="s">
        <v>686</v>
      </c>
      <c r="E262" s="5">
        <v>7333</v>
      </c>
      <c r="F262" s="5">
        <v>1060071400</v>
      </c>
      <c r="G262" s="129">
        <v>1120239993</v>
      </c>
      <c r="H262" s="129">
        <v>152767</v>
      </c>
      <c r="I262" s="77">
        <v>82.6</v>
      </c>
      <c r="J262" s="78">
        <v>1558898271</v>
      </c>
      <c r="K262" s="78">
        <v>438658278</v>
      </c>
      <c r="L262" s="79">
        <v>20.52</v>
      </c>
      <c r="M262" s="79">
        <v>18.45</v>
      </c>
      <c r="N262" s="78">
        <v>12275</v>
      </c>
      <c r="O262" s="102">
        <f t="shared" si="9"/>
        <v>284</v>
      </c>
      <c r="P262" s="102" t="str">
        <f t="shared" si="10"/>
        <v>Berg</v>
      </c>
      <c r="Q262" s="104">
        <f t="shared" si="11"/>
        <v>12275</v>
      </c>
    </row>
    <row r="263" spans="1:17" ht="12.75">
      <c r="A263" s="74" t="s">
        <v>653</v>
      </c>
      <c r="B263" s="75" t="s">
        <v>513</v>
      </c>
      <c r="C263" t="s">
        <v>514</v>
      </c>
      <c r="D263" t="s">
        <v>514</v>
      </c>
      <c r="E263" s="5">
        <v>6798</v>
      </c>
      <c r="F263" s="5">
        <v>1004242500</v>
      </c>
      <c r="G263" s="129">
        <v>1061242300</v>
      </c>
      <c r="H263" s="129">
        <v>156111</v>
      </c>
      <c r="I263" s="77">
        <v>84.4</v>
      </c>
      <c r="J263" s="78">
        <v>1445164387</v>
      </c>
      <c r="K263" s="78">
        <v>383922087</v>
      </c>
      <c r="L263" s="79">
        <v>20.52</v>
      </c>
      <c r="M263" s="79">
        <v>18.45</v>
      </c>
      <c r="N263" s="78">
        <v>11589</v>
      </c>
      <c r="O263" s="102">
        <f t="shared" si="9"/>
        <v>273</v>
      </c>
      <c r="P263" s="102" t="str">
        <f t="shared" si="10"/>
        <v>Bräcke</v>
      </c>
      <c r="Q263" s="104">
        <f t="shared" si="11"/>
        <v>11589</v>
      </c>
    </row>
    <row r="264" spans="1:17" ht="12.75">
      <c r="A264" s="74" t="s">
        <v>653</v>
      </c>
      <c r="B264" s="75" t="s">
        <v>523</v>
      </c>
      <c r="C264" t="s">
        <v>524</v>
      </c>
      <c r="D264" t="s">
        <v>524</v>
      </c>
      <c r="E264" s="5">
        <v>10340</v>
      </c>
      <c r="F264" s="5">
        <v>1602202600</v>
      </c>
      <c r="G264" s="129">
        <v>1693142017</v>
      </c>
      <c r="H264" s="129">
        <v>163747</v>
      </c>
      <c r="I264" s="77">
        <v>88.6</v>
      </c>
      <c r="J264" s="78">
        <v>2198146478</v>
      </c>
      <c r="K264" s="78">
        <v>505004461</v>
      </c>
      <c r="L264" s="79">
        <v>20.52</v>
      </c>
      <c r="M264" s="79">
        <v>18.45</v>
      </c>
      <c r="N264" s="78">
        <v>10022</v>
      </c>
      <c r="O264" s="102">
        <f t="shared" si="9"/>
        <v>234</v>
      </c>
      <c r="P264" s="102" t="str">
        <f t="shared" si="10"/>
        <v>Härjedalen</v>
      </c>
      <c r="Q264" s="104">
        <f t="shared" si="11"/>
        <v>10022</v>
      </c>
    </row>
    <row r="265" spans="1:17" ht="12.75">
      <c r="A265" s="74" t="s">
        <v>653</v>
      </c>
      <c r="B265" s="75" t="s">
        <v>515</v>
      </c>
      <c r="C265" t="s">
        <v>516</v>
      </c>
      <c r="D265" t="s">
        <v>516</v>
      </c>
      <c r="E265" s="5">
        <v>14550</v>
      </c>
      <c r="F265" s="5">
        <v>2256299200</v>
      </c>
      <c r="G265" s="129">
        <v>2384364486</v>
      </c>
      <c r="H265" s="129">
        <v>163874</v>
      </c>
      <c r="I265" s="77">
        <v>88.6</v>
      </c>
      <c r="J265" s="78">
        <v>3093136485</v>
      </c>
      <c r="K265" s="78">
        <v>708771999</v>
      </c>
      <c r="L265" s="79">
        <v>20.52</v>
      </c>
      <c r="M265" s="79">
        <v>18.45</v>
      </c>
      <c r="N265" s="78">
        <v>9996</v>
      </c>
      <c r="O265" s="102">
        <f t="shared" si="9"/>
        <v>231</v>
      </c>
      <c r="P265" s="102" t="str">
        <f t="shared" si="10"/>
        <v>Krokom</v>
      </c>
      <c r="Q265" s="104">
        <f t="shared" si="11"/>
        <v>9996</v>
      </c>
    </row>
    <row r="266" spans="1:17" ht="12.75">
      <c r="A266" s="74" t="s">
        <v>653</v>
      </c>
      <c r="B266" s="75" t="s">
        <v>511</v>
      </c>
      <c r="C266" t="s">
        <v>512</v>
      </c>
      <c r="D266" t="s">
        <v>512</v>
      </c>
      <c r="E266" s="5">
        <v>5495</v>
      </c>
      <c r="F266" s="5">
        <v>835846300</v>
      </c>
      <c r="G266" s="129">
        <v>883288100</v>
      </c>
      <c r="H266" s="129">
        <v>160744</v>
      </c>
      <c r="I266" s="77">
        <v>87</v>
      </c>
      <c r="J266" s="78">
        <v>1168163917</v>
      </c>
      <c r="K266" s="78">
        <v>284875817</v>
      </c>
      <c r="L266" s="79">
        <v>20.52</v>
      </c>
      <c r="M266" s="79">
        <v>18.45</v>
      </c>
      <c r="N266" s="78">
        <v>10638</v>
      </c>
      <c r="O266" s="102">
        <f aca="true" t="shared" si="12" ref="O266:O298">RANK(N266,$N$9:$N$298,1)</f>
        <v>254</v>
      </c>
      <c r="P266" s="102" t="str">
        <f aca="true" t="shared" si="13" ref="P266:P298">C266</f>
        <v>Ragunda</v>
      </c>
      <c r="Q266" s="104">
        <f aca="true" t="shared" si="14" ref="Q266:Q298">N266</f>
        <v>10638</v>
      </c>
    </row>
    <row r="267" spans="1:17" ht="12.75">
      <c r="A267" s="74" t="s">
        <v>653</v>
      </c>
      <c r="B267" s="75" t="s">
        <v>517</v>
      </c>
      <c r="C267" t="s">
        <v>518</v>
      </c>
      <c r="D267" t="s">
        <v>518</v>
      </c>
      <c r="E267" s="5">
        <v>12189</v>
      </c>
      <c r="F267" s="5">
        <v>1809503100</v>
      </c>
      <c r="G267" s="129">
        <v>1912208686</v>
      </c>
      <c r="H267" s="129">
        <v>156880</v>
      </c>
      <c r="I267" s="77">
        <v>84.9</v>
      </c>
      <c r="J267" s="78">
        <v>2591219286</v>
      </c>
      <c r="K267" s="78">
        <v>679010600</v>
      </c>
      <c r="L267" s="79">
        <v>20.52</v>
      </c>
      <c r="M267" s="79">
        <v>18.45</v>
      </c>
      <c r="N267" s="78">
        <v>11431</v>
      </c>
      <c r="O267" s="102">
        <f t="shared" si="12"/>
        <v>269</v>
      </c>
      <c r="P267" s="102" t="str">
        <f t="shared" si="13"/>
        <v>Strömsund</v>
      </c>
      <c r="Q267" s="104">
        <f t="shared" si="14"/>
        <v>11431</v>
      </c>
    </row>
    <row r="268" spans="1:17" ht="12.75">
      <c r="A268" s="74" t="s">
        <v>653</v>
      </c>
      <c r="B268" s="75" t="s">
        <v>519</v>
      </c>
      <c r="C268" t="s">
        <v>520</v>
      </c>
      <c r="D268" t="s">
        <v>520</v>
      </c>
      <c r="E268" s="5">
        <v>10225</v>
      </c>
      <c r="F268" s="5">
        <v>1568227300</v>
      </c>
      <c r="G268" s="129">
        <v>1657238313</v>
      </c>
      <c r="H268" s="129">
        <v>162077</v>
      </c>
      <c r="I268" s="77">
        <v>87.7</v>
      </c>
      <c r="J268" s="78">
        <v>2173699008</v>
      </c>
      <c r="K268" s="78">
        <v>516460695</v>
      </c>
      <c r="L268" s="79">
        <v>20.52</v>
      </c>
      <c r="M268" s="79">
        <v>18.45</v>
      </c>
      <c r="N268" s="78">
        <v>10365</v>
      </c>
      <c r="O268" s="102">
        <f t="shared" si="12"/>
        <v>246</v>
      </c>
      <c r="P268" s="102" t="str">
        <f t="shared" si="13"/>
        <v>Åre</v>
      </c>
      <c r="Q268" s="104">
        <f t="shared" si="14"/>
        <v>10365</v>
      </c>
    </row>
    <row r="269" spans="1:17" ht="12.75">
      <c r="A269" s="74" t="s">
        <v>653</v>
      </c>
      <c r="B269" s="75" t="s">
        <v>525</v>
      </c>
      <c r="C269" t="s">
        <v>526</v>
      </c>
      <c r="D269" t="s">
        <v>526</v>
      </c>
      <c r="E269" s="5">
        <v>59387</v>
      </c>
      <c r="F269" s="5">
        <v>10029781400</v>
      </c>
      <c r="G269" s="129">
        <v>10599061762</v>
      </c>
      <c r="H269" s="129">
        <v>178474</v>
      </c>
      <c r="I269" s="77">
        <v>96.5</v>
      </c>
      <c r="J269" s="78">
        <v>12624886353</v>
      </c>
      <c r="K269" s="78">
        <v>2025824591</v>
      </c>
      <c r="L269" s="79">
        <v>20.52</v>
      </c>
      <c r="M269" s="79">
        <v>18.45</v>
      </c>
      <c r="N269" s="78">
        <v>7000</v>
      </c>
      <c r="O269" s="102">
        <f t="shared" si="12"/>
        <v>100</v>
      </c>
      <c r="P269" s="102" t="str">
        <f t="shared" si="13"/>
        <v>Östersund</v>
      </c>
      <c r="Q269" s="104">
        <f t="shared" si="14"/>
        <v>7000</v>
      </c>
    </row>
    <row r="270" spans="1:17" ht="25.5">
      <c r="A270" s="74" t="s">
        <v>654</v>
      </c>
      <c r="B270" s="75" t="s">
        <v>529</v>
      </c>
      <c r="C270" s="105" t="s">
        <v>530</v>
      </c>
      <c r="D270" s="76" t="s">
        <v>687</v>
      </c>
      <c r="E270" s="5">
        <v>2437</v>
      </c>
      <c r="F270" s="5">
        <v>347265300</v>
      </c>
      <c r="G270" s="129">
        <v>366975731</v>
      </c>
      <c r="H270" s="129">
        <v>150585</v>
      </c>
      <c r="I270" s="77">
        <v>81.5</v>
      </c>
      <c r="J270" s="78">
        <v>518073788</v>
      </c>
      <c r="K270" s="78">
        <v>151098057</v>
      </c>
      <c r="L270" s="79">
        <v>20.35</v>
      </c>
      <c r="M270" s="79">
        <v>18.28</v>
      </c>
      <c r="N270" s="78">
        <v>12617</v>
      </c>
      <c r="O270" s="102">
        <f t="shared" si="12"/>
        <v>287</v>
      </c>
      <c r="P270" s="102" t="str">
        <f t="shared" si="13"/>
        <v>Bjurholm</v>
      </c>
      <c r="Q270" s="104">
        <f t="shared" si="14"/>
        <v>12617</v>
      </c>
    </row>
    <row r="271" spans="1:17" ht="12.75">
      <c r="A271" s="74" t="s">
        <v>654</v>
      </c>
      <c r="B271" s="75" t="s">
        <v>543</v>
      </c>
      <c r="C271" t="s">
        <v>544</v>
      </c>
      <c r="D271" t="s">
        <v>544</v>
      </c>
      <c r="E271" s="5">
        <v>2857</v>
      </c>
      <c r="F271" s="5">
        <v>433708900</v>
      </c>
      <c r="G271" s="129">
        <v>458325783</v>
      </c>
      <c r="H271" s="129">
        <v>160422</v>
      </c>
      <c r="I271" s="77">
        <v>86.8</v>
      </c>
      <c r="J271" s="78">
        <v>607360202</v>
      </c>
      <c r="K271" s="78">
        <v>149034419</v>
      </c>
      <c r="L271" s="79">
        <v>20.35</v>
      </c>
      <c r="M271" s="79">
        <v>18.28</v>
      </c>
      <c r="N271" s="78">
        <v>10616</v>
      </c>
      <c r="O271" s="102">
        <f t="shared" si="12"/>
        <v>253</v>
      </c>
      <c r="P271" s="102" t="str">
        <f t="shared" si="13"/>
        <v>Dorotea</v>
      </c>
      <c r="Q271" s="104">
        <f t="shared" si="14"/>
        <v>10616</v>
      </c>
    </row>
    <row r="272" spans="1:17" ht="12.75">
      <c r="A272" s="74" t="s">
        <v>654</v>
      </c>
      <c r="B272" s="75" t="s">
        <v>553</v>
      </c>
      <c r="C272" t="s">
        <v>554</v>
      </c>
      <c r="D272" t="s">
        <v>554</v>
      </c>
      <c r="E272" s="5">
        <v>12346</v>
      </c>
      <c r="F272" s="5">
        <v>2008586400</v>
      </c>
      <c r="G272" s="129">
        <v>2122591755</v>
      </c>
      <c r="H272" s="129">
        <v>171925</v>
      </c>
      <c r="I272" s="77">
        <v>93</v>
      </c>
      <c r="J272" s="78">
        <v>2624595398</v>
      </c>
      <c r="K272" s="78">
        <v>502003643</v>
      </c>
      <c r="L272" s="79">
        <v>20.35</v>
      </c>
      <c r="M272" s="79">
        <v>18.28</v>
      </c>
      <c r="N272" s="78">
        <v>8275</v>
      </c>
      <c r="O272" s="102">
        <f t="shared" si="12"/>
        <v>146</v>
      </c>
      <c r="P272" s="102" t="str">
        <f t="shared" si="13"/>
        <v>Lycksele</v>
      </c>
      <c r="Q272" s="104">
        <f t="shared" si="14"/>
        <v>8275</v>
      </c>
    </row>
    <row r="273" spans="1:17" ht="12.75">
      <c r="A273" s="74" t="s">
        <v>654</v>
      </c>
      <c r="B273" s="75" t="s">
        <v>537</v>
      </c>
      <c r="C273" t="s">
        <v>538</v>
      </c>
      <c r="D273" t="s">
        <v>538</v>
      </c>
      <c r="E273" s="5">
        <v>3227</v>
      </c>
      <c r="F273" s="5">
        <v>536534700</v>
      </c>
      <c r="G273" s="129">
        <v>566987873</v>
      </c>
      <c r="H273" s="129">
        <v>175701</v>
      </c>
      <c r="I273" s="77">
        <v>95</v>
      </c>
      <c r="J273" s="78">
        <v>686017281</v>
      </c>
      <c r="K273" s="78">
        <v>119029408</v>
      </c>
      <c r="L273" s="79">
        <v>20.35</v>
      </c>
      <c r="M273" s="79">
        <v>18.28</v>
      </c>
      <c r="N273" s="78">
        <v>7506</v>
      </c>
      <c r="O273" s="102">
        <f t="shared" si="12"/>
        <v>120</v>
      </c>
      <c r="P273" s="102" t="str">
        <f t="shared" si="13"/>
        <v>Malå</v>
      </c>
      <c r="Q273" s="104">
        <f t="shared" si="14"/>
        <v>7506</v>
      </c>
    </row>
    <row r="274" spans="1:17" ht="12.75">
      <c r="A274" s="74" t="s">
        <v>654</v>
      </c>
      <c r="B274" s="75" t="s">
        <v>527</v>
      </c>
      <c r="C274" t="s">
        <v>528</v>
      </c>
      <c r="D274" t="s">
        <v>528</v>
      </c>
      <c r="E274" s="5">
        <v>7063</v>
      </c>
      <c r="F274" s="5">
        <v>1138562700</v>
      </c>
      <c r="G274" s="129">
        <v>1203186380</v>
      </c>
      <c r="H274" s="129">
        <v>170351</v>
      </c>
      <c r="I274" s="77">
        <v>92.2</v>
      </c>
      <c r="J274" s="78">
        <v>1501499862</v>
      </c>
      <c r="K274" s="78">
        <v>298313482</v>
      </c>
      <c r="L274" s="79">
        <v>20.35</v>
      </c>
      <c r="M274" s="79">
        <v>18.28</v>
      </c>
      <c r="N274" s="78">
        <v>8595</v>
      </c>
      <c r="O274" s="102">
        <f t="shared" si="12"/>
        <v>161</v>
      </c>
      <c r="P274" s="102" t="str">
        <f t="shared" si="13"/>
        <v>Nordmaling</v>
      </c>
      <c r="Q274" s="104">
        <f t="shared" si="14"/>
        <v>8595</v>
      </c>
    </row>
    <row r="275" spans="1:17" ht="12.75">
      <c r="A275" s="74" t="s">
        <v>654</v>
      </c>
      <c r="B275" s="75" t="s">
        <v>535</v>
      </c>
      <c r="C275" t="s">
        <v>536</v>
      </c>
      <c r="D275" t="s">
        <v>536</v>
      </c>
      <c r="E275" s="5">
        <v>4254</v>
      </c>
      <c r="F275" s="5">
        <v>656055300</v>
      </c>
      <c r="G275" s="129">
        <v>693292343</v>
      </c>
      <c r="H275" s="129">
        <v>162974</v>
      </c>
      <c r="I275" s="77">
        <v>88.2</v>
      </c>
      <c r="J275" s="78">
        <v>904343822</v>
      </c>
      <c r="K275" s="78">
        <v>211051479</v>
      </c>
      <c r="L275" s="79">
        <v>20.35</v>
      </c>
      <c r="M275" s="79">
        <v>18.28</v>
      </c>
      <c r="N275" s="78">
        <v>10096</v>
      </c>
      <c r="O275" s="102">
        <f t="shared" si="12"/>
        <v>237</v>
      </c>
      <c r="P275" s="102" t="str">
        <f t="shared" si="13"/>
        <v>Norsjö</v>
      </c>
      <c r="Q275" s="104">
        <f t="shared" si="14"/>
        <v>10096</v>
      </c>
    </row>
    <row r="276" spans="1:17" ht="12.75">
      <c r="A276" s="74" t="s">
        <v>654</v>
      </c>
      <c r="B276" s="75" t="s">
        <v>533</v>
      </c>
      <c r="C276" t="s">
        <v>534</v>
      </c>
      <c r="D276" t="s">
        <v>534</v>
      </c>
      <c r="E276" s="5">
        <v>6767</v>
      </c>
      <c r="F276" s="5">
        <v>1059557500</v>
      </c>
      <c r="G276" s="129">
        <v>1119696924</v>
      </c>
      <c r="H276" s="129">
        <v>165464</v>
      </c>
      <c r="I276" s="77">
        <v>89.5</v>
      </c>
      <c r="J276" s="78">
        <v>1438574199</v>
      </c>
      <c r="K276" s="78">
        <v>318877275</v>
      </c>
      <c r="L276" s="79">
        <v>20.35</v>
      </c>
      <c r="M276" s="79">
        <v>18.28</v>
      </c>
      <c r="N276" s="78">
        <v>9589</v>
      </c>
      <c r="O276" s="102">
        <f t="shared" si="12"/>
        <v>207</v>
      </c>
      <c r="P276" s="102" t="str">
        <f t="shared" si="13"/>
        <v>Robertsfors</v>
      </c>
      <c r="Q276" s="104">
        <f t="shared" si="14"/>
        <v>9589</v>
      </c>
    </row>
    <row r="277" spans="1:17" ht="12.75">
      <c r="A277" s="74" t="s">
        <v>654</v>
      </c>
      <c r="B277" s="75" t="s">
        <v>555</v>
      </c>
      <c r="C277" t="s">
        <v>556</v>
      </c>
      <c r="D277" t="s">
        <v>556</v>
      </c>
      <c r="E277" s="5">
        <v>71572</v>
      </c>
      <c r="F277" s="5">
        <v>12044614900</v>
      </c>
      <c r="G277" s="129">
        <v>12728255197</v>
      </c>
      <c r="H277" s="129">
        <v>177838</v>
      </c>
      <c r="I277" s="77">
        <v>96.2</v>
      </c>
      <c r="J277" s="78">
        <v>15215255292</v>
      </c>
      <c r="K277" s="78">
        <v>2487000095</v>
      </c>
      <c r="L277" s="79">
        <v>20.35</v>
      </c>
      <c r="M277" s="79">
        <v>18.28</v>
      </c>
      <c r="N277" s="78">
        <v>7071</v>
      </c>
      <c r="O277" s="102">
        <f t="shared" si="12"/>
        <v>102</v>
      </c>
      <c r="P277" s="102" t="str">
        <f t="shared" si="13"/>
        <v>Skellefteå</v>
      </c>
      <c r="Q277" s="104">
        <f t="shared" si="14"/>
        <v>7071</v>
      </c>
    </row>
    <row r="278" spans="1:17" ht="12.75">
      <c r="A278" s="74" t="s">
        <v>654</v>
      </c>
      <c r="B278" s="75" t="s">
        <v>541</v>
      </c>
      <c r="C278" t="s">
        <v>542</v>
      </c>
      <c r="D278" t="s">
        <v>542</v>
      </c>
      <c r="E278" s="5">
        <v>2714</v>
      </c>
      <c r="F278" s="5">
        <v>396905600</v>
      </c>
      <c r="G278" s="129">
        <v>419433565</v>
      </c>
      <c r="H278" s="129">
        <v>154544</v>
      </c>
      <c r="I278" s="77">
        <v>83.6</v>
      </c>
      <c r="J278" s="78">
        <v>576960304</v>
      </c>
      <c r="K278" s="78">
        <v>157526739</v>
      </c>
      <c r="L278" s="79">
        <v>20.35</v>
      </c>
      <c r="M278" s="79">
        <v>18.28</v>
      </c>
      <c r="N278" s="78">
        <v>11812</v>
      </c>
      <c r="O278" s="102">
        <f t="shared" si="12"/>
        <v>275</v>
      </c>
      <c r="P278" s="102" t="str">
        <f t="shared" si="13"/>
        <v>Sorsele</v>
      </c>
      <c r="Q278" s="104">
        <f t="shared" si="14"/>
        <v>11812</v>
      </c>
    </row>
    <row r="279" spans="1:17" ht="12.75">
      <c r="A279" s="74" t="s">
        <v>654</v>
      </c>
      <c r="B279" s="75" t="s">
        <v>539</v>
      </c>
      <c r="C279" t="s">
        <v>540</v>
      </c>
      <c r="D279" t="s">
        <v>540</v>
      </c>
      <c r="E279" s="5">
        <v>6030</v>
      </c>
      <c r="F279" s="5">
        <v>951298700</v>
      </c>
      <c r="G279" s="129">
        <v>1005293463</v>
      </c>
      <c r="H279" s="129">
        <v>166715</v>
      </c>
      <c r="I279" s="77">
        <v>90.2</v>
      </c>
      <c r="J279" s="78">
        <v>1281897801</v>
      </c>
      <c r="K279" s="78">
        <v>276604338</v>
      </c>
      <c r="L279" s="79">
        <v>20.35</v>
      </c>
      <c r="M279" s="79">
        <v>18.28</v>
      </c>
      <c r="N279" s="78">
        <v>9335</v>
      </c>
      <c r="O279" s="102">
        <f t="shared" si="12"/>
        <v>199</v>
      </c>
      <c r="P279" s="102" t="str">
        <f t="shared" si="13"/>
        <v>Storuman</v>
      </c>
      <c r="Q279" s="104">
        <f t="shared" si="14"/>
        <v>9335</v>
      </c>
    </row>
    <row r="280" spans="1:17" ht="12.75">
      <c r="A280" s="74" t="s">
        <v>654</v>
      </c>
      <c r="B280" s="75" t="s">
        <v>551</v>
      </c>
      <c r="C280" t="s">
        <v>552</v>
      </c>
      <c r="D280" t="s">
        <v>552</v>
      </c>
      <c r="E280" s="5">
        <v>116379</v>
      </c>
      <c r="F280" s="5">
        <v>19817672300</v>
      </c>
      <c r="G280" s="129">
        <v>20942503562</v>
      </c>
      <c r="H280" s="129">
        <v>179951</v>
      </c>
      <c r="I280" s="77">
        <v>97.3</v>
      </c>
      <c r="J280" s="78">
        <v>24740627559</v>
      </c>
      <c r="K280" s="78">
        <v>3798123997</v>
      </c>
      <c r="L280" s="79">
        <v>20.35</v>
      </c>
      <c r="M280" s="79">
        <v>18.28</v>
      </c>
      <c r="N280" s="78">
        <v>6641</v>
      </c>
      <c r="O280" s="102">
        <f t="shared" si="12"/>
        <v>89</v>
      </c>
      <c r="P280" s="102" t="str">
        <f t="shared" si="13"/>
        <v>Umeå</v>
      </c>
      <c r="Q280" s="104">
        <f t="shared" si="14"/>
        <v>6641</v>
      </c>
    </row>
    <row r="281" spans="1:17" ht="12.75">
      <c r="A281" s="74" t="s">
        <v>654</v>
      </c>
      <c r="B281" s="75" t="s">
        <v>547</v>
      </c>
      <c r="C281" t="s">
        <v>548</v>
      </c>
      <c r="D281" t="s">
        <v>548</v>
      </c>
      <c r="E281" s="5">
        <v>7050</v>
      </c>
      <c r="F281" s="5">
        <v>1003651300</v>
      </c>
      <c r="G281" s="129">
        <v>1060617544</v>
      </c>
      <c r="H281" s="129">
        <v>150442</v>
      </c>
      <c r="I281" s="77">
        <v>81.4</v>
      </c>
      <c r="J281" s="78">
        <v>1498736235</v>
      </c>
      <c r="K281" s="78">
        <v>438118691</v>
      </c>
      <c r="L281" s="79">
        <v>20.35</v>
      </c>
      <c r="M281" s="79">
        <v>18.28</v>
      </c>
      <c r="N281" s="78">
        <v>12646</v>
      </c>
      <c r="O281" s="102">
        <f t="shared" si="12"/>
        <v>288</v>
      </c>
      <c r="P281" s="102" t="str">
        <f t="shared" si="13"/>
        <v>Vilhelmina</v>
      </c>
      <c r="Q281" s="104">
        <f t="shared" si="14"/>
        <v>12646</v>
      </c>
    </row>
    <row r="282" spans="1:17" ht="12.75">
      <c r="A282" s="74" t="s">
        <v>654</v>
      </c>
      <c r="B282" s="75" t="s">
        <v>531</v>
      </c>
      <c r="C282" t="s">
        <v>532</v>
      </c>
      <c r="D282" t="s">
        <v>532</v>
      </c>
      <c r="E282" s="5">
        <v>5431</v>
      </c>
      <c r="F282" s="5">
        <v>837448900</v>
      </c>
      <c r="G282" s="129">
        <v>884981662</v>
      </c>
      <c r="H282" s="129">
        <v>162950</v>
      </c>
      <c r="I282" s="77">
        <v>88.1</v>
      </c>
      <c r="J282" s="78">
        <v>1154558368</v>
      </c>
      <c r="K282" s="78">
        <v>269576706</v>
      </c>
      <c r="L282" s="79">
        <v>20.35</v>
      </c>
      <c r="M282" s="79">
        <v>18.28</v>
      </c>
      <c r="N282" s="78">
        <v>10101</v>
      </c>
      <c r="O282" s="102">
        <f t="shared" si="12"/>
        <v>238</v>
      </c>
      <c r="P282" s="102" t="str">
        <f t="shared" si="13"/>
        <v>Vindeln</v>
      </c>
      <c r="Q282" s="104">
        <f t="shared" si="14"/>
        <v>10101</v>
      </c>
    </row>
    <row r="283" spans="1:17" ht="12.75">
      <c r="A283" s="74" t="s">
        <v>654</v>
      </c>
      <c r="B283" s="75" t="s">
        <v>545</v>
      </c>
      <c r="C283" t="s">
        <v>546</v>
      </c>
      <c r="D283" t="s">
        <v>546</v>
      </c>
      <c r="E283" s="5">
        <v>8463</v>
      </c>
      <c r="F283" s="5">
        <v>1333883500</v>
      </c>
      <c r="G283" s="129">
        <v>1409593394</v>
      </c>
      <c r="H283" s="129">
        <v>166560</v>
      </c>
      <c r="I283" s="77">
        <v>90.1</v>
      </c>
      <c r="J283" s="78">
        <v>1799121242</v>
      </c>
      <c r="K283" s="78">
        <v>389527848</v>
      </c>
      <c r="L283" s="79">
        <v>20.35</v>
      </c>
      <c r="M283" s="79">
        <v>18.28</v>
      </c>
      <c r="N283" s="78">
        <v>9367</v>
      </c>
      <c r="O283" s="102">
        <f t="shared" si="12"/>
        <v>200</v>
      </c>
      <c r="P283" s="102" t="str">
        <f t="shared" si="13"/>
        <v>Vännäs</v>
      </c>
      <c r="Q283" s="104">
        <f t="shared" si="14"/>
        <v>9367</v>
      </c>
    </row>
    <row r="284" spans="1:17" ht="12.75">
      <c r="A284" s="74" t="s">
        <v>654</v>
      </c>
      <c r="B284" s="75" t="s">
        <v>549</v>
      </c>
      <c r="C284" t="s">
        <v>550</v>
      </c>
      <c r="D284" t="s">
        <v>550</v>
      </c>
      <c r="E284" s="5">
        <v>3012</v>
      </c>
      <c r="F284" s="5">
        <v>444795300</v>
      </c>
      <c r="G284" s="129">
        <v>470041436</v>
      </c>
      <c r="H284" s="129">
        <v>156056</v>
      </c>
      <c r="I284" s="77">
        <v>84.4</v>
      </c>
      <c r="J284" s="78">
        <v>640311140</v>
      </c>
      <c r="K284" s="78">
        <v>170269704</v>
      </c>
      <c r="L284" s="79">
        <v>20.35</v>
      </c>
      <c r="M284" s="79">
        <v>18.28</v>
      </c>
      <c r="N284" s="78">
        <v>11504</v>
      </c>
      <c r="O284" s="102">
        <f t="shared" si="12"/>
        <v>271</v>
      </c>
      <c r="P284" s="102" t="str">
        <f t="shared" si="13"/>
        <v>Åsele</v>
      </c>
      <c r="Q284" s="104">
        <f t="shared" si="14"/>
        <v>11504</v>
      </c>
    </row>
    <row r="285" spans="1:17" ht="25.5">
      <c r="A285" s="74" t="s">
        <v>655</v>
      </c>
      <c r="B285" s="75" t="s">
        <v>559</v>
      </c>
      <c r="C285" s="105" t="s">
        <v>560</v>
      </c>
      <c r="D285" s="76" t="s">
        <v>688</v>
      </c>
      <c r="E285" s="5">
        <v>3119</v>
      </c>
      <c r="F285" s="5">
        <v>505624300</v>
      </c>
      <c r="G285" s="129">
        <v>534323030</v>
      </c>
      <c r="H285" s="129">
        <v>171312</v>
      </c>
      <c r="I285" s="77">
        <v>92.7</v>
      </c>
      <c r="J285" s="78">
        <v>663057917</v>
      </c>
      <c r="K285" s="78">
        <v>128734887</v>
      </c>
      <c r="L285" s="79">
        <v>20.23</v>
      </c>
      <c r="M285" s="79">
        <v>18.16</v>
      </c>
      <c r="N285" s="78">
        <v>8350</v>
      </c>
      <c r="O285" s="102">
        <f t="shared" si="12"/>
        <v>147</v>
      </c>
      <c r="P285" s="102" t="str">
        <f t="shared" si="13"/>
        <v>Arjeplog</v>
      </c>
      <c r="Q285" s="104">
        <f t="shared" si="14"/>
        <v>8350</v>
      </c>
    </row>
    <row r="286" spans="1:17" ht="12.75">
      <c r="A286" s="74" t="s">
        <v>655</v>
      </c>
      <c r="B286" s="75" t="s">
        <v>557</v>
      </c>
      <c r="C286" t="s">
        <v>558</v>
      </c>
      <c r="D286" t="s">
        <v>558</v>
      </c>
      <c r="E286" s="5">
        <v>6512</v>
      </c>
      <c r="F286" s="5">
        <v>1082935000</v>
      </c>
      <c r="G286" s="129">
        <v>1144401308</v>
      </c>
      <c r="H286" s="129">
        <v>175737</v>
      </c>
      <c r="I286" s="77">
        <v>95.1</v>
      </c>
      <c r="J286" s="78">
        <v>1384364590</v>
      </c>
      <c r="K286" s="78">
        <v>239963282</v>
      </c>
      <c r="L286" s="79">
        <v>20.23</v>
      </c>
      <c r="M286" s="79">
        <v>18.16</v>
      </c>
      <c r="N286" s="78">
        <v>7455</v>
      </c>
      <c r="O286" s="102">
        <f t="shared" si="12"/>
        <v>115</v>
      </c>
      <c r="P286" s="102" t="str">
        <f t="shared" si="13"/>
        <v>Arvidsjaur</v>
      </c>
      <c r="Q286" s="104">
        <f t="shared" si="14"/>
        <v>7455</v>
      </c>
    </row>
    <row r="287" spans="1:17" ht="12.75">
      <c r="A287" s="74" t="s">
        <v>655</v>
      </c>
      <c r="B287" s="75" t="s">
        <v>579</v>
      </c>
      <c r="C287" t="s">
        <v>580</v>
      </c>
      <c r="D287" t="s">
        <v>580</v>
      </c>
      <c r="E287" s="5">
        <v>27642</v>
      </c>
      <c r="F287" s="5">
        <v>4669150100</v>
      </c>
      <c r="G287" s="129">
        <v>4934166391</v>
      </c>
      <c r="H287" s="129">
        <v>178503</v>
      </c>
      <c r="I287" s="77">
        <v>96.6</v>
      </c>
      <c r="J287" s="78">
        <v>5876321561</v>
      </c>
      <c r="K287" s="78">
        <v>942155170</v>
      </c>
      <c r="L287" s="79">
        <v>20.23</v>
      </c>
      <c r="M287" s="79">
        <v>18.16</v>
      </c>
      <c r="N287" s="78">
        <v>6895</v>
      </c>
      <c r="O287" s="102">
        <f t="shared" si="12"/>
        <v>97</v>
      </c>
      <c r="P287" s="102" t="str">
        <f t="shared" si="13"/>
        <v>Boden</v>
      </c>
      <c r="Q287" s="104">
        <f t="shared" si="14"/>
        <v>6895</v>
      </c>
    </row>
    <row r="288" spans="1:17" ht="12.75">
      <c r="A288" s="74" t="s">
        <v>655</v>
      </c>
      <c r="B288" s="75" t="s">
        <v>571</v>
      </c>
      <c r="C288" t="s">
        <v>572</v>
      </c>
      <c r="D288" t="s">
        <v>572</v>
      </c>
      <c r="E288" s="5">
        <v>18305</v>
      </c>
      <c r="F288" s="5">
        <v>3652217000</v>
      </c>
      <c r="G288" s="129">
        <v>3859513185</v>
      </c>
      <c r="H288" s="129">
        <v>210845</v>
      </c>
      <c r="I288" s="77">
        <v>114.1</v>
      </c>
      <c r="J288" s="78">
        <v>3891399544</v>
      </c>
      <c r="K288" s="78">
        <v>31886359</v>
      </c>
      <c r="L288" s="79">
        <v>20.23</v>
      </c>
      <c r="M288" s="79">
        <v>18.16</v>
      </c>
      <c r="N288" s="78">
        <v>352</v>
      </c>
      <c r="O288" s="102">
        <f t="shared" si="12"/>
        <v>13</v>
      </c>
      <c r="P288" s="102" t="str">
        <f t="shared" si="13"/>
        <v>Gällivare</v>
      </c>
      <c r="Q288" s="104">
        <f t="shared" si="14"/>
        <v>352</v>
      </c>
    </row>
    <row r="289" spans="1:17" ht="12.75">
      <c r="A289" s="74" t="s">
        <v>655</v>
      </c>
      <c r="B289" s="75" t="s">
        <v>581</v>
      </c>
      <c r="C289" t="s">
        <v>582</v>
      </c>
      <c r="D289" t="s">
        <v>582</v>
      </c>
      <c r="E289" s="5">
        <v>10051</v>
      </c>
      <c r="F289" s="5">
        <v>1445401200</v>
      </c>
      <c r="G289" s="129">
        <v>1527440727</v>
      </c>
      <c r="H289" s="129">
        <v>151969</v>
      </c>
      <c r="I289" s="77">
        <v>82.2</v>
      </c>
      <c r="J289" s="78">
        <v>2136708922</v>
      </c>
      <c r="K289" s="78">
        <v>609268195</v>
      </c>
      <c r="L289" s="79">
        <v>20.23</v>
      </c>
      <c r="M289" s="79">
        <v>18.16</v>
      </c>
      <c r="N289" s="78">
        <v>12263</v>
      </c>
      <c r="O289" s="102">
        <f t="shared" si="12"/>
        <v>283</v>
      </c>
      <c r="P289" s="102" t="str">
        <f t="shared" si="13"/>
        <v>Haparanda</v>
      </c>
      <c r="Q289" s="104">
        <f t="shared" si="14"/>
        <v>12263</v>
      </c>
    </row>
    <row r="290" spans="1:17" ht="12.75">
      <c r="A290" s="74" t="s">
        <v>655</v>
      </c>
      <c r="B290" s="75" t="s">
        <v>561</v>
      </c>
      <c r="C290" t="s">
        <v>562</v>
      </c>
      <c r="D290" t="s">
        <v>562</v>
      </c>
      <c r="E290" s="5">
        <v>5106</v>
      </c>
      <c r="F290" s="5">
        <v>848092600</v>
      </c>
      <c r="G290" s="129">
        <v>896229488</v>
      </c>
      <c r="H290" s="129">
        <v>175525</v>
      </c>
      <c r="I290" s="77">
        <v>95</v>
      </c>
      <c r="J290" s="78">
        <v>1085467690</v>
      </c>
      <c r="K290" s="78">
        <v>189238202</v>
      </c>
      <c r="L290" s="79">
        <v>20.23</v>
      </c>
      <c r="M290" s="79">
        <v>18.16</v>
      </c>
      <c r="N290" s="78">
        <v>7498</v>
      </c>
      <c r="O290" s="102">
        <f t="shared" si="12"/>
        <v>119</v>
      </c>
      <c r="P290" s="102" t="str">
        <f t="shared" si="13"/>
        <v>Jokkmokk</v>
      </c>
      <c r="Q290" s="104">
        <f t="shared" si="14"/>
        <v>7498</v>
      </c>
    </row>
    <row r="291" spans="1:17" ht="12.75">
      <c r="A291" s="74" t="s">
        <v>655</v>
      </c>
      <c r="B291" s="75" t="s">
        <v>565</v>
      </c>
      <c r="C291" t="s">
        <v>566</v>
      </c>
      <c r="D291" t="s">
        <v>566</v>
      </c>
      <c r="E291" s="5">
        <v>16617</v>
      </c>
      <c r="F291" s="5">
        <v>2787382200</v>
      </c>
      <c r="G291" s="129">
        <v>2945591226</v>
      </c>
      <c r="H291" s="129">
        <v>177264</v>
      </c>
      <c r="I291" s="77">
        <v>95.9</v>
      </c>
      <c r="J291" s="78">
        <v>3532553194</v>
      </c>
      <c r="K291" s="78">
        <v>586961968</v>
      </c>
      <c r="L291" s="79">
        <v>20.23</v>
      </c>
      <c r="M291" s="79">
        <v>18.16</v>
      </c>
      <c r="N291" s="78">
        <v>7146</v>
      </c>
      <c r="O291" s="102">
        <f t="shared" si="12"/>
        <v>104</v>
      </c>
      <c r="P291" s="102" t="str">
        <f t="shared" si="13"/>
        <v>Kalix</v>
      </c>
      <c r="Q291" s="104">
        <f t="shared" si="14"/>
        <v>7146</v>
      </c>
    </row>
    <row r="292" spans="1:17" ht="12.75">
      <c r="A292" s="74" t="s">
        <v>655</v>
      </c>
      <c r="B292" s="75" t="s">
        <v>583</v>
      </c>
      <c r="C292" t="s">
        <v>584</v>
      </c>
      <c r="D292" t="s">
        <v>584</v>
      </c>
      <c r="E292" s="5">
        <v>22926</v>
      </c>
      <c r="F292" s="5">
        <v>4574031800</v>
      </c>
      <c r="G292" s="129">
        <v>4833649271</v>
      </c>
      <c r="H292" s="129">
        <v>210837</v>
      </c>
      <c r="I292" s="77">
        <v>114.1</v>
      </c>
      <c r="J292" s="78">
        <v>4873762684</v>
      </c>
      <c r="K292" s="78">
        <v>40113413</v>
      </c>
      <c r="L292" s="79">
        <v>20.23</v>
      </c>
      <c r="M292" s="79">
        <v>18.16</v>
      </c>
      <c r="N292" s="78">
        <v>354</v>
      </c>
      <c r="O292" s="102">
        <f t="shared" si="12"/>
        <v>14</v>
      </c>
      <c r="P292" s="102" t="str">
        <f t="shared" si="13"/>
        <v>Kiruna</v>
      </c>
      <c r="Q292" s="104">
        <f t="shared" si="14"/>
        <v>354</v>
      </c>
    </row>
    <row r="293" spans="1:17" ht="12.75">
      <c r="A293" s="74" t="s">
        <v>655</v>
      </c>
      <c r="B293" s="75" t="s">
        <v>575</v>
      </c>
      <c r="C293" t="s">
        <v>576</v>
      </c>
      <c r="D293" t="s">
        <v>576</v>
      </c>
      <c r="E293" s="5">
        <v>74377</v>
      </c>
      <c r="F293" s="5">
        <v>13242982000</v>
      </c>
      <c r="G293" s="129">
        <v>13994640415</v>
      </c>
      <c r="H293" s="129">
        <v>188158</v>
      </c>
      <c r="I293" s="77">
        <v>101.8</v>
      </c>
      <c r="J293" s="78">
        <v>15811560986</v>
      </c>
      <c r="K293" s="78">
        <v>1816920571</v>
      </c>
      <c r="L293" s="79">
        <v>20.23</v>
      </c>
      <c r="M293" s="79">
        <v>18.16</v>
      </c>
      <c r="N293" s="78">
        <v>4942</v>
      </c>
      <c r="O293" s="102">
        <f t="shared" si="12"/>
        <v>49</v>
      </c>
      <c r="P293" s="102" t="str">
        <f t="shared" si="13"/>
        <v>Luleå</v>
      </c>
      <c r="Q293" s="104">
        <f t="shared" si="14"/>
        <v>4942</v>
      </c>
    </row>
    <row r="294" spans="1:17" ht="12.75">
      <c r="A294" s="74" t="s">
        <v>655</v>
      </c>
      <c r="B294" s="75" t="s">
        <v>569</v>
      </c>
      <c r="C294" t="s">
        <v>570</v>
      </c>
      <c r="D294" t="s">
        <v>570</v>
      </c>
      <c r="E294" s="5">
        <v>6285</v>
      </c>
      <c r="F294" s="5">
        <v>956543700</v>
      </c>
      <c r="G294" s="129">
        <v>1010836164</v>
      </c>
      <c r="H294" s="129">
        <v>160833</v>
      </c>
      <c r="I294" s="77">
        <v>87</v>
      </c>
      <c r="J294" s="78">
        <v>1336107410</v>
      </c>
      <c r="K294" s="78">
        <v>325271246</v>
      </c>
      <c r="L294" s="79">
        <v>20.23</v>
      </c>
      <c r="M294" s="79">
        <v>18.16</v>
      </c>
      <c r="N294" s="78">
        <v>10470</v>
      </c>
      <c r="O294" s="102">
        <f t="shared" si="12"/>
        <v>249</v>
      </c>
      <c r="P294" s="102" t="str">
        <f t="shared" si="13"/>
        <v>Pajala</v>
      </c>
      <c r="Q294" s="104">
        <f t="shared" si="14"/>
        <v>10470</v>
      </c>
    </row>
    <row r="295" spans="1:17" ht="12.75">
      <c r="A295" s="74" t="s">
        <v>655</v>
      </c>
      <c r="B295" s="75" t="s">
        <v>577</v>
      </c>
      <c r="C295" t="s">
        <v>578</v>
      </c>
      <c r="D295" t="s">
        <v>578</v>
      </c>
      <c r="E295" s="5">
        <v>40903</v>
      </c>
      <c r="F295" s="5">
        <v>7092005600</v>
      </c>
      <c r="G295" s="129">
        <v>7494540746</v>
      </c>
      <c r="H295" s="129">
        <v>183227</v>
      </c>
      <c r="I295" s="77">
        <v>99.1</v>
      </c>
      <c r="J295" s="78">
        <v>8695433790</v>
      </c>
      <c r="K295" s="78">
        <v>1200893044</v>
      </c>
      <c r="L295" s="79">
        <v>20.23</v>
      </c>
      <c r="M295" s="79">
        <v>18.16</v>
      </c>
      <c r="N295" s="78">
        <v>5939</v>
      </c>
      <c r="O295" s="102">
        <f t="shared" si="12"/>
        <v>66</v>
      </c>
      <c r="P295" s="102" t="str">
        <f t="shared" si="13"/>
        <v>Piteå</v>
      </c>
      <c r="Q295" s="104">
        <f t="shared" si="14"/>
        <v>5939</v>
      </c>
    </row>
    <row r="296" spans="1:17" ht="12.75">
      <c r="A296" s="74" t="s">
        <v>655</v>
      </c>
      <c r="B296" s="75" t="s">
        <v>573</v>
      </c>
      <c r="C296" t="s">
        <v>574</v>
      </c>
      <c r="D296" t="s">
        <v>574</v>
      </c>
      <c r="E296" s="5">
        <v>8222</v>
      </c>
      <c r="F296" s="5">
        <v>1322979000</v>
      </c>
      <c r="G296" s="129">
        <v>1398069965</v>
      </c>
      <c r="H296" s="129">
        <v>170040</v>
      </c>
      <c r="I296" s="77">
        <v>92</v>
      </c>
      <c r="J296" s="78">
        <v>1747887847</v>
      </c>
      <c r="K296" s="78">
        <v>349817882</v>
      </c>
      <c r="L296" s="79">
        <v>20.23</v>
      </c>
      <c r="M296" s="79">
        <v>18.16</v>
      </c>
      <c r="N296" s="78">
        <v>8607</v>
      </c>
      <c r="O296" s="102">
        <f t="shared" si="12"/>
        <v>164</v>
      </c>
      <c r="P296" s="102" t="str">
        <f t="shared" si="13"/>
        <v>Älvsbyn</v>
      </c>
      <c r="Q296" s="104">
        <f t="shared" si="14"/>
        <v>8607</v>
      </c>
    </row>
    <row r="297" spans="1:17" ht="12.75">
      <c r="A297" s="74" t="s">
        <v>655</v>
      </c>
      <c r="B297" s="75" t="s">
        <v>563</v>
      </c>
      <c r="C297" t="s">
        <v>564</v>
      </c>
      <c r="D297" t="s">
        <v>564</v>
      </c>
      <c r="E297" s="5">
        <v>3557</v>
      </c>
      <c r="F297" s="5">
        <v>564880500</v>
      </c>
      <c r="G297" s="129">
        <v>596942552</v>
      </c>
      <c r="H297" s="129">
        <v>167822</v>
      </c>
      <c r="I297" s="77">
        <v>90.8</v>
      </c>
      <c r="J297" s="78">
        <v>756170892</v>
      </c>
      <c r="K297" s="78">
        <v>159228340</v>
      </c>
      <c r="L297" s="79">
        <v>20.23</v>
      </c>
      <c r="M297" s="79">
        <v>18.16</v>
      </c>
      <c r="N297" s="78">
        <v>9056</v>
      </c>
      <c r="O297" s="102">
        <f t="shared" si="12"/>
        <v>187</v>
      </c>
      <c r="P297" s="102" t="str">
        <f t="shared" si="13"/>
        <v>Överkalix</v>
      </c>
      <c r="Q297" s="104">
        <f t="shared" si="14"/>
        <v>9056</v>
      </c>
    </row>
    <row r="298" spans="1:17" ht="12.75">
      <c r="A298" s="82" t="s">
        <v>655</v>
      </c>
      <c r="B298" s="83" t="s">
        <v>567</v>
      </c>
      <c r="C298" s="60" t="s">
        <v>568</v>
      </c>
      <c r="D298" s="60" t="s">
        <v>568</v>
      </c>
      <c r="E298" s="5">
        <v>4815</v>
      </c>
      <c r="F298" s="5">
        <v>704736400</v>
      </c>
      <c r="G298" s="130">
        <v>744736533</v>
      </c>
      <c r="H298" s="130">
        <v>154670</v>
      </c>
      <c r="I298" s="92">
        <v>83.7</v>
      </c>
      <c r="J298" s="80">
        <v>1023604961</v>
      </c>
      <c r="K298" s="78">
        <v>278868428</v>
      </c>
      <c r="L298" s="79">
        <v>20.23</v>
      </c>
      <c r="M298" s="79">
        <v>18.16</v>
      </c>
      <c r="N298" s="80">
        <v>11717</v>
      </c>
      <c r="O298" s="102">
        <f t="shared" si="12"/>
        <v>274</v>
      </c>
      <c r="P298" s="102" t="str">
        <f t="shared" si="13"/>
        <v>Övertorneå</v>
      </c>
      <c r="Q298" s="104">
        <f t="shared" si="14"/>
        <v>11717</v>
      </c>
    </row>
    <row r="299" spans="4:14" ht="15" customHeight="1" thickBot="1">
      <c r="D299" s="84"/>
      <c r="E299" s="85"/>
      <c r="F299" s="85"/>
      <c r="G299" s="131"/>
      <c r="H299" s="131"/>
      <c r="I299" s="132"/>
      <c r="J299" s="133"/>
      <c r="K299" s="133"/>
      <c r="L299" s="134"/>
      <c r="M299" s="134"/>
      <c r="N299" s="133"/>
    </row>
    <row r="300" ht="12.75">
      <c r="D300" s="86"/>
    </row>
  </sheetData>
  <sheetProtection/>
  <mergeCells count="4">
    <mergeCell ref="G2:I2"/>
    <mergeCell ref="L2:M2"/>
    <mergeCell ref="L3:M3"/>
    <mergeCell ref="L4:M4"/>
  </mergeCells>
  <conditionalFormatting sqref="K9:K298 N9:N298">
    <cfRule type="cellIs" priority="4" dxfId="0" operator="lessThan" stopIfTrue="1">
      <formula>0</formula>
    </cfRule>
  </conditionalFormatting>
  <conditionalFormatting sqref="L9:L298">
    <cfRule type="expression" priority="5" dxfId="1" stopIfTrue="1">
      <formula>IF($K9&gt;=0,TRUE,FALSE)</formula>
    </cfRule>
  </conditionalFormatting>
  <conditionalFormatting sqref="M9:M298">
    <cfRule type="expression" priority="6" dxfId="1" stopIfTrue="1">
      <formula>IF($K9&lt;0,TRUE,FALSE)</formula>
    </cfRule>
  </conditionalFormatting>
  <conditionalFormatting sqref="L9:L299">
    <cfRule type="expression" priority="3" dxfId="1" stopIfTrue="1">
      <formula>IF($J9&gt;=0,TRUE,FALSE)</formula>
    </cfRule>
  </conditionalFormatting>
  <conditionalFormatting sqref="M9:M299">
    <cfRule type="expression" priority="2" dxfId="1" stopIfTrue="1">
      <formula>IF($J9&lt;0,TRUE,FALSE)</formula>
    </cfRule>
  </conditionalFormatting>
  <conditionalFormatting sqref="K9:K299 N9:N299">
    <cfRule type="cellIs" priority="1" dxfId="0" operator="lessThan" stopIfTrue="1">
      <formula>0</formula>
    </cfRule>
  </conditionalFormatting>
  <printOptions/>
  <pageMargins left="0.71" right="0.38" top="1.18" bottom="0.52" header="0.51" footer="0.39"/>
  <pageSetup horizontalDpi="600" verticalDpi="600" orientation="landscape" paperSize="9" r:id="rId3"/>
  <headerFooter alignWithMargins="0">
    <oddHeader>&amp;LStatistiska centralbyrån
Offentlig ekonomi&amp;CDecember 2004&amp;RUtfall
&amp;P(&amp;N)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B30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2" max="2" width="14.7109375" style="0" bestFit="1" customWidth="1"/>
    <col min="3" max="16384" width="9.140625" style="60" customWidth="1"/>
  </cols>
  <sheetData>
    <row r="1" spans="1:2" ht="15.75">
      <c r="A1" s="3" t="s">
        <v>666</v>
      </c>
      <c r="B1" s="4"/>
    </row>
    <row r="2" spans="1:2" s="114" customFormat="1" ht="11.25">
      <c r="A2" s="21" t="s">
        <v>2</v>
      </c>
      <c r="B2" s="22" t="s">
        <v>3</v>
      </c>
    </row>
    <row r="3" spans="1:2" s="114" customFormat="1" ht="11.25">
      <c r="A3" s="23" t="s">
        <v>6</v>
      </c>
      <c r="B3" s="24"/>
    </row>
    <row r="4" spans="1:2" s="114" customFormat="1" ht="11.25">
      <c r="A4" s="23" t="s">
        <v>7</v>
      </c>
      <c r="B4" s="24"/>
    </row>
    <row r="5" spans="1:2" s="114" customFormat="1" ht="11.25">
      <c r="A5" s="23"/>
      <c r="B5" s="24"/>
    </row>
    <row r="6" spans="1:2" s="114" customFormat="1" ht="11.25">
      <c r="A6" s="25"/>
      <c r="B6" s="25"/>
    </row>
    <row r="7" spans="1:2" s="114" customFormat="1" ht="11.25">
      <c r="A7" s="26" t="s">
        <v>601</v>
      </c>
      <c r="B7" s="26" t="s">
        <v>3</v>
      </c>
    </row>
    <row r="8" s="115" customFormat="1" ht="11.25">
      <c r="B8" s="115" t="s">
        <v>662</v>
      </c>
    </row>
    <row r="9" spans="1:2" s="116" customFormat="1" ht="11.25">
      <c r="A9" s="117" t="s">
        <v>295</v>
      </c>
      <c r="B9" s="116" t="s">
        <v>296</v>
      </c>
    </row>
    <row r="10" spans="1:2" s="116" customFormat="1" ht="11.25">
      <c r="A10" s="117" t="s">
        <v>349</v>
      </c>
      <c r="B10" s="116" t="s">
        <v>350</v>
      </c>
    </row>
    <row r="11" spans="1:2" s="116" customFormat="1" ht="11.25">
      <c r="A11" s="117" t="s">
        <v>149</v>
      </c>
      <c r="B11" s="116" t="s">
        <v>150</v>
      </c>
    </row>
    <row r="12" spans="1:2" s="116" customFormat="1" ht="11.25">
      <c r="A12" s="117" t="s">
        <v>117</v>
      </c>
      <c r="B12" s="116" t="s">
        <v>118</v>
      </c>
    </row>
    <row r="13" spans="1:2" s="116" customFormat="1" ht="11.25">
      <c r="A13" s="117" t="s">
        <v>446</v>
      </c>
      <c r="B13" s="116" t="s">
        <v>447</v>
      </c>
    </row>
    <row r="14" spans="1:2" s="116" customFormat="1" ht="11.25">
      <c r="A14" s="117" t="s">
        <v>559</v>
      </c>
      <c r="B14" s="116" t="s">
        <v>560</v>
      </c>
    </row>
    <row r="15" spans="1:2" s="116" customFormat="1" ht="11.25">
      <c r="A15" s="117" t="s">
        <v>557</v>
      </c>
      <c r="B15" s="116" t="s">
        <v>558</v>
      </c>
    </row>
    <row r="16" spans="1:2" s="116" customFormat="1" ht="11.25">
      <c r="A16" s="117" t="s">
        <v>399</v>
      </c>
      <c r="B16" s="116" t="s">
        <v>400</v>
      </c>
    </row>
    <row r="17" spans="1:2" s="116" customFormat="1" ht="11.25">
      <c r="A17" s="117" t="s">
        <v>419</v>
      </c>
      <c r="B17" s="116" t="s">
        <v>420</v>
      </c>
    </row>
    <row r="18" spans="1:2" s="116" customFormat="1" ht="11.25">
      <c r="A18" s="117" t="s">
        <v>473</v>
      </c>
      <c r="B18" s="116" t="s">
        <v>474</v>
      </c>
    </row>
    <row r="19" spans="1:2" s="116" customFormat="1" ht="11.25">
      <c r="A19" s="117" t="s">
        <v>313</v>
      </c>
      <c r="B19" s="116" t="s">
        <v>314</v>
      </c>
    </row>
    <row r="20" spans="1:2" s="116" customFormat="1" ht="11.25">
      <c r="A20" s="117" t="s">
        <v>521</v>
      </c>
      <c r="B20" s="116" t="s">
        <v>522</v>
      </c>
    </row>
    <row r="21" spans="1:2" s="116" customFormat="1" ht="11.25">
      <c r="A21" s="117" t="s">
        <v>529</v>
      </c>
      <c r="B21" s="116" t="s">
        <v>530</v>
      </c>
    </row>
    <row r="22" spans="1:2" s="116" customFormat="1" ht="11.25">
      <c r="A22" s="117" t="s">
        <v>207</v>
      </c>
      <c r="B22" s="116" t="s">
        <v>208</v>
      </c>
    </row>
    <row r="23" spans="1:2" s="116" customFormat="1" ht="11.25">
      <c r="A23" s="117" t="s">
        <v>579</v>
      </c>
      <c r="B23" s="116" t="s">
        <v>580</v>
      </c>
    </row>
    <row r="24" spans="1:2" s="116" customFormat="1" ht="11.25">
      <c r="A24" s="117" t="s">
        <v>301</v>
      </c>
      <c r="B24" s="116" t="s">
        <v>302</v>
      </c>
    </row>
    <row r="25" spans="1:2" s="116" customFormat="1" ht="11.25">
      <c r="A25" s="117" t="s">
        <v>493</v>
      </c>
      <c r="B25" s="116" t="s">
        <v>494</v>
      </c>
    </row>
    <row r="26" spans="1:2" s="116" customFormat="1" ht="11.25">
      <c r="A26" s="117" t="s">
        <v>181</v>
      </c>
      <c r="B26" s="116" t="s">
        <v>182</v>
      </c>
    </row>
    <row r="27" spans="1:2" s="116" customFormat="1" ht="11.25">
      <c r="A27" s="117" t="s">
        <v>467</v>
      </c>
      <c r="B27" s="116" t="s">
        <v>468</v>
      </c>
    </row>
    <row r="28" spans="1:2" s="116" customFormat="1" ht="11.25">
      <c r="A28" s="117" t="s">
        <v>351</v>
      </c>
      <c r="B28" s="116" t="s">
        <v>352</v>
      </c>
    </row>
    <row r="29" spans="1:2" s="116" customFormat="1" ht="11.25">
      <c r="A29" s="117" t="s">
        <v>21</v>
      </c>
      <c r="B29" s="116" t="s">
        <v>22</v>
      </c>
    </row>
    <row r="30" spans="1:2" s="116" customFormat="1" ht="11.25">
      <c r="A30" s="117" t="s">
        <v>97</v>
      </c>
      <c r="B30" s="116" t="s">
        <v>98</v>
      </c>
    </row>
    <row r="31" spans="1:2" s="116" customFormat="1" ht="11.25">
      <c r="A31" s="117" t="s">
        <v>225</v>
      </c>
      <c r="B31" s="116" t="s">
        <v>226</v>
      </c>
    </row>
    <row r="32" spans="1:2" s="116" customFormat="1" ht="11.25">
      <c r="A32" s="117" t="s">
        <v>513</v>
      </c>
      <c r="B32" s="116" t="s">
        <v>514</v>
      </c>
    </row>
    <row r="33" spans="1:2" s="116" customFormat="1" ht="11.25">
      <c r="A33" s="117" t="s">
        <v>199</v>
      </c>
      <c r="B33" s="116" t="s">
        <v>200</v>
      </c>
    </row>
    <row r="34" spans="1:2" s="116" customFormat="1" ht="11.25">
      <c r="A34" s="117" t="s">
        <v>235</v>
      </c>
      <c r="B34" s="116" t="s">
        <v>236</v>
      </c>
    </row>
    <row r="35" spans="1:2" s="116" customFormat="1" ht="11.25">
      <c r="A35" s="117" t="s">
        <v>291</v>
      </c>
      <c r="B35" s="116" t="s">
        <v>292</v>
      </c>
    </row>
    <row r="36" spans="1:2" s="116" customFormat="1" ht="11.25">
      <c r="A36" s="117" t="s">
        <v>35</v>
      </c>
      <c r="B36" s="116" t="s">
        <v>36</v>
      </c>
    </row>
    <row r="37" spans="1:2" s="116" customFormat="1" ht="11.25">
      <c r="A37" s="117" t="s">
        <v>409</v>
      </c>
      <c r="B37" s="116" t="s">
        <v>410</v>
      </c>
    </row>
    <row r="38" spans="1:2" s="116" customFormat="1" ht="11.25">
      <c r="A38" s="117" t="s">
        <v>543</v>
      </c>
      <c r="B38" s="116" t="s">
        <v>544</v>
      </c>
    </row>
    <row r="39" spans="1:2" s="116" customFormat="1" ht="11.25">
      <c r="A39" s="117" t="s">
        <v>373</v>
      </c>
      <c r="B39" s="116" t="s">
        <v>374</v>
      </c>
    </row>
    <row r="40" spans="1:2" s="116" customFormat="1" ht="11.25">
      <c r="A40" s="117" t="s">
        <v>17</v>
      </c>
      <c r="B40" s="116" t="s">
        <v>18</v>
      </c>
    </row>
    <row r="41" spans="1:2" s="116" customFormat="1" ht="11.25">
      <c r="A41" s="117" t="s">
        <v>139</v>
      </c>
      <c r="B41" s="116" t="s">
        <v>140</v>
      </c>
    </row>
    <row r="42" spans="1:2" s="116" customFormat="1" ht="11.25">
      <c r="A42" s="117" t="s">
        <v>169</v>
      </c>
      <c r="B42" s="116" t="s">
        <v>170</v>
      </c>
    </row>
    <row r="43" spans="1:2" s="116" customFormat="1" ht="11.25">
      <c r="A43" s="117" t="s">
        <v>69</v>
      </c>
      <c r="B43" s="116" t="s">
        <v>70</v>
      </c>
    </row>
    <row r="44" spans="1:2" s="116" customFormat="1" ht="11.25">
      <c r="A44" s="117" t="s">
        <v>85</v>
      </c>
      <c r="B44" s="116" t="s">
        <v>86</v>
      </c>
    </row>
    <row r="45" spans="1:2" s="116" customFormat="1" ht="11.25">
      <c r="A45" s="117" t="s">
        <v>247</v>
      </c>
      <c r="B45" s="116" t="s">
        <v>248</v>
      </c>
    </row>
    <row r="46" spans="1:2" s="116" customFormat="1" ht="11.25">
      <c r="A46" s="117" t="s">
        <v>305</v>
      </c>
      <c r="B46" s="116" t="s">
        <v>306</v>
      </c>
    </row>
    <row r="47" spans="1:2" s="116" customFormat="1" ht="11.25">
      <c r="A47" s="117" t="s">
        <v>442</v>
      </c>
      <c r="B47" s="116" t="s">
        <v>443</v>
      </c>
    </row>
    <row r="48" spans="1:2" s="116" customFormat="1" ht="11.25">
      <c r="A48" s="117" t="s">
        <v>267</v>
      </c>
      <c r="B48" s="116" t="s">
        <v>268</v>
      </c>
    </row>
    <row r="49" spans="1:2" s="116" customFormat="1" ht="11.25">
      <c r="A49" s="117" t="s">
        <v>369</v>
      </c>
      <c r="B49" s="116" t="s">
        <v>370</v>
      </c>
    </row>
    <row r="50" spans="1:2" s="116" customFormat="1" ht="11.25">
      <c r="A50" s="117" t="s">
        <v>465</v>
      </c>
      <c r="B50" s="116" t="s">
        <v>466</v>
      </c>
    </row>
    <row r="51" spans="1:2" s="116" customFormat="1" ht="11.25">
      <c r="A51" s="117" t="s">
        <v>395</v>
      </c>
      <c r="B51" s="116" t="s">
        <v>396</v>
      </c>
    </row>
    <row r="52" spans="1:2" s="116" customFormat="1" ht="11.25">
      <c r="A52" s="117" t="s">
        <v>101</v>
      </c>
      <c r="B52" s="116" t="s">
        <v>102</v>
      </c>
    </row>
    <row r="53" spans="1:2" s="116" customFormat="1" ht="11.25">
      <c r="A53" s="117" t="s">
        <v>81</v>
      </c>
      <c r="B53" s="116" t="s">
        <v>82</v>
      </c>
    </row>
    <row r="54" spans="1:2" s="116" customFormat="1" ht="11.25">
      <c r="A54" s="117" t="s">
        <v>383</v>
      </c>
      <c r="B54" s="116" t="s">
        <v>384</v>
      </c>
    </row>
    <row r="55" spans="1:2" s="116" customFormat="1" ht="11.25">
      <c r="A55" s="117" t="s">
        <v>293</v>
      </c>
      <c r="B55" s="116" t="s">
        <v>294</v>
      </c>
    </row>
    <row r="56" spans="1:2" s="116" customFormat="1" ht="11.25">
      <c r="A56" s="117" t="s">
        <v>451</v>
      </c>
      <c r="B56" s="116" t="s">
        <v>452</v>
      </c>
    </row>
    <row r="57" spans="1:2" s="116" customFormat="1" ht="11.25">
      <c r="A57" s="117" t="s">
        <v>125</v>
      </c>
      <c r="B57" s="116" t="s">
        <v>126</v>
      </c>
    </row>
    <row r="58" spans="1:2" s="116" customFormat="1" ht="11.25">
      <c r="A58" s="117" t="s">
        <v>75</v>
      </c>
      <c r="B58" s="116" t="s">
        <v>76</v>
      </c>
    </row>
    <row r="59" spans="1:2" s="116" customFormat="1" ht="11.25">
      <c r="A59" s="117" t="s">
        <v>119</v>
      </c>
      <c r="B59" s="116" t="s">
        <v>120</v>
      </c>
    </row>
    <row r="60" spans="1:2" s="116" customFormat="1" ht="11.25">
      <c r="A60" s="118" t="s">
        <v>183</v>
      </c>
      <c r="B60" s="114" t="s">
        <v>184</v>
      </c>
    </row>
    <row r="61" spans="1:2" s="116" customFormat="1" ht="11.25">
      <c r="A61" s="117" t="s">
        <v>385</v>
      </c>
      <c r="B61" s="116" t="s">
        <v>386</v>
      </c>
    </row>
    <row r="62" spans="1:2" s="116" customFormat="1" ht="11.25">
      <c r="A62" s="117" t="s">
        <v>303</v>
      </c>
      <c r="B62" s="116" t="s">
        <v>304</v>
      </c>
    </row>
    <row r="63" spans="1:2" s="116" customFormat="1" ht="11.25">
      <c r="A63" s="117" t="s">
        <v>309</v>
      </c>
      <c r="B63" s="116" t="s">
        <v>310</v>
      </c>
    </row>
    <row r="64" spans="1:2" s="116" customFormat="1" ht="11.25">
      <c r="A64" s="117" t="s">
        <v>571</v>
      </c>
      <c r="B64" s="116" t="s">
        <v>572</v>
      </c>
    </row>
    <row r="65" spans="1:2" s="116" customFormat="1" ht="11.25">
      <c r="A65" s="117" t="s">
        <v>487</v>
      </c>
      <c r="B65" s="116" t="s">
        <v>488</v>
      </c>
    </row>
    <row r="66" spans="1:2" s="116" customFormat="1" ht="11.25">
      <c r="A66" s="117" t="s">
        <v>333</v>
      </c>
      <c r="B66" s="116" t="s">
        <v>334</v>
      </c>
    </row>
    <row r="67" spans="1:2" s="116" customFormat="1" ht="11.25">
      <c r="A67" s="117" t="s">
        <v>327</v>
      </c>
      <c r="B67" s="116" t="s">
        <v>328</v>
      </c>
    </row>
    <row r="68" spans="1:2" s="116" customFormat="1" ht="11.25">
      <c r="A68" s="117" t="s">
        <v>123</v>
      </c>
      <c r="B68" s="116" t="s">
        <v>124</v>
      </c>
    </row>
    <row r="69" spans="1:2" s="116" customFormat="1" ht="11.25">
      <c r="A69" s="117" t="s">
        <v>397</v>
      </c>
      <c r="B69" s="116" t="s">
        <v>398</v>
      </c>
    </row>
    <row r="70" spans="1:2" s="116" customFormat="1" ht="11.25">
      <c r="A70" s="117" t="s">
        <v>407</v>
      </c>
      <c r="B70" s="116" t="s">
        <v>408</v>
      </c>
    </row>
    <row r="71" spans="1:2" s="116" customFormat="1" ht="11.25">
      <c r="A71" s="117" t="s">
        <v>434</v>
      </c>
      <c r="B71" s="116" t="s">
        <v>435</v>
      </c>
    </row>
    <row r="72" spans="1:2" s="116" customFormat="1" ht="11.25">
      <c r="A72" s="117" t="s">
        <v>263</v>
      </c>
      <c r="B72" s="116" t="s">
        <v>264</v>
      </c>
    </row>
    <row r="73" spans="1:2" s="116" customFormat="1" ht="11.25">
      <c r="A73" s="117" t="s">
        <v>379</v>
      </c>
      <c r="B73" s="116" t="s">
        <v>380</v>
      </c>
    </row>
    <row r="74" spans="1:2" s="116" customFormat="1" ht="11.25">
      <c r="A74" s="117" t="s">
        <v>25</v>
      </c>
      <c r="B74" s="116" t="s">
        <v>26</v>
      </c>
    </row>
    <row r="75" spans="1:2" s="116" customFormat="1" ht="11.25">
      <c r="A75" s="117" t="s">
        <v>581</v>
      </c>
      <c r="B75" s="116" t="s">
        <v>582</v>
      </c>
    </row>
    <row r="76" spans="1:2" s="116" customFormat="1" ht="11.25">
      <c r="A76" s="119" t="s">
        <v>665</v>
      </c>
      <c r="B76" s="116" t="s">
        <v>431</v>
      </c>
    </row>
    <row r="77" spans="1:2" s="116" customFormat="1" ht="11.25">
      <c r="A77" s="117" t="s">
        <v>471</v>
      </c>
      <c r="B77" s="116" t="s">
        <v>472</v>
      </c>
    </row>
    <row r="78" spans="1:2" s="116" customFormat="1" ht="11.25">
      <c r="A78" s="117" t="s">
        <v>243</v>
      </c>
      <c r="B78" s="116" t="s">
        <v>244</v>
      </c>
    </row>
    <row r="79" spans="1:2" s="116" customFormat="1" ht="11.25">
      <c r="A79" s="117" t="s">
        <v>323</v>
      </c>
      <c r="B79" s="116" t="s">
        <v>324</v>
      </c>
    </row>
    <row r="80" spans="1:2" s="116" customFormat="1" ht="11.25">
      <c r="A80" s="117" t="s">
        <v>365</v>
      </c>
      <c r="B80" s="116" t="s">
        <v>366</v>
      </c>
    </row>
    <row r="81" spans="1:2" s="116" customFormat="1" ht="11.25">
      <c r="A81" s="117" t="s">
        <v>479</v>
      </c>
      <c r="B81" s="116" t="s">
        <v>480</v>
      </c>
    </row>
    <row r="82" spans="1:2" s="116" customFormat="1" ht="11.25">
      <c r="A82" s="117" t="s">
        <v>19</v>
      </c>
      <c r="B82" s="116" t="s">
        <v>20</v>
      </c>
    </row>
    <row r="83" spans="1:2" s="116" customFormat="1" ht="11.25">
      <c r="A83" s="117" t="s">
        <v>495</v>
      </c>
      <c r="B83" s="116" t="s">
        <v>496</v>
      </c>
    </row>
    <row r="84" spans="1:2" s="116" customFormat="1" ht="11.25">
      <c r="A84" s="117" t="s">
        <v>165</v>
      </c>
      <c r="B84" s="116" t="s">
        <v>166</v>
      </c>
    </row>
    <row r="85" spans="1:2" s="116" customFormat="1" ht="11.25">
      <c r="A85" s="117" t="s">
        <v>261</v>
      </c>
      <c r="B85" s="116" t="s">
        <v>262</v>
      </c>
    </row>
    <row r="86" spans="1:2" s="116" customFormat="1" ht="11.25">
      <c r="A86" s="117" t="s">
        <v>59</v>
      </c>
      <c r="B86" s="116" t="s">
        <v>60</v>
      </c>
    </row>
    <row r="87" spans="1:2" s="116" customFormat="1" ht="11.25">
      <c r="A87" s="117" t="s">
        <v>411</v>
      </c>
      <c r="B87" s="116" t="s">
        <v>412</v>
      </c>
    </row>
    <row r="88" spans="1:2" s="116" customFormat="1" ht="11.25">
      <c r="A88" s="117" t="s">
        <v>523</v>
      </c>
      <c r="B88" s="116" t="s">
        <v>524</v>
      </c>
    </row>
    <row r="89" spans="1:2" s="116" customFormat="1" ht="11.25">
      <c r="A89" s="117" t="s">
        <v>501</v>
      </c>
      <c r="B89" s="116" t="s">
        <v>502</v>
      </c>
    </row>
    <row r="90" spans="1:2" s="116" customFormat="1" ht="11.25">
      <c r="A90" s="117" t="s">
        <v>273</v>
      </c>
      <c r="B90" s="116" t="s">
        <v>274</v>
      </c>
    </row>
    <row r="91" spans="1:2" s="116" customFormat="1" ht="11.25">
      <c r="A91" s="117" t="s">
        <v>259</v>
      </c>
      <c r="B91" s="116" t="s">
        <v>260</v>
      </c>
    </row>
    <row r="92" spans="1:2" s="116" customFormat="1" ht="11.25">
      <c r="A92" s="117" t="s">
        <v>245</v>
      </c>
      <c r="B92" s="116" t="s">
        <v>246</v>
      </c>
    </row>
    <row r="93" spans="1:2" s="116" customFormat="1" ht="11.25">
      <c r="A93" s="117" t="s">
        <v>159</v>
      </c>
      <c r="B93" s="116" t="s">
        <v>160</v>
      </c>
    </row>
    <row r="94" spans="1:2" s="116" customFormat="1" ht="11.25">
      <c r="A94" s="117" t="s">
        <v>219</v>
      </c>
      <c r="B94" s="116" t="s">
        <v>220</v>
      </c>
    </row>
    <row r="95" spans="1:2" s="116" customFormat="1" ht="11.25">
      <c r="A95" s="117" t="s">
        <v>221</v>
      </c>
      <c r="B95" s="116" t="s">
        <v>222</v>
      </c>
    </row>
    <row r="96" spans="1:2" s="116" customFormat="1" ht="11.25">
      <c r="A96" s="117" t="s">
        <v>561</v>
      </c>
      <c r="B96" s="116" t="s">
        <v>562</v>
      </c>
    </row>
    <row r="97" spans="1:2" s="116" customFormat="1" ht="11.25">
      <c r="A97" s="117" t="s">
        <v>15</v>
      </c>
      <c r="B97" s="116" t="s">
        <v>16</v>
      </c>
    </row>
    <row r="98" spans="1:2" s="116" customFormat="1" ht="11.25">
      <c r="A98" s="117" t="s">
        <v>129</v>
      </c>
      <c r="B98" s="116" t="s">
        <v>130</v>
      </c>
    </row>
    <row r="99" spans="1:2" s="116" customFormat="1" ht="11.25">
      <c r="A99" s="117" t="s">
        <v>565</v>
      </c>
      <c r="B99" s="116" t="s">
        <v>566</v>
      </c>
    </row>
    <row r="100" spans="1:2" s="116" customFormat="1" ht="11.25">
      <c r="A100" s="117" t="s">
        <v>171</v>
      </c>
      <c r="B100" s="116" t="s">
        <v>172</v>
      </c>
    </row>
    <row r="101" spans="1:2" s="116" customFormat="1" ht="11.25">
      <c r="A101" s="117" t="s">
        <v>307</v>
      </c>
      <c r="B101" s="116" t="s">
        <v>308</v>
      </c>
    </row>
    <row r="102" spans="1:2" s="116" customFormat="1" ht="11.25">
      <c r="A102" s="117" t="s">
        <v>191</v>
      </c>
      <c r="B102" s="116" t="s">
        <v>192</v>
      </c>
    </row>
    <row r="103" spans="1:2" s="116" customFormat="1" ht="11.25">
      <c r="A103" s="117" t="s">
        <v>421</v>
      </c>
      <c r="B103" s="116" t="s">
        <v>422</v>
      </c>
    </row>
    <row r="104" spans="1:2" s="116" customFormat="1" ht="11.25">
      <c r="A104" s="117" t="s">
        <v>187</v>
      </c>
      <c r="B104" s="116" t="s">
        <v>188</v>
      </c>
    </row>
    <row r="105" spans="1:2" s="116" customFormat="1" ht="11.25">
      <c r="A105" s="117" t="s">
        <v>391</v>
      </c>
      <c r="B105" s="116" t="s">
        <v>392</v>
      </c>
    </row>
    <row r="106" spans="1:2" s="116" customFormat="1" ht="11.25">
      <c r="A106" s="117" t="s">
        <v>83</v>
      </c>
      <c r="B106" s="116" t="s">
        <v>84</v>
      </c>
    </row>
    <row r="107" spans="1:2" s="116" customFormat="1" ht="11.25">
      <c r="A107" s="117" t="s">
        <v>371</v>
      </c>
      <c r="B107" s="116" t="s">
        <v>372</v>
      </c>
    </row>
    <row r="108" spans="1:2" s="116" customFormat="1" ht="11.25">
      <c r="A108" s="117" t="s">
        <v>95</v>
      </c>
      <c r="B108" s="116" t="s">
        <v>96</v>
      </c>
    </row>
    <row r="109" spans="1:2" s="116" customFormat="1" ht="11.25">
      <c r="A109" s="117" t="s">
        <v>583</v>
      </c>
      <c r="B109" s="116" t="s">
        <v>584</v>
      </c>
    </row>
    <row r="110" spans="1:2" s="116" customFormat="1" ht="11.25">
      <c r="A110" s="117" t="s">
        <v>231</v>
      </c>
      <c r="B110" s="116" t="s">
        <v>232</v>
      </c>
    </row>
    <row r="111" spans="1:2" s="116" customFormat="1" ht="11.25">
      <c r="A111" s="118" t="s">
        <v>63</v>
      </c>
      <c r="B111" s="114" t="s">
        <v>64</v>
      </c>
    </row>
    <row r="112" spans="1:2" s="116" customFormat="1" ht="11.25">
      <c r="A112" s="117" t="s">
        <v>505</v>
      </c>
      <c r="B112" s="116" t="s">
        <v>506</v>
      </c>
    </row>
    <row r="113" spans="1:2" s="116" customFormat="1" ht="11.25">
      <c r="A113" s="117" t="s">
        <v>253</v>
      </c>
      <c r="B113" s="116" t="s">
        <v>254</v>
      </c>
    </row>
    <row r="114" spans="1:2" s="116" customFormat="1" ht="11.25">
      <c r="A114" s="117" t="s">
        <v>393</v>
      </c>
      <c r="B114" s="116" t="s">
        <v>394</v>
      </c>
    </row>
    <row r="115" spans="1:2" s="116" customFormat="1" ht="11.25">
      <c r="A115" s="117" t="s">
        <v>515</v>
      </c>
      <c r="B115" s="116" t="s">
        <v>516</v>
      </c>
    </row>
    <row r="116" spans="1:2" s="116" customFormat="1" ht="11.25">
      <c r="A116" s="117" t="s">
        <v>417</v>
      </c>
      <c r="B116" s="116" t="s">
        <v>418</v>
      </c>
    </row>
    <row r="117" spans="1:2" s="116" customFormat="1" ht="11.25">
      <c r="A117" s="117" t="s">
        <v>271</v>
      </c>
      <c r="B117" s="116" t="s">
        <v>272</v>
      </c>
    </row>
    <row r="118" spans="1:2" s="116" customFormat="1" ht="11.25">
      <c r="A118" s="117" t="s">
        <v>432</v>
      </c>
      <c r="B118" s="116" t="s">
        <v>433</v>
      </c>
    </row>
    <row r="119" spans="1:2" s="116" customFormat="1" ht="11.25">
      <c r="A119" s="117" t="s">
        <v>337</v>
      </c>
      <c r="B119" s="116" t="s">
        <v>338</v>
      </c>
    </row>
    <row r="120" spans="1:2" s="116" customFormat="1" ht="11.25">
      <c r="A120" s="117" t="s">
        <v>209</v>
      </c>
      <c r="B120" s="116" t="s">
        <v>210</v>
      </c>
    </row>
    <row r="121" spans="1:2" s="116" customFormat="1" ht="11.25">
      <c r="A121" s="117" t="s">
        <v>444</v>
      </c>
      <c r="B121" s="116" t="s">
        <v>445</v>
      </c>
    </row>
    <row r="122" spans="1:2" s="116" customFormat="1" ht="11.25">
      <c r="A122" s="117" t="s">
        <v>265</v>
      </c>
      <c r="B122" s="116" t="s">
        <v>266</v>
      </c>
    </row>
    <row r="123" spans="1:2" s="116" customFormat="1" ht="11.25">
      <c r="A123" s="117" t="s">
        <v>241</v>
      </c>
      <c r="B123" s="116" t="s">
        <v>242</v>
      </c>
    </row>
    <row r="124" spans="1:2" s="116" customFormat="1" ht="11.25">
      <c r="A124" s="117" t="s">
        <v>405</v>
      </c>
      <c r="B124" s="116" t="s">
        <v>406</v>
      </c>
    </row>
    <row r="125" spans="1:2" s="116" customFormat="1" ht="11.25">
      <c r="A125" s="117" t="s">
        <v>403</v>
      </c>
      <c r="B125" s="116" t="s">
        <v>404</v>
      </c>
    </row>
    <row r="126" spans="1:2" s="116" customFormat="1" ht="11.25">
      <c r="A126" s="117" t="s">
        <v>453</v>
      </c>
      <c r="B126" s="116" t="s">
        <v>454</v>
      </c>
    </row>
    <row r="127" spans="1:2" s="116" customFormat="1" ht="11.25">
      <c r="A127" s="117" t="s">
        <v>297</v>
      </c>
      <c r="B127" s="116" t="s">
        <v>298</v>
      </c>
    </row>
    <row r="128" spans="1:2" s="116" customFormat="1" ht="11.25">
      <c r="A128" s="117" t="s">
        <v>145</v>
      </c>
      <c r="B128" s="116" t="s">
        <v>146</v>
      </c>
    </row>
    <row r="129" spans="1:2" s="116" customFormat="1" ht="11.25">
      <c r="A129" s="117" t="s">
        <v>49</v>
      </c>
      <c r="B129" s="116" t="s">
        <v>50</v>
      </c>
    </row>
    <row r="130" spans="1:2" s="116" customFormat="1" ht="11.25">
      <c r="A130" s="117" t="s">
        <v>359</v>
      </c>
      <c r="B130" s="116" t="s">
        <v>360</v>
      </c>
    </row>
    <row r="131" spans="1:2" s="116" customFormat="1" ht="11.25">
      <c r="A131" s="117" t="s">
        <v>317</v>
      </c>
      <c r="B131" s="116" t="s">
        <v>318</v>
      </c>
    </row>
    <row r="132" spans="1:2" s="116" customFormat="1" ht="11.25">
      <c r="A132" s="117" t="s">
        <v>425</v>
      </c>
      <c r="B132" s="116" t="s">
        <v>426</v>
      </c>
    </row>
    <row r="133" spans="1:2" s="116" customFormat="1" ht="11.25">
      <c r="A133" s="117" t="s">
        <v>105</v>
      </c>
      <c r="B133" s="116" t="s">
        <v>106</v>
      </c>
    </row>
    <row r="134" spans="1:2" s="116" customFormat="1" ht="11.25">
      <c r="A134" s="117" t="s">
        <v>157</v>
      </c>
      <c r="B134" s="116" t="s">
        <v>158</v>
      </c>
    </row>
    <row r="135" spans="1:2" s="116" customFormat="1" ht="11.25">
      <c r="A135" s="117" t="s">
        <v>485</v>
      </c>
      <c r="B135" s="116" t="s">
        <v>486</v>
      </c>
    </row>
    <row r="136" spans="1:2" s="116" customFormat="1" ht="11.25">
      <c r="A136" s="117" t="s">
        <v>413</v>
      </c>
      <c r="B136" s="116" t="s">
        <v>414</v>
      </c>
    </row>
    <row r="137" spans="1:2" s="116" customFormat="1" ht="11.25">
      <c r="A137" s="117" t="s">
        <v>211</v>
      </c>
      <c r="B137" s="116" t="s">
        <v>212</v>
      </c>
    </row>
    <row r="138" spans="1:2" s="116" customFormat="1" ht="11.25">
      <c r="A138" s="117" t="s">
        <v>475</v>
      </c>
      <c r="B138" s="116" t="s">
        <v>476</v>
      </c>
    </row>
    <row r="139" spans="1:2" s="116" customFormat="1" ht="11.25">
      <c r="A139" s="117" t="s">
        <v>575</v>
      </c>
      <c r="B139" s="116" t="s">
        <v>576</v>
      </c>
    </row>
    <row r="140" spans="1:2" s="116" customFormat="1" ht="11.25">
      <c r="A140" s="117" t="s">
        <v>239</v>
      </c>
      <c r="B140" s="116" t="s">
        <v>240</v>
      </c>
    </row>
    <row r="141" spans="1:2" s="116" customFormat="1" ht="11.25">
      <c r="A141" s="117" t="s">
        <v>553</v>
      </c>
      <c r="B141" s="116" t="s">
        <v>554</v>
      </c>
    </row>
    <row r="142" spans="1:2" s="116" customFormat="1" ht="11.25">
      <c r="A142" s="117" t="s">
        <v>339</v>
      </c>
      <c r="B142" s="116" t="s">
        <v>340</v>
      </c>
    </row>
    <row r="143" spans="1:2" s="116" customFormat="1" ht="11.25">
      <c r="A143" s="117" t="s">
        <v>237</v>
      </c>
      <c r="B143" s="116" t="s">
        <v>238</v>
      </c>
    </row>
    <row r="144" spans="1:2" s="116" customFormat="1" ht="11.25">
      <c r="A144" s="117" t="s">
        <v>450</v>
      </c>
      <c r="B144" s="116" t="s">
        <v>667</v>
      </c>
    </row>
    <row r="145" spans="1:2" s="116" customFormat="1" ht="11.25">
      <c r="A145" s="117" t="s">
        <v>537</v>
      </c>
      <c r="B145" s="116" t="s">
        <v>538</v>
      </c>
    </row>
    <row r="146" spans="1:2" s="116" customFormat="1" ht="11.25">
      <c r="A146" s="117" t="s">
        <v>357</v>
      </c>
      <c r="B146" s="116" t="s">
        <v>358</v>
      </c>
    </row>
    <row r="147" spans="1:2" s="116" customFormat="1" ht="11.25">
      <c r="A147" s="117" t="s">
        <v>319</v>
      </c>
      <c r="B147" s="116" t="s">
        <v>320</v>
      </c>
    </row>
    <row r="148" spans="1:2" s="116" customFormat="1" ht="11.25">
      <c r="A148" s="117" t="s">
        <v>153</v>
      </c>
      <c r="B148" s="116" t="s">
        <v>154</v>
      </c>
    </row>
    <row r="149" spans="1:2" s="116" customFormat="1" ht="11.25">
      <c r="A149" s="117" t="s">
        <v>315</v>
      </c>
      <c r="B149" s="116" t="s">
        <v>316</v>
      </c>
    </row>
    <row r="150" spans="1:2" s="116" customFormat="1" ht="11.25">
      <c r="A150" s="117" t="s">
        <v>115</v>
      </c>
      <c r="B150" s="116" t="s">
        <v>116</v>
      </c>
    </row>
    <row r="151" spans="1:2" s="116" customFormat="1" ht="11.25">
      <c r="A151" s="117" t="s">
        <v>463</v>
      </c>
      <c r="B151" s="116" t="s">
        <v>464</v>
      </c>
    </row>
    <row r="152" spans="1:2" s="116" customFormat="1" ht="11.25">
      <c r="A152" s="117" t="s">
        <v>111</v>
      </c>
      <c r="B152" s="116" t="s">
        <v>112</v>
      </c>
    </row>
    <row r="153" spans="1:2" s="116" customFormat="1" ht="11.25">
      <c r="A153" s="117" t="s">
        <v>121</v>
      </c>
      <c r="B153" s="116" t="s">
        <v>122</v>
      </c>
    </row>
    <row r="154" spans="1:2" s="116" customFormat="1" ht="11.25">
      <c r="A154" s="117" t="s">
        <v>287</v>
      </c>
      <c r="B154" s="116" t="s">
        <v>288</v>
      </c>
    </row>
    <row r="155" spans="1:2" s="116" customFormat="1" ht="11.25">
      <c r="A155" s="117" t="s">
        <v>381</v>
      </c>
      <c r="B155" s="116" t="s">
        <v>382</v>
      </c>
    </row>
    <row r="156" spans="1:2" s="116" customFormat="1" ht="11.25">
      <c r="A156" s="117" t="s">
        <v>335</v>
      </c>
      <c r="B156" s="116" t="s">
        <v>336</v>
      </c>
    </row>
    <row r="157" spans="1:2" s="116" customFormat="1" ht="11.25">
      <c r="A157" s="117" t="s">
        <v>167</v>
      </c>
      <c r="B157" s="116" t="s">
        <v>168</v>
      </c>
    </row>
    <row r="158" spans="1:2" s="116" customFormat="1" ht="11.25">
      <c r="A158" s="117" t="s">
        <v>163</v>
      </c>
      <c r="B158" s="116" t="s">
        <v>164</v>
      </c>
    </row>
    <row r="159" spans="1:2" s="116" customFormat="1" ht="11.25">
      <c r="A159" s="117" t="s">
        <v>43</v>
      </c>
      <c r="B159" s="116" t="s">
        <v>44</v>
      </c>
    </row>
    <row r="160" spans="1:2" s="116" customFormat="1" ht="11.25">
      <c r="A160" s="117" t="s">
        <v>423</v>
      </c>
      <c r="B160" s="116" t="s">
        <v>424</v>
      </c>
    </row>
    <row r="161" spans="1:2" s="116" customFormat="1" ht="11.25">
      <c r="A161" s="117" t="s">
        <v>436</v>
      </c>
      <c r="B161" s="116" t="s">
        <v>437</v>
      </c>
    </row>
    <row r="162" spans="1:2" s="116" customFormat="1" ht="11.25">
      <c r="A162" s="117" t="s">
        <v>483</v>
      </c>
      <c r="B162" s="116" t="s">
        <v>484</v>
      </c>
    </row>
    <row r="163" spans="1:2" s="116" customFormat="1" ht="11.25">
      <c r="A163" s="117" t="s">
        <v>527</v>
      </c>
      <c r="B163" s="116" t="s">
        <v>528</v>
      </c>
    </row>
    <row r="164" spans="1:2" s="116" customFormat="1" ht="11.25">
      <c r="A164" s="117" t="s">
        <v>107</v>
      </c>
      <c r="B164" s="116" t="s">
        <v>108</v>
      </c>
    </row>
    <row r="165" spans="1:2" s="116" customFormat="1" ht="11.25">
      <c r="A165" s="117" t="s">
        <v>53</v>
      </c>
      <c r="B165" s="116" t="s">
        <v>54</v>
      </c>
    </row>
    <row r="166" spans="1:2" s="116" customFormat="1" ht="11.25">
      <c r="A166" s="117" t="s">
        <v>535</v>
      </c>
      <c r="B166" s="116" t="s">
        <v>536</v>
      </c>
    </row>
    <row r="167" spans="1:2" s="116" customFormat="1" ht="11.25">
      <c r="A167" s="117" t="s">
        <v>173</v>
      </c>
      <c r="B167" s="116" t="s">
        <v>174</v>
      </c>
    </row>
    <row r="168" spans="1:2" s="116" customFormat="1" ht="11.25">
      <c r="A168" s="117" t="s">
        <v>31</v>
      </c>
      <c r="B168" s="116" t="s">
        <v>32</v>
      </c>
    </row>
    <row r="169" spans="1:2" s="116" customFormat="1" ht="11.25">
      <c r="A169" s="117" t="s">
        <v>77</v>
      </c>
      <c r="B169" s="116" t="s">
        <v>78</v>
      </c>
    </row>
    <row r="170" spans="1:2" s="116" customFormat="1" ht="11.25">
      <c r="A170" s="117" t="s">
        <v>57</v>
      </c>
      <c r="B170" s="116" t="s">
        <v>58</v>
      </c>
    </row>
    <row r="171" spans="1:2" s="116" customFormat="1" ht="11.25">
      <c r="A171" s="117" t="s">
        <v>131</v>
      </c>
      <c r="B171" s="116" t="s">
        <v>132</v>
      </c>
    </row>
    <row r="172" spans="1:2" s="116" customFormat="1" ht="11.25">
      <c r="A172" s="117" t="s">
        <v>477</v>
      </c>
      <c r="B172" s="116" t="s">
        <v>478</v>
      </c>
    </row>
    <row r="173" spans="1:2" s="116" customFormat="1" ht="11.25">
      <c r="A173" s="117" t="s">
        <v>185</v>
      </c>
      <c r="B173" s="116" t="s">
        <v>186</v>
      </c>
    </row>
    <row r="174" spans="1:2" s="116" customFormat="1" ht="11.25">
      <c r="A174" s="117" t="s">
        <v>457</v>
      </c>
      <c r="B174" s="116" t="s">
        <v>458</v>
      </c>
    </row>
    <row r="175" spans="1:2" s="116" customFormat="1" ht="11.25">
      <c r="A175" s="117" t="s">
        <v>283</v>
      </c>
      <c r="B175" s="116" t="s">
        <v>284</v>
      </c>
    </row>
    <row r="176" spans="1:2" s="116" customFormat="1" ht="11.25">
      <c r="A176" s="117" t="s">
        <v>227</v>
      </c>
      <c r="B176" s="116" t="s">
        <v>228</v>
      </c>
    </row>
    <row r="177" spans="1:2" s="116" customFormat="1" ht="11.25">
      <c r="A177" s="117" t="s">
        <v>175</v>
      </c>
      <c r="B177" s="116" t="s">
        <v>176</v>
      </c>
    </row>
    <row r="178" spans="1:2" s="116" customFormat="1" ht="11.25">
      <c r="A178" s="117" t="s">
        <v>481</v>
      </c>
      <c r="B178" s="116" t="s">
        <v>482</v>
      </c>
    </row>
    <row r="179" spans="1:2" s="116" customFormat="1" ht="11.25">
      <c r="A179" s="117" t="s">
        <v>79</v>
      </c>
      <c r="B179" s="116" t="s">
        <v>80</v>
      </c>
    </row>
    <row r="180" spans="1:2" s="116" customFormat="1" ht="11.25">
      <c r="A180" s="117" t="s">
        <v>569</v>
      </c>
      <c r="B180" s="116" t="s">
        <v>570</v>
      </c>
    </row>
    <row r="181" spans="1:2" s="116" customFormat="1" ht="11.25">
      <c r="A181" s="117" t="s">
        <v>275</v>
      </c>
      <c r="B181" s="116" t="s">
        <v>276</v>
      </c>
    </row>
    <row r="182" spans="1:2" s="116" customFormat="1" ht="11.25">
      <c r="A182" s="117" t="s">
        <v>229</v>
      </c>
      <c r="B182" s="116" t="s">
        <v>230</v>
      </c>
    </row>
    <row r="183" spans="1:2" s="116" customFormat="1" ht="11.25">
      <c r="A183" s="117" t="s">
        <v>577</v>
      </c>
      <c r="B183" s="116" t="s">
        <v>578</v>
      </c>
    </row>
    <row r="184" spans="1:2" s="116" customFormat="1" ht="11.25">
      <c r="A184" s="117" t="s">
        <v>511</v>
      </c>
      <c r="B184" s="116" t="s">
        <v>512</v>
      </c>
    </row>
    <row r="185" spans="1:2" s="116" customFormat="1" ht="11.25">
      <c r="A185" s="117" t="s">
        <v>533</v>
      </c>
      <c r="B185" s="116" t="s">
        <v>534</v>
      </c>
    </row>
    <row r="186" spans="1:2" s="116" customFormat="1" ht="11.25">
      <c r="A186" s="117" t="s">
        <v>189</v>
      </c>
      <c r="B186" s="116" t="s">
        <v>190</v>
      </c>
    </row>
    <row r="187" spans="1:2" s="116" customFormat="1" ht="11.25">
      <c r="A187" s="117" t="s">
        <v>455</v>
      </c>
      <c r="B187" s="116" t="s">
        <v>456</v>
      </c>
    </row>
    <row r="188" spans="1:2" s="116" customFormat="1" ht="11.25">
      <c r="A188" s="117" t="s">
        <v>440</v>
      </c>
      <c r="B188" s="116" t="s">
        <v>441</v>
      </c>
    </row>
    <row r="189" spans="1:2" s="116" customFormat="1" ht="11.25">
      <c r="A189" s="117" t="s">
        <v>23</v>
      </c>
      <c r="B189" s="116" t="s">
        <v>24</v>
      </c>
    </row>
    <row r="190" spans="1:2" s="116" customFormat="1" ht="11.25">
      <c r="A190" s="117" t="s">
        <v>489</v>
      </c>
      <c r="B190" s="116" t="s">
        <v>490</v>
      </c>
    </row>
    <row r="191" spans="1:2" s="116" customFormat="1" ht="11.25">
      <c r="A191" s="117" t="s">
        <v>55</v>
      </c>
      <c r="B191" s="116" t="s">
        <v>56</v>
      </c>
    </row>
    <row r="192" spans="1:2" s="116" customFormat="1" ht="11.25">
      <c r="A192" s="117" t="s">
        <v>255</v>
      </c>
      <c r="B192" s="116" t="s">
        <v>256</v>
      </c>
    </row>
    <row r="193" spans="1:2" s="116" customFormat="1" ht="11.25">
      <c r="A193" s="117" t="s">
        <v>217</v>
      </c>
      <c r="B193" s="116" t="s">
        <v>218</v>
      </c>
    </row>
    <row r="194" spans="1:2" s="116" customFormat="1" ht="11.25">
      <c r="A194" s="117" t="s">
        <v>361</v>
      </c>
      <c r="B194" s="116" t="s">
        <v>362</v>
      </c>
    </row>
    <row r="195" spans="1:2" s="116" customFormat="1" ht="11.25">
      <c r="A195" s="117" t="s">
        <v>555</v>
      </c>
      <c r="B195" s="116" t="s">
        <v>556</v>
      </c>
    </row>
    <row r="196" spans="1:2" s="116" customFormat="1" ht="11.25">
      <c r="A196" s="117" t="s">
        <v>427</v>
      </c>
      <c r="B196" s="116" t="s">
        <v>428</v>
      </c>
    </row>
    <row r="197" spans="1:2" s="116" customFormat="1" ht="11.25">
      <c r="A197" s="117" t="s">
        <v>215</v>
      </c>
      <c r="B197" s="116" t="s">
        <v>216</v>
      </c>
    </row>
    <row r="198" spans="1:2" s="116" customFormat="1" ht="11.25">
      <c r="A198" s="117" t="s">
        <v>363</v>
      </c>
      <c r="B198" s="116" t="s">
        <v>364</v>
      </c>
    </row>
    <row r="199" spans="1:2" s="116" customFormat="1" ht="11.25">
      <c r="A199" s="117" t="s">
        <v>461</v>
      </c>
      <c r="B199" s="116" t="s">
        <v>462</v>
      </c>
    </row>
    <row r="200" spans="1:2" s="116" customFormat="1" ht="11.25">
      <c r="A200" s="117" t="s">
        <v>507</v>
      </c>
      <c r="B200" s="116" t="s">
        <v>508</v>
      </c>
    </row>
    <row r="201" spans="1:2" s="116" customFormat="1" ht="11.25">
      <c r="A201" s="117" t="s">
        <v>37</v>
      </c>
      <c r="B201" s="116" t="s">
        <v>38</v>
      </c>
    </row>
    <row r="202" spans="1:2" s="116" customFormat="1" ht="11.25">
      <c r="A202" s="117" t="s">
        <v>47</v>
      </c>
      <c r="B202" s="116" t="s">
        <v>48</v>
      </c>
    </row>
    <row r="203" spans="1:2" s="116" customFormat="1" ht="11.25">
      <c r="A203" s="117" t="s">
        <v>541</v>
      </c>
      <c r="B203" s="116" t="s">
        <v>542</v>
      </c>
    </row>
    <row r="204" spans="1:2" s="116" customFormat="1" ht="11.25">
      <c r="A204" s="117" t="s">
        <v>285</v>
      </c>
      <c r="B204" s="116" t="s">
        <v>286</v>
      </c>
    </row>
    <row r="205" spans="1:2" s="116" customFormat="1" ht="11.25">
      <c r="A205" s="117" t="s">
        <v>197</v>
      </c>
      <c r="B205" s="116" t="s">
        <v>198</v>
      </c>
    </row>
    <row r="206" spans="1:2" s="116" customFormat="1" ht="11.25">
      <c r="A206" s="117" t="s">
        <v>279</v>
      </c>
      <c r="B206" s="116" t="s">
        <v>280</v>
      </c>
    </row>
    <row r="207" spans="1:2" s="116" customFormat="1" ht="11.25">
      <c r="A207" s="117" t="s">
        <v>39</v>
      </c>
      <c r="B207" s="116" t="s">
        <v>40</v>
      </c>
    </row>
    <row r="208" spans="1:2" s="116" customFormat="1" ht="11.25">
      <c r="A208" s="117" t="s">
        <v>377</v>
      </c>
      <c r="B208" s="116" t="s">
        <v>378</v>
      </c>
    </row>
    <row r="209" spans="1:2" s="116" customFormat="1" ht="11.25">
      <c r="A209" s="117" t="s">
        <v>539</v>
      </c>
      <c r="B209" s="116" t="s">
        <v>540</v>
      </c>
    </row>
    <row r="210" spans="1:2" s="116" customFormat="1" ht="11.25">
      <c r="A210" s="117" t="s">
        <v>87</v>
      </c>
      <c r="B210" s="116" t="s">
        <v>88</v>
      </c>
    </row>
    <row r="211" spans="1:2" s="116" customFormat="1" ht="11.25">
      <c r="A211" s="117" t="s">
        <v>343</v>
      </c>
      <c r="B211" s="116" t="s">
        <v>344</v>
      </c>
    </row>
    <row r="212" spans="1:2" s="116" customFormat="1" ht="11.25">
      <c r="A212" s="117" t="s">
        <v>517</v>
      </c>
      <c r="B212" s="116" t="s">
        <v>518</v>
      </c>
    </row>
    <row r="213" spans="1:2" s="116" customFormat="1" ht="11.25">
      <c r="A213" s="117" t="s">
        <v>45</v>
      </c>
      <c r="B213" s="116" t="s">
        <v>46</v>
      </c>
    </row>
    <row r="214" spans="1:2" s="116" customFormat="1" ht="11.25">
      <c r="A214" s="117" t="s">
        <v>503</v>
      </c>
      <c r="B214" s="116" t="s">
        <v>504</v>
      </c>
    </row>
    <row r="215" spans="1:2" s="116" customFormat="1" ht="11.25">
      <c r="A215" s="117" t="s">
        <v>389</v>
      </c>
      <c r="B215" s="116" t="s">
        <v>390</v>
      </c>
    </row>
    <row r="216" spans="1:2" s="116" customFormat="1" ht="11.25">
      <c r="A216" s="117" t="s">
        <v>429</v>
      </c>
      <c r="B216" s="116" t="s">
        <v>430</v>
      </c>
    </row>
    <row r="217" spans="1:2" s="116" customFormat="1" ht="11.25">
      <c r="A217" s="117" t="s">
        <v>195</v>
      </c>
      <c r="B217" s="116" t="s">
        <v>196</v>
      </c>
    </row>
    <row r="218" spans="1:2" s="116" customFormat="1" ht="11.25">
      <c r="A218" s="117" t="s">
        <v>213</v>
      </c>
      <c r="B218" s="116" t="s">
        <v>214</v>
      </c>
    </row>
    <row r="219" spans="1:2" s="116" customFormat="1" ht="11.25">
      <c r="A219" s="117" t="s">
        <v>321</v>
      </c>
      <c r="B219" s="116" t="s">
        <v>322</v>
      </c>
    </row>
    <row r="220" spans="1:2" s="116" customFormat="1" ht="11.25">
      <c r="A220" s="117" t="s">
        <v>401</v>
      </c>
      <c r="B220" s="116" t="s">
        <v>402</v>
      </c>
    </row>
    <row r="221" spans="1:2" s="116" customFormat="1" ht="11.25">
      <c r="A221" s="117" t="s">
        <v>469</v>
      </c>
      <c r="B221" s="116" t="s">
        <v>470</v>
      </c>
    </row>
    <row r="222" spans="1:2" s="116" customFormat="1" ht="11.25">
      <c r="A222" s="117" t="s">
        <v>135</v>
      </c>
      <c r="B222" s="116" t="s">
        <v>136</v>
      </c>
    </row>
    <row r="223" spans="1:2" s="116" customFormat="1" ht="11.25">
      <c r="A223" s="117" t="s">
        <v>491</v>
      </c>
      <c r="B223" s="116" t="s">
        <v>492</v>
      </c>
    </row>
    <row r="224" spans="1:2" s="116" customFormat="1" ht="11.25">
      <c r="A224" s="117" t="s">
        <v>109</v>
      </c>
      <c r="B224" s="116" t="s">
        <v>110</v>
      </c>
    </row>
    <row r="225" spans="1:2" s="116" customFormat="1" ht="11.25">
      <c r="A225" s="117" t="s">
        <v>41</v>
      </c>
      <c r="B225" s="116" t="s">
        <v>42</v>
      </c>
    </row>
    <row r="226" spans="1:2" s="116" customFormat="1" ht="11.25">
      <c r="A226" s="117" t="s">
        <v>193</v>
      </c>
      <c r="B226" s="116" t="s">
        <v>194</v>
      </c>
    </row>
    <row r="227" spans="1:2" s="116" customFormat="1" ht="11.25">
      <c r="A227" s="117" t="s">
        <v>289</v>
      </c>
      <c r="B227" s="116" t="s">
        <v>290</v>
      </c>
    </row>
    <row r="228" spans="1:2" s="116" customFormat="1" ht="11.25">
      <c r="A228" s="117" t="s">
        <v>329</v>
      </c>
      <c r="B228" s="116" t="s">
        <v>330</v>
      </c>
    </row>
    <row r="229" spans="1:2" s="116" customFormat="1" ht="11.25">
      <c r="A229" s="117" t="s">
        <v>367</v>
      </c>
      <c r="B229" s="116" t="s">
        <v>368</v>
      </c>
    </row>
    <row r="230" spans="1:2" s="116" customFormat="1" ht="11.25">
      <c r="A230" s="117" t="s">
        <v>65</v>
      </c>
      <c r="B230" s="116" t="s">
        <v>66</v>
      </c>
    </row>
    <row r="231" spans="1:2" s="116" customFormat="1" ht="11.25">
      <c r="A231" s="117" t="s">
        <v>499</v>
      </c>
      <c r="B231" s="116" t="s">
        <v>500</v>
      </c>
    </row>
    <row r="232" spans="1:2" s="116" customFormat="1" ht="11.25">
      <c r="A232" s="117" t="s">
        <v>147</v>
      </c>
      <c r="B232" s="116" t="s">
        <v>148</v>
      </c>
    </row>
    <row r="233" spans="1:2" s="116" customFormat="1" ht="11.25">
      <c r="A233" s="117" t="s">
        <v>281</v>
      </c>
      <c r="B233" s="116" t="s">
        <v>282</v>
      </c>
    </row>
    <row r="234" spans="1:2" s="116" customFormat="1" ht="11.25">
      <c r="A234" s="117" t="s">
        <v>223</v>
      </c>
      <c r="B234" s="116" t="s">
        <v>224</v>
      </c>
    </row>
    <row r="235" spans="1:2" s="116" customFormat="1" ht="11.25">
      <c r="A235" s="117" t="s">
        <v>375</v>
      </c>
      <c r="B235" s="116" t="s">
        <v>376</v>
      </c>
    </row>
    <row r="236" spans="1:2" s="116" customFormat="1" ht="11.25">
      <c r="A236" s="117" t="s">
        <v>161</v>
      </c>
      <c r="B236" s="116" t="s">
        <v>162</v>
      </c>
    </row>
    <row r="237" spans="1:2" s="116" customFormat="1" ht="11.25">
      <c r="A237" s="117" t="s">
        <v>311</v>
      </c>
      <c r="B237" s="116" t="s">
        <v>312</v>
      </c>
    </row>
    <row r="238" spans="1:2" s="116" customFormat="1" ht="11.25">
      <c r="A238" s="117" t="s">
        <v>141</v>
      </c>
      <c r="B238" s="116" t="s">
        <v>142</v>
      </c>
    </row>
    <row r="239" spans="1:2" s="116" customFormat="1" ht="11.25">
      <c r="A239" s="117" t="s">
        <v>251</v>
      </c>
      <c r="B239" s="116" t="s">
        <v>252</v>
      </c>
    </row>
    <row r="240" spans="1:2" s="116" customFormat="1" ht="11.25">
      <c r="A240" s="117" t="s">
        <v>347</v>
      </c>
      <c r="B240" s="116" t="s">
        <v>348</v>
      </c>
    </row>
    <row r="241" spans="1:2" s="116" customFormat="1" ht="11.25">
      <c r="A241" s="117" t="s">
        <v>89</v>
      </c>
      <c r="B241" s="116" t="s">
        <v>90</v>
      </c>
    </row>
    <row r="242" spans="1:2" s="116" customFormat="1" ht="11.25">
      <c r="A242" s="117" t="s">
        <v>27</v>
      </c>
      <c r="B242" s="116" t="s">
        <v>28</v>
      </c>
    </row>
    <row r="243" spans="1:2" s="116" customFormat="1" ht="11.25">
      <c r="A243" s="117" t="s">
        <v>33</v>
      </c>
      <c r="B243" s="116" t="s">
        <v>34</v>
      </c>
    </row>
    <row r="244" spans="1:2" s="116" customFormat="1" ht="11.25">
      <c r="A244" s="117" t="s">
        <v>331</v>
      </c>
      <c r="B244" s="116" t="s">
        <v>332</v>
      </c>
    </row>
    <row r="245" spans="1:2" s="116" customFormat="1" ht="11.25">
      <c r="A245" s="117" t="s">
        <v>341</v>
      </c>
      <c r="B245" s="116" t="s">
        <v>342</v>
      </c>
    </row>
    <row r="246" spans="1:2" s="116" customFormat="1" ht="11.25">
      <c r="A246" s="117" t="s">
        <v>353</v>
      </c>
      <c r="B246" s="116" t="s">
        <v>354</v>
      </c>
    </row>
    <row r="247" spans="1:2" s="116" customFormat="1" ht="11.25">
      <c r="A247" s="117" t="s">
        <v>551</v>
      </c>
      <c r="B247" s="116" t="s">
        <v>552</v>
      </c>
    </row>
    <row r="248" spans="1:2" s="116" customFormat="1" ht="11.25">
      <c r="A248" s="117" t="s">
        <v>8</v>
      </c>
      <c r="B248" s="116" t="s">
        <v>0</v>
      </c>
    </row>
    <row r="249" spans="1:2" s="116" customFormat="1" ht="11.25">
      <c r="A249" s="117" t="s">
        <v>29</v>
      </c>
      <c r="B249" s="116" t="s">
        <v>30</v>
      </c>
    </row>
    <row r="250" spans="1:2" s="116" customFormat="1" ht="11.25">
      <c r="A250" s="117" t="s">
        <v>67</v>
      </c>
      <c r="B250" s="116" t="s">
        <v>68</v>
      </c>
    </row>
    <row r="251" spans="1:2" s="116" customFormat="1" ht="11.25">
      <c r="A251" s="117" t="s">
        <v>143</v>
      </c>
      <c r="B251" s="116" t="s">
        <v>144</v>
      </c>
    </row>
    <row r="252" spans="1:2" s="116" customFormat="1" ht="11.25">
      <c r="A252" s="117" t="s">
        <v>113</v>
      </c>
      <c r="B252" s="116" t="s">
        <v>114</v>
      </c>
    </row>
    <row r="253" spans="1:2" s="116" customFormat="1" ht="11.25">
      <c r="A253" s="117" t="s">
        <v>127</v>
      </c>
      <c r="B253" s="116" t="s">
        <v>128</v>
      </c>
    </row>
    <row r="254" spans="1:2" s="116" customFormat="1" ht="11.25">
      <c r="A254" s="117" t="s">
        <v>103</v>
      </c>
      <c r="B254" s="116" t="s">
        <v>104</v>
      </c>
    </row>
    <row r="255" spans="1:2" s="116" customFormat="1" ht="11.25">
      <c r="A255" s="117" t="s">
        <v>9</v>
      </c>
      <c r="B255" s="116" t="s">
        <v>10</v>
      </c>
    </row>
    <row r="256" spans="1:2" s="116" customFormat="1" ht="11.25">
      <c r="A256" s="117" t="s">
        <v>448</v>
      </c>
      <c r="B256" s="116" t="s">
        <v>449</v>
      </c>
    </row>
    <row r="257" spans="1:2" s="116" customFormat="1" ht="11.25">
      <c r="A257" s="117" t="s">
        <v>325</v>
      </c>
      <c r="B257" s="116" t="s">
        <v>326</v>
      </c>
    </row>
    <row r="258" spans="1:2" s="116" customFormat="1" ht="11.25">
      <c r="A258" s="117" t="s">
        <v>269</v>
      </c>
      <c r="B258" s="116" t="s">
        <v>270</v>
      </c>
    </row>
    <row r="259" spans="1:2" s="116" customFormat="1" ht="11.25">
      <c r="A259" s="117" t="s">
        <v>51</v>
      </c>
      <c r="B259" s="116" t="s">
        <v>52</v>
      </c>
    </row>
    <row r="260" spans="1:2" s="116" customFormat="1" ht="11.25">
      <c r="A260" s="117" t="s">
        <v>201</v>
      </c>
      <c r="B260" s="116" t="s">
        <v>202</v>
      </c>
    </row>
    <row r="261" spans="1:2" s="116" customFormat="1" ht="11.25">
      <c r="A261" s="117" t="s">
        <v>137</v>
      </c>
      <c r="B261" s="116" t="s">
        <v>138</v>
      </c>
    </row>
    <row r="262" spans="1:2" s="116" customFormat="1" ht="11.25">
      <c r="A262" s="117" t="s">
        <v>547</v>
      </c>
      <c r="B262" s="116" t="s">
        <v>548</v>
      </c>
    </row>
    <row r="263" spans="1:2" s="116" customFormat="1" ht="11.25">
      <c r="A263" s="117" t="s">
        <v>179</v>
      </c>
      <c r="B263" s="116" t="s">
        <v>180</v>
      </c>
    </row>
    <row r="264" spans="1:2" s="116" customFormat="1" ht="11.25">
      <c r="A264" s="117" t="s">
        <v>531</v>
      </c>
      <c r="B264" s="116" t="s">
        <v>532</v>
      </c>
    </row>
    <row r="265" spans="1:2" s="116" customFormat="1" ht="11.25">
      <c r="A265" s="117" t="s">
        <v>73</v>
      </c>
      <c r="B265" s="116" t="s">
        <v>74</v>
      </c>
    </row>
    <row r="266" spans="1:2" s="116" customFormat="1" ht="11.25">
      <c r="A266" s="117" t="s">
        <v>299</v>
      </c>
      <c r="B266" s="116" t="s">
        <v>300</v>
      </c>
    </row>
    <row r="267" spans="1:2" s="116" customFormat="1" ht="11.25">
      <c r="A267" s="117" t="s">
        <v>345</v>
      </c>
      <c r="B267" s="116" t="s">
        <v>346</v>
      </c>
    </row>
    <row r="268" spans="1:2" s="116" customFormat="1" ht="11.25">
      <c r="A268" s="117" t="s">
        <v>545</v>
      </c>
      <c r="B268" s="116" t="s">
        <v>546</v>
      </c>
    </row>
    <row r="269" spans="1:2" s="116" customFormat="1" ht="11.25">
      <c r="A269" s="117" t="s">
        <v>13</v>
      </c>
      <c r="B269" s="116" t="s">
        <v>14</v>
      </c>
    </row>
    <row r="270" spans="1:2" s="116" customFormat="1" ht="11.25">
      <c r="A270" s="117" t="s">
        <v>133</v>
      </c>
      <c r="B270" s="116" t="s">
        <v>134</v>
      </c>
    </row>
    <row r="271" spans="1:2" s="116" customFormat="1" ht="11.25">
      <c r="A271" s="117" t="s">
        <v>177</v>
      </c>
      <c r="B271" s="116" t="s">
        <v>178</v>
      </c>
    </row>
    <row r="272" spans="1:2" s="116" customFormat="1" ht="11.25">
      <c r="A272" s="117" t="s">
        <v>438</v>
      </c>
      <c r="B272" s="116" t="s">
        <v>439</v>
      </c>
    </row>
    <row r="273" spans="1:2" s="116" customFormat="1" ht="11.25">
      <c r="A273" s="117" t="s">
        <v>155</v>
      </c>
      <c r="B273" s="116" t="s">
        <v>156</v>
      </c>
    </row>
    <row r="274" spans="1:2" s="116" customFormat="1" ht="11.25">
      <c r="A274" s="117" t="s">
        <v>93</v>
      </c>
      <c r="B274" s="116" t="s">
        <v>94</v>
      </c>
    </row>
    <row r="275" spans="1:2" s="116" customFormat="1" ht="11.25">
      <c r="A275" s="117" t="s">
        <v>249</v>
      </c>
      <c r="B275" s="116" t="s">
        <v>250</v>
      </c>
    </row>
    <row r="276" spans="1:2" s="116" customFormat="1" ht="11.25">
      <c r="A276" s="117" t="s">
        <v>355</v>
      </c>
      <c r="B276" s="116" t="s">
        <v>356</v>
      </c>
    </row>
    <row r="277" spans="1:2" s="116" customFormat="1" ht="11.25">
      <c r="A277" s="117" t="s">
        <v>497</v>
      </c>
      <c r="B277" s="116" t="s">
        <v>498</v>
      </c>
    </row>
    <row r="278" spans="1:2" s="116" customFormat="1" ht="11.25">
      <c r="A278" s="117" t="s">
        <v>519</v>
      </c>
      <c r="B278" s="116" t="s">
        <v>520</v>
      </c>
    </row>
    <row r="279" spans="1:2" s="116" customFormat="1" ht="11.25">
      <c r="A279" s="117" t="s">
        <v>387</v>
      </c>
      <c r="B279" s="116" t="s">
        <v>388</v>
      </c>
    </row>
    <row r="280" spans="1:2" s="116" customFormat="1" ht="11.25">
      <c r="A280" s="117" t="s">
        <v>549</v>
      </c>
      <c r="B280" s="116" t="s">
        <v>550</v>
      </c>
    </row>
    <row r="281" spans="1:2" s="116" customFormat="1" ht="11.25">
      <c r="A281" s="117" t="s">
        <v>233</v>
      </c>
      <c r="B281" s="116" t="s">
        <v>234</v>
      </c>
    </row>
    <row r="282" spans="1:2" s="116" customFormat="1" ht="11.25">
      <c r="A282" s="117" t="s">
        <v>99</v>
      </c>
      <c r="B282" s="116" t="s">
        <v>100</v>
      </c>
    </row>
    <row r="283" spans="1:2" s="116" customFormat="1" ht="11.25">
      <c r="A283" s="117" t="s">
        <v>151</v>
      </c>
      <c r="B283" s="116" t="s">
        <v>152</v>
      </c>
    </row>
    <row r="284" spans="1:2" s="116" customFormat="1" ht="11.25">
      <c r="A284" s="117" t="s">
        <v>459</v>
      </c>
      <c r="B284" s="116" t="s">
        <v>460</v>
      </c>
    </row>
    <row r="285" spans="1:2" s="116" customFormat="1" ht="11.25">
      <c r="A285" s="117" t="s">
        <v>61</v>
      </c>
      <c r="B285" s="116" t="s">
        <v>62</v>
      </c>
    </row>
    <row r="286" spans="1:2" s="116" customFormat="1" ht="11.25">
      <c r="A286" s="117" t="s">
        <v>573</v>
      </c>
      <c r="B286" s="116" t="s">
        <v>574</v>
      </c>
    </row>
    <row r="287" spans="1:2" s="116" customFormat="1" ht="11.25">
      <c r="A287" s="117" t="s">
        <v>257</v>
      </c>
      <c r="B287" s="116" t="s">
        <v>258</v>
      </c>
    </row>
    <row r="288" spans="1:2" s="116" customFormat="1" ht="11.25">
      <c r="A288" s="117" t="s">
        <v>277</v>
      </c>
      <c r="B288" s="116" t="s">
        <v>278</v>
      </c>
    </row>
    <row r="289" spans="1:2" s="116" customFormat="1" ht="11.25">
      <c r="A289" s="117" t="s">
        <v>91</v>
      </c>
      <c r="B289" s="116" t="s">
        <v>92</v>
      </c>
    </row>
    <row r="290" spans="1:2" s="116" customFormat="1" ht="11.25">
      <c r="A290" s="118" t="s">
        <v>415</v>
      </c>
      <c r="B290" s="114" t="s">
        <v>416</v>
      </c>
    </row>
    <row r="291" spans="1:2" s="116" customFormat="1" ht="11.25">
      <c r="A291" s="117" t="s">
        <v>205</v>
      </c>
      <c r="B291" s="116" t="s">
        <v>206</v>
      </c>
    </row>
    <row r="292" spans="1:2" s="116" customFormat="1" ht="11.25">
      <c r="A292" s="117" t="s">
        <v>509</v>
      </c>
      <c r="B292" s="116" t="s">
        <v>510</v>
      </c>
    </row>
    <row r="293" spans="1:2" s="116" customFormat="1" ht="11.25">
      <c r="A293" s="117" t="s">
        <v>525</v>
      </c>
      <c r="B293" s="116" t="s">
        <v>526</v>
      </c>
    </row>
    <row r="294" spans="1:2" s="116" customFormat="1" ht="11.25">
      <c r="A294" s="117" t="s">
        <v>11</v>
      </c>
      <c r="B294" s="116" t="s">
        <v>12</v>
      </c>
    </row>
    <row r="295" spans="1:2" s="116" customFormat="1" ht="11.25">
      <c r="A295" s="117" t="s">
        <v>71</v>
      </c>
      <c r="B295" s="116" t="s">
        <v>72</v>
      </c>
    </row>
    <row r="296" spans="1:2" s="116" customFormat="1" ht="11.25">
      <c r="A296" s="117" t="s">
        <v>203</v>
      </c>
      <c r="B296" s="116" t="s">
        <v>204</v>
      </c>
    </row>
    <row r="297" spans="1:2" s="116" customFormat="1" ht="11.25">
      <c r="A297" s="117" t="s">
        <v>563</v>
      </c>
      <c r="B297" s="116" t="s">
        <v>564</v>
      </c>
    </row>
    <row r="298" spans="1:2" s="116" customFormat="1" ht="11.25">
      <c r="A298" s="117" t="s">
        <v>567</v>
      </c>
      <c r="B298" s="116" t="s">
        <v>568</v>
      </c>
    </row>
    <row r="299" spans="1:2" s="116" customFormat="1" ht="11.25">
      <c r="A299" s="120">
        <v>2599</v>
      </c>
      <c r="B299" s="116" t="s">
        <v>585</v>
      </c>
    </row>
    <row r="300" spans="1:2" s="116" customFormat="1" ht="11.25">
      <c r="A300" s="8"/>
      <c r="B30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scbasak</cp:lastModifiedBy>
  <cp:lastPrinted>2010-09-24T06:29:59Z</cp:lastPrinted>
  <dcterms:created xsi:type="dcterms:W3CDTF">2004-02-02T13:01:05Z</dcterms:created>
  <dcterms:modified xsi:type="dcterms:W3CDTF">2011-12-21T10:08:28Z</dcterms:modified>
  <cp:category/>
  <cp:version/>
  <cp:contentType/>
  <cp:contentStatus/>
</cp:coreProperties>
</file>