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drawings/drawing1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P:\Prod\RM\MIR\Materialflöden\Arbetsår 2022\4_Publicering\2_Tabeller och diagram\"/>
    </mc:Choice>
  </mc:AlternateContent>
  <xr:revisionPtr revIDLastSave="0" documentId="13_ncr:1_{2A8A0D99-3F8D-4BBC-B6EF-792956977977}" xr6:coauthVersionLast="47" xr6:coauthVersionMax="47" xr10:uidLastSave="{00000000-0000-0000-0000-000000000000}"/>
  <bookViews>
    <workbookView xWindow="-120" yWindow="-120" windowWidth="29040" windowHeight="16440" tabRatio="828" xr2:uid="{00000000-000D-0000-FFFF-FFFF00000000}"/>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'D9'!$B$43:$L$57</definedName>
    <definedName name="TILLSSD_20181114">[1]TILLSSD_20181114!$A$1:$F$1681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0" i="23" l="1"/>
  <c r="H38" i="23"/>
  <c r="G38" i="23"/>
  <c r="F38" i="23"/>
  <c r="E38" i="23"/>
  <c r="D38" i="23"/>
  <c r="C38" i="23"/>
  <c r="P51" i="23"/>
  <c r="C39" i="23" s="1"/>
  <c r="P53" i="23"/>
  <c r="E39" i="23" s="1"/>
  <c r="P55" i="23"/>
  <c r="G39" i="23" s="1"/>
  <c r="Y38" i="17"/>
  <c r="Y39" i="17"/>
  <c r="Y45" i="17"/>
  <c r="Y46" i="17"/>
  <c r="Y47" i="17"/>
  <c r="Y38" i="3"/>
  <c r="Y46" i="3"/>
  <c r="Y45" i="3" s="1"/>
  <c r="Z65" i="13"/>
  <c r="Z59" i="13"/>
  <c r="D44" i="7"/>
  <c r="E44" i="7"/>
  <c r="F44" i="7"/>
  <c r="G44" i="7"/>
  <c r="H44" i="7"/>
  <c r="I44" i="7"/>
  <c r="J44" i="7"/>
  <c r="K44" i="7"/>
  <c r="L44" i="7"/>
  <c r="M44" i="7"/>
  <c r="N44" i="7"/>
  <c r="O44" i="7"/>
  <c r="P44" i="7"/>
  <c r="Q44" i="7"/>
  <c r="R44" i="7"/>
  <c r="S44" i="7"/>
  <c r="T44" i="7"/>
  <c r="U44" i="7"/>
  <c r="V44" i="7"/>
  <c r="W44" i="7"/>
  <c r="X44" i="7"/>
  <c r="Y44" i="7"/>
  <c r="Z44" i="7"/>
  <c r="C44" i="7"/>
  <c r="Z36" i="5"/>
  <c r="Z37" i="5"/>
  <c r="P52" i="23" s="1"/>
  <c r="D39" i="23" s="1"/>
  <c r="Z38" i="5"/>
  <c r="Z39" i="5"/>
  <c r="P54" i="23" s="1"/>
  <c r="F39" i="23" s="1"/>
  <c r="Z40" i="5"/>
  <c r="Z41" i="5"/>
  <c r="P56" i="23" s="1"/>
  <c r="H39" i="23" s="1"/>
  <c r="Z42" i="5"/>
  <c r="D41" i="1"/>
  <c r="E41" i="1"/>
  <c r="F41" i="1"/>
  <c r="G41" i="1"/>
  <c r="H41" i="1"/>
  <c r="I41" i="1"/>
  <c r="J41" i="1"/>
  <c r="K41" i="1"/>
  <c r="L41" i="1"/>
  <c r="M41" i="1"/>
  <c r="N41" i="1"/>
  <c r="O41" i="1"/>
  <c r="P41" i="1"/>
  <c r="Q41" i="1"/>
  <c r="R41" i="1"/>
  <c r="S41" i="1"/>
  <c r="T41" i="1"/>
  <c r="U41" i="1"/>
  <c r="V41" i="1"/>
  <c r="W41" i="1"/>
  <c r="X41" i="1"/>
  <c r="Y41" i="1"/>
  <c r="Z41" i="1"/>
  <c r="C41" i="1"/>
  <c r="P57" i="23" l="1"/>
  <c r="AH32" i="22"/>
  <c r="Y37" i="24"/>
  <c r="Z37" i="24"/>
  <c r="Z41" i="24" s="1"/>
  <c r="Y38" i="24"/>
  <c r="Y41" i="24" s="1"/>
  <c r="Z38" i="24"/>
  <c r="Y39" i="24"/>
  <c r="Z39" i="24"/>
  <c r="Y40" i="24"/>
  <c r="Z40" i="24"/>
  <c r="E44" i="21"/>
  <c r="F44" i="21"/>
  <c r="G44" i="21"/>
  <c r="H44" i="21"/>
  <c r="I44" i="21"/>
  <c r="J44" i="21"/>
  <c r="K44" i="21"/>
  <c r="L44" i="21"/>
  <c r="M44" i="21"/>
  <c r="N44" i="21"/>
  <c r="O44" i="21"/>
  <c r="P44" i="21"/>
  <c r="Q44" i="21"/>
  <c r="R44" i="21"/>
  <c r="S44" i="21"/>
  <c r="T44" i="21"/>
  <c r="U44" i="21"/>
  <c r="V44" i="21"/>
  <c r="W44" i="21"/>
  <c r="X44" i="21"/>
  <c r="Y44" i="21"/>
  <c r="Z44" i="21"/>
  <c r="AA44" i="21"/>
  <c r="D44" i="21"/>
  <c r="C38" i="3"/>
  <c r="D38" i="3"/>
  <c r="E38" i="3"/>
  <c r="F38" i="3"/>
  <c r="G38" i="3"/>
  <c r="H38" i="3"/>
  <c r="I38" i="3"/>
  <c r="J38" i="3"/>
  <c r="K38" i="3"/>
  <c r="L38" i="3"/>
  <c r="M38" i="3"/>
  <c r="N38" i="3"/>
  <c r="O38" i="3"/>
  <c r="P38" i="3"/>
  <c r="Q38" i="3"/>
  <c r="R38" i="3"/>
  <c r="S38" i="3"/>
  <c r="T38" i="3"/>
  <c r="U38" i="3"/>
  <c r="V38" i="3"/>
  <c r="W38" i="3"/>
  <c r="X38" i="3"/>
  <c r="A10" i="16" l="1"/>
  <c r="X45" i="17"/>
  <c r="C45" i="17"/>
  <c r="C37" i="17" l="1"/>
  <c r="Y37" i="17"/>
  <c r="Y40" i="17"/>
  <c r="X37" i="17"/>
  <c r="D36" i="5"/>
  <c r="E36" i="5"/>
  <c r="F36" i="5"/>
  <c r="G36" i="5"/>
  <c r="H36" i="5"/>
  <c r="I36" i="5"/>
  <c r="J36" i="5"/>
  <c r="K36" i="5"/>
  <c r="L36" i="5"/>
  <c r="M36" i="5"/>
  <c r="N36" i="5"/>
  <c r="O36" i="5"/>
  <c r="P36" i="5"/>
  <c r="Q36" i="5"/>
  <c r="R36" i="5"/>
  <c r="S36" i="5"/>
  <c r="T36" i="5"/>
  <c r="U36" i="5"/>
  <c r="V36" i="5"/>
  <c r="W36" i="5"/>
  <c r="X36" i="5"/>
  <c r="Y36" i="5"/>
  <c r="O51" i="23" s="1"/>
  <c r="D37" i="5"/>
  <c r="E37" i="5"/>
  <c r="F37" i="5"/>
  <c r="G37" i="5"/>
  <c r="H37" i="5"/>
  <c r="I37" i="5"/>
  <c r="J37" i="5"/>
  <c r="K37" i="5"/>
  <c r="L37" i="5"/>
  <c r="M37" i="5"/>
  <c r="N37" i="5"/>
  <c r="O37" i="5"/>
  <c r="P37" i="5"/>
  <c r="Q37" i="5"/>
  <c r="R37" i="5"/>
  <c r="S37" i="5"/>
  <c r="T37" i="5"/>
  <c r="U37" i="5"/>
  <c r="V37" i="5"/>
  <c r="W37" i="5"/>
  <c r="X37" i="5"/>
  <c r="Y37" i="5"/>
  <c r="O52" i="23" s="1"/>
  <c r="D38" i="5"/>
  <c r="E38" i="5"/>
  <c r="F38" i="5"/>
  <c r="G38" i="5"/>
  <c r="H38" i="5"/>
  <c r="I38" i="5"/>
  <c r="J38" i="5"/>
  <c r="K38" i="5"/>
  <c r="L38" i="5"/>
  <c r="M38" i="5"/>
  <c r="N38" i="5"/>
  <c r="O38" i="5"/>
  <c r="P38" i="5"/>
  <c r="Q38" i="5"/>
  <c r="R38" i="5"/>
  <c r="S38" i="5"/>
  <c r="T38" i="5"/>
  <c r="U38" i="5"/>
  <c r="V38" i="5"/>
  <c r="W38" i="5"/>
  <c r="X38" i="5"/>
  <c r="Y38" i="5"/>
  <c r="D39" i="5"/>
  <c r="E39" i="5"/>
  <c r="F39" i="5"/>
  <c r="G39" i="5"/>
  <c r="H39" i="5"/>
  <c r="I39" i="5"/>
  <c r="J39" i="5"/>
  <c r="K39" i="5"/>
  <c r="L39" i="5"/>
  <c r="M39" i="5"/>
  <c r="N39" i="5"/>
  <c r="O39" i="5"/>
  <c r="P39" i="5"/>
  <c r="Q39" i="5"/>
  <c r="R39" i="5"/>
  <c r="S39" i="5"/>
  <c r="T39" i="5"/>
  <c r="U39" i="5"/>
  <c r="V39" i="5"/>
  <c r="W39" i="5"/>
  <c r="X39" i="5"/>
  <c r="Y39" i="5"/>
  <c r="D40" i="5"/>
  <c r="E40" i="5"/>
  <c r="F40" i="5"/>
  <c r="G40" i="5"/>
  <c r="H40" i="5"/>
  <c r="I40" i="5"/>
  <c r="J40" i="5"/>
  <c r="K40" i="5"/>
  <c r="L40" i="5"/>
  <c r="M40" i="5"/>
  <c r="N40" i="5"/>
  <c r="O40" i="5"/>
  <c r="P40" i="5"/>
  <c r="Q40" i="5"/>
  <c r="R40" i="5"/>
  <c r="S40" i="5"/>
  <c r="T40" i="5"/>
  <c r="U40" i="5"/>
  <c r="V40" i="5"/>
  <c r="W40" i="5"/>
  <c r="X40" i="5"/>
  <c r="Y40" i="5"/>
  <c r="O55" i="23" s="1"/>
  <c r="D41" i="5"/>
  <c r="E41" i="5"/>
  <c r="F41" i="5"/>
  <c r="G41" i="5"/>
  <c r="H41" i="5"/>
  <c r="I41" i="5"/>
  <c r="J41" i="5"/>
  <c r="K41" i="5"/>
  <c r="L41" i="5"/>
  <c r="M41" i="5"/>
  <c r="N41" i="5"/>
  <c r="O41" i="5"/>
  <c r="P41" i="5"/>
  <c r="Q41" i="5"/>
  <c r="R41" i="5"/>
  <c r="S41" i="5"/>
  <c r="T41" i="5"/>
  <c r="U41" i="5"/>
  <c r="V41" i="5"/>
  <c r="W41" i="5"/>
  <c r="X41" i="5"/>
  <c r="Y41" i="5"/>
  <c r="C41" i="5"/>
  <c r="C40" i="5"/>
  <c r="C39" i="5"/>
  <c r="C38" i="5"/>
  <c r="C37" i="5"/>
  <c r="C36" i="5"/>
  <c r="D42" i="5"/>
  <c r="E42" i="5"/>
  <c r="F42" i="5"/>
  <c r="G42" i="5"/>
  <c r="H42" i="5"/>
  <c r="I42" i="5"/>
  <c r="J42" i="5"/>
  <c r="K42" i="5"/>
  <c r="L42" i="5"/>
  <c r="M42" i="5"/>
  <c r="N42" i="5"/>
  <c r="O42" i="5"/>
  <c r="P42" i="5"/>
  <c r="Q42" i="5"/>
  <c r="R42" i="5"/>
  <c r="S42" i="5"/>
  <c r="T42" i="5"/>
  <c r="U42" i="5"/>
  <c r="V42" i="5"/>
  <c r="W42" i="5"/>
  <c r="X42" i="5"/>
  <c r="Y42" i="5"/>
  <c r="C42" i="5"/>
  <c r="O50" i="23"/>
  <c r="O56" i="23"/>
  <c r="E50" i="23"/>
  <c r="C47" i="17"/>
  <c r="D47" i="17"/>
  <c r="E47" i="17"/>
  <c r="F47" i="17"/>
  <c r="G47" i="17"/>
  <c r="H47" i="17"/>
  <c r="I47" i="17"/>
  <c r="J47" i="17"/>
  <c r="K47" i="17"/>
  <c r="L47" i="17"/>
  <c r="M47" i="17"/>
  <c r="N47" i="17"/>
  <c r="O47" i="17"/>
  <c r="P47" i="17"/>
  <c r="Q47" i="17"/>
  <c r="R47" i="17"/>
  <c r="S47" i="17"/>
  <c r="T47" i="17"/>
  <c r="U47" i="17"/>
  <c r="V47" i="17"/>
  <c r="W47" i="17"/>
  <c r="X47" i="17"/>
  <c r="C46" i="17"/>
  <c r="D46" i="17"/>
  <c r="E46" i="17"/>
  <c r="F46" i="17"/>
  <c r="G46" i="17"/>
  <c r="H46" i="17"/>
  <c r="I46" i="17"/>
  <c r="J46" i="17"/>
  <c r="K46" i="17"/>
  <c r="L46" i="17"/>
  <c r="M46" i="17"/>
  <c r="N46" i="17"/>
  <c r="O46" i="17"/>
  <c r="P46" i="17"/>
  <c r="Q46" i="17"/>
  <c r="R46" i="17"/>
  <c r="S46" i="17"/>
  <c r="T46" i="17"/>
  <c r="U46" i="17"/>
  <c r="V46" i="17"/>
  <c r="W46" i="17"/>
  <c r="X46" i="17"/>
  <c r="X46" i="3"/>
  <c r="X45" i="3"/>
  <c r="Y65" i="13"/>
  <c r="Y59" i="13"/>
  <c r="O53" i="23"/>
  <c r="O54" i="23"/>
  <c r="O57" i="23" l="1"/>
  <c r="X39" i="17"/>
  <c r="X38" i="17"/>
  <c r="AG32" i="22" l="1"/>
  <c r="X65" i="13"/>
  <c r="X59" i="13"/>
  <c r="D45" i="17"/>
  <c r="E45" i="17"/>
  <c r="F45" i="17"/>
  <c r="G45" i="17"/>
  <c r="H45" i="17"/>
  <c r="I45" i="17"/>
  <c r="J45" i="17"/>
  <c r="K45" i="17"/>
  <c r="L45" i="17"/>
  <c r="M45" i="17"/>
  <c r="N45" i="17"/>
  <c r="O45" i="17"/>
  <c r="P45" i="17"/>
  <c r="Q45" i="17"/>
  <c r="R45" i="17"/>
  <c r="S45" i="17"/>
  <c r="T45" i="17"/>
  <c r="U45" i="17"/>
  <c r="V45" i="17"/>
  <c r="W45" i="17"/>
  <c r="Q37" i="17"/>
  <c r="D46" i="3"/>
  <c r="D45" i="3" s="1"/>
  <c r="E46" i="3"/>
  <c r="E45" i="3" s="1"/>
  <c r="F46" i="3"/>
  <c r="G46" i="3"/>
  <c r="G45" i="3" s="1"/>
  <c r="H46" i="3"/>
  <c r="H45" i="3" s="1"/>
  <c r="I46" i="3"/>
  <c r="I45" i="3" s="1"/>
  <c r="J46" i="3"/>
  <c r="J45" i="3"/>
  <c r="K46" i="3"/>
  <c r="K45" i="3" s="1"/>
  <c r="L46" i="3"/>
  <c r="M46" i="3"/>
  <c r="N46" i="3"/>
  <c r="N45" i="3" s="1"/>
  <c r="O46" i="3"/>
  <c r="O45" i="3" s="1"/>
  <c r="P46" i="3"/>
  <c r="P45" i="3" s="1"/>
  <c r="Q46" i="3"/>
  <c r="Q45" i="3" s="1"/>
  <c r="R46" i="3"/>
  <c r="S46" i="3"/>
  <c r="S45" i="3" s="1"/>
  <c r="T46" i="3"/>
  <c r="T45" i="3" s="1"/>
  <c r="U46" i="3"/>
  <c r="U45" i="3" s="1"/>
  <c r="V46" i="3"/>
  <c r="V45" i="3" s="1"/>
  <c r="W46" i="3"/>
  <c r="W45" i="3" s="1"/>
  <c r="C46" i="3"/>
  <c r="Y39" i="3" s="1"/>
  <c r="Y40" i="3" s="1"/>
  <c r="D39" i="17"/>
  <c r="C39" i="17"/>
  <c r="N51" i="23"/>
  <c r="N52" i="23"/>
  <c r="N53" i="23"/>
  <c r="N54" i="23"/>
  <c r="N55" i="23"/>
  <c r="N56" i="23"/>
  <c r="M51" i="23"/>
  <c r="W38" i="17"/>
  <c r="W39" i="17"/>
  <c r="F50" i="23"/>
  <c r="G50" i="23"/>
  <c r="H50" i="23"/>
  <c r="I50" i="23"/>
  <c r="J50" i="23"/>
  <c r="K50" i="23"/>
  <c r="L50" i="23"/>
  <c r="M50" i="23"/>
  <c r="N50" i="23"/>
  <c r="AF32" i="22"/>
  <c r="D39" i="24"/>
  <c r="E39" i="24"/>
  <c r="F39" i="24"/>
  <c r="G39" i="24"/>
  <c r="H39" i="24"/>
  <c r="J39" i="24"/>
  <c r="K39" i="24"/>
  <c r="L39" i="24"/>
  <c r="M39" i="24"/>
  <c r="N39" i="24"/>
  <c r="O39" i="24"/>
  <c r="P39" i="24"/>
  <c r="Q39" i="24"/>
  <c r="R39" i="24"/>
  <c r="S39" i="24"/>
  <c r="T39" i="24"/>
  <c r="U39" i="24"/>
  <c r="V39" i="24"/>
  <c r="W39" i="24"/>
  <c r="X39" i="24"/>
  <c r="C39" i="24"/>
  <c r="D40" i="24"/>
  <c r="E40" i="24"/>
  <c r="F40" i="24"/>
  <c r="G40" i="24"/>
  <c r="H40" i="24"/>
  <c r="I40" i="24"/>
  <c r="J40" i="24"/>
  <c r="K40" i="24"/>
  <c r="L40" i="24"/>
  <c r="M40" i="24"/>
  <c r="N40" i="24"/>
  <c r="O40" i="24"/>
  <c r="P40" i="24"/>
  <c r="Q40" i="24"/>
  <c r="R40" i="24"/>
  <c r="S40" i="24"/>
  <c r="T40" i="24"/>
  <c r="U40" i="24"/>
  <c r="V40" i="24"/>
  <c r="W40" i="24"/>
  <c r="X40" i="24"/>
  <c r="C40" i="24"/>
  <c r="D38" i="24"/>
  <c r="E38" i="24"/>
  <c r="F38" i="24"/>
  <c r="G38" i="24"/>
  <c r="H38" i="24"/>
  <c r="J38" i="24"/>
  <c r="K38" i="24"/>
  <c r="L38" i="24"/>
  <c r="M38" i="24"/>
  <c r="N38" i="24"/>
  <c r="O38" i="24"/>
  <c r="P38" i="24"/>
  <c r="Q38" i="24"/>
  <c r="R38" i="24"/>
  <c r="S38" i="24"/>
  <c r="T38" i="24"/>
  <c r="U38" i="24"/>
  <c r="V38" i="24"/>
  <c r="X38" i="24"/>
  <c r="C38" i="24"/>
  <c r="W65" i="13"/>
  <c r="W59" i="13"/>
  <c r="V39" i="17"/>
  <c r="U39" i="17"/>
  <c r="T39" i="17"/>
  <c r="S39" i="17"/>
  <c r="R39" i="17"/>
  <c r="Q39" i="17"/>
  <c r="P39" i="17"/>
  <c r="O39" i="17"/>
  <c r="N39" i="17"/>
  <c r="M39" i="17"/>
  <c r="L39" i="17"/>
  <c r="K39" i="17"/>
  <c r="J39" i="17"/>
  <c r="I39" i="17"/>
  <c r="H39" i="17"/>
  <c r="G39" i="17"/>
  <c r="F39" i="17"/>
  <c r="E39" i="17"/>
  <c r="V38" i="17"/>
  <c r="U38" i="17"/>
  <c r="T38" i="17"/>
  <c r="S38" i="17"/>
  <c r="R38" i="17"/>
  <c r="Q38" i="17"/>
  <c r="P38" i="17"/>
  <c r="O38" i="17"/>
  <c r="N38" i="17"/>
  <c r="M38" i="17"/>
  <c r="L38" i="17"/>
  <c r="K38" i="17"/>
  <c r="J38" i="17"/>
  <c r="I38" i="17"/>
  <c r="H38" i="17"/>
  <c r="G38" i="17"/>
  <c r="F38" i="17"/>
  <c r="E38" i="17"/>
  <c r="D38" i="17"/>
  <c r="C38" i="17"/>
  <c r="M56" i="23"/>
  <c r="L56" i="23"/>
  <c r="K56" i="23"/>
  <c r="J56" i="23"/>
  <c r="I56" i="23"/>
  <c r="H56" i="23"/>
  <c r="G56" i="23"/>
  <c r="F56" i="23"/>
  <c r="E56" i="23"/>
  <c r="M55" i="23"/>
  <c r="L55" i="23"/>
  <c r="K55" i="23"/>
  <c r="J55" i="23"/>
  <c r="I55" i="23"/>
  <c r="H55" i="23"/>
  <c r="G55" i="23"/>
  <c r="F55" i="23"/>
  <c r="E55" i="23"/>
  <c r="M54" i="23"/>
  <c r="L54" i="23"/>
  <c r="K54" i="23"/>
  <c r="J54" i="23"/>
  <c r="I54" i="23"/>
  <c r="H54" i="23"/>
  <c r="G54" i="23"/>
  <c r="F54" i="23"/>
  <c r="E54" i="23"/>
  <c r="M53" i="23"/>
  <c r="L53" i="23"/>
  <c r="K53" i="23"/>
  <c r="J53" i="23"/>
  <c r="I53" i="23"/>
  <c r="H53" i="23"/>
  <c r="G53" i="23"/>
  <c r="F53" i="23"/>
  <c r="E53" i="23"/>
  <c r="M52" i="23"/>
  <c r="L52" i="23"/>
  <c r="K52" i="23"/>
  <c r="J52" i="23"/>
  <c r="I52" i="23"/>
  <c r="H52" i="23"/>
  <c r="G52" i="23"/>
  <c r="F52" i="23"/>
  <c r="E52" i="23"/>
  <c r="L51" i="23"/>
  <c r="K51" i="23"/>
  <c r="J51" i="23"/>
  <c r="I51" i="23"/>
  <c r="H51" i="23"/>
  <c r="G51" i="23"/>
  <c r="F51" i="23"/>
  <c r="E51" i="23"/>
  <c r="AE32" i="22"/>
  <c r="A7" i="16"/>
  <c r="A6" i="16"/>
  <c r="A23" i="16"/>
  <c r="A22" i="16"/>
  <c r="A9" i="16"/>
  <c r="A8" i="16"/>
  <c r="A5" i="16"/>
  <c r="A4" i="16"/>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C32" i="22"/>
  <c r="V65" i="13"/>
  <c r="U65" i="13"/>
  <c r="T65" i="13"/>
  <c r="S65" i="13"/>
  <c r="R65" i="13"/>
  <c r="Q65" i="13"/>
  <c r="P65" i="13"/>
  <c r="O65" i="13"/>
  <c r="N65" i="13"/>
  <c r="M65" i="13"/>
  <c r="L65" i="13"/>
  <c r="K65" i="13"/>
  <c r="J65" i="13"/>
  <c r="I65" i="13"/>
  <c r="H65" i="13"/>
  <c r="G65" i="13"/>
  <c r="F65" i="13"/>
  <c r="E65" i="13"/>
  <c r="D65" i="13"/>
  <c r="C65" i="13"/>
  <c r="V59" i="13"/>
  <c r="U59" i="13"/>
  <c r="T59" i="13"/>
  <c r="S59" i="13"/>
  <c r="R59" i="13"/>
  <c r="Q59" i="13"/>
  <c r="P59" i="13"/>
  <c r="O59" i="13"/>
  <c r="N59" i="13"/>
  <c r="M59" i="13"/>
  <c r="L59" i="13"/>
  <c r="K59" i="13"/>
  <c r="J59" i="13"/>
  <c r="I59" i="13"/>
  <c r="H59" i="13"/>
  <c r="G59" i="13"/>
  <c r="F59" i="13"/>
  <c r="E59" i="13"/>
  <c r="D59" i="13"/>
  <c r="C59" i="13"/>
  <c r="A21" i="16"/>
  <c r="A17" i="16"/>
  <c r="A19" i="16"/>
  <c r="A15" i="16"/>
  <c r="A11" i="16"/>
  <c r="A20" i="16"/>
  <c r="A18" i="16"/>
  <c r="A16" i="16"/>
  <c r="A14" i="16"/>
  <c r="A13" i="16"/>
  <c r="A12" i="16"/>
  <c r="F45" i="3"/>
  <c r="H37" i="24"/>
  <c r="I37" i="24"/>
  <c r="C37" i="24"/>
  <c r="I38" i="24"/>
  <c r="W38" i="24"/>
  <c r="O39" i="3" l="1"/>
  <c r="O40" i="3" s="1"/>
  <c r="R39" i="3"/>
  <c r="R40" i="3" s="1"/>
  <c r="M39" i="3"/>
  <c r="M40" i="3" s="1"/>
  <c r="P39" i="3"/>
  <c r="P40" i="3" s="1"/>
  <c r="N39" i="3"/>
  <c r="N40" i="3" s="1"/>
  <c r="Q39" i="3"/>
  <c r="Q40" i="3" s="1"/>
  <c r="T39" i="3"/>
  <c r="T40" i="3" s="1"/>
  <c r="S39" i="3"/>
  <c r="S40" i="3" s="1"/>
  <c r="D39" i="3"/>
  <c r="D40" i="3" s="1"/>
  <c r="E39" i="3"/>
  <c r="E40" i="3" s="1"/>
  <c r="U39" i="3"/>
  <c r="U40" i="3" s="1"/>
  <c r="K39" i="3"/>
  <c r="K40" i="3" s="1"/>
  <c r="F39" i="3"/>
  <c r="F40" i="3" s="1"/>
  <c r="V39" i="3"/>
  <c r="V40" i="3" s="1"/>
  <c r="G39" i="3"/>
  <c r="G40" i="3" s="1"/>
  <c r="W39" i="3"/>
  <c r="W40" i="3" s="1"/>
  <c r="C39" i="3"/>
  <c r="C40" i="3" s="1"/>
  <c r="H39" i="3"/>
  <c r="H40" i="3" s="1"/>
  <c r="X39" i="3"/>
  <c r="X40" i="3" s="1"/>
  <c r="L39" i="3"/>
  <c r="L40" i="3" s="1"/>
  <c r="I39" i="3"/>
  <c r="I40" i="3" s="1"/>
  <c r="J39" i="3"/>
  <c r="J40" i="3" s="1"/>
  <c r="J37" i="17"/>
  <c r="G40" i="17"/>
  <c r="V37" i="17"/>
  <c r="L40" i="17"/>
  <c r="E40" i="17"/>
  <c r="T40" i="17"/>
  <c r="D40" i="17"/>
  <c r="O37" i="17"/>
  <c r="C40" i="17"/>
  <c r="O40" i="17"/>
  <c r="D37" i="17"/>
  <c r="P37" i="17"/>
  <c r="N40" i="17"/>
  <c r="X40" i="17"/>
  <c r="P40" i="17"/>
  <c r="L37" i="17"/>
  <c r="F37" i="17"/>
  <c r="S40" i="17"/>
  <c r="R40" i="17"/>
  <c r="Q40" i="17"/>
  <c r="R37" i="17"/>
  <c r="I37" i="17"/>
  <c r="F57" i="23"/>
  <c r="N37" i="17"/>
  <c r="T37" i="17"/>
  <c r="E37" i="17"/>
  <c r="F40" i="17"/>
  <c r="K40" i="17"/>
  <c r="G37" i="17"/>
  <c r="M40" i="17"/>
  <c r="K37" i="17"/>
  <c r="S37" i="17"/>
  <c r="M45" i="3"/>
  <c r="C45" i="3"/>
  <c r="W40" i="17"/>
  <c r="I40" i="17"/>
  <c r="U37" i="17"/>
  <c r="H40" i="17"/>
  <c r="G57" i="23"/>
  <c r="E57" i="23"/>
  <c r="I57" i="23"/>
  <c r="I39" i="24"/>
  <c r="I41" i="24" s="1"/>
  <c r="H41" i="24"/>
  <c r="C41" i="24"/>
  <c r="L37" i="24"/>
  <c r="L41" i="24" s="1"/>
  <c r="W37" i="24"/>
  <c r="W41" i="24" s="1"/>
  <c r="M37" i="24"/>
  <c r="M41" i="24" s="1"/>
  <c r="N37" i="24"/>
  <c r="N41" i="24" s="1"/>
  <c r="D37" i="24"/>
  <c r="D41" i="24" s="1"/>
  <c r="H57" i="23"/>
  <c r="P37" i="24"/>
  <c r="P41" i="24" s="1"/>
  <c r="F37" i="24"/>
  <c r="F41" i="24" s="1"/>
  <c r="Q37" i="24"/>
  <c r="Q41" i="24" s="1"/>
  <c r="G37" i="24"/>
  <c r="G41" i="24" s="1"/>
  <c r="R37" i="24"/>
  <c r="R41" i="24" s="1"/>
  <c r="M57" i="23"/>
  <c r="T37" i="24"/>
  <c r="T41" i="24" s="1"/>
  <c r="J57" i="23"/>
  <c r="S37" i="24"/>
  <c r="S41" i="24" s="1"/>
  <c r="K57" i="23"/>
  <c r="X37" i="24"/>
  <c r="X41" i="24" s="1"/>
  <c r="L57" i="23"/>
  <c r="U37" i="24"/>
  <c r="U41" i="24" s="1"/>
  <c r="E37" i="24"/>
  <c r="E41" i="24" s="1"/>
  <c r="J37" i="24"/>
  <c r="J41" i="24" s="1"/>
  <c r="K37" i="24"/>
  <c r="K41" i="24" s="1"/>
  <c r="O37" i="24"/>
  <c r="O41" i="24" s="1"/>
  <c r="L45" i="3"/>
  <c r="V40" i="17"/>
  <c r="J40" i="17"/>
  <c r="H37" i="17"/>
  <c r="M37" i="17"/>
  <c r="V37" i="24"/>
  <c r="V41" i="24" s="1"/>
  <c r="R45" i="3"/>
  <c r="U40" i="17"/>
  <c r="W37" i="17"/>
  <c r="N57" i="23"/>
</calcChain>
</file>

<file path=xl/sharedStrings.xml><?xml version="1.0" encoding="utf-8"?>
<sst xmlns="http://schemas.openxmlformats.org/spreadsheetml/2006/main" count="437" uniqueCount="263">
  <si>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</si>
  <si>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</si>
  <si>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</si>
  <si>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</si>
  <si>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</si>
  <si>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</si>
  <si>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</si>
  <si>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</si>
  <si>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</si>
  <si>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</si>
  <si>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</si>
  <si>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</si>
  <si>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</si>
  <si>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</si>
  <si>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</si>
  <si>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</si>
  <si>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</si>
  <si>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</si>
  <si>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</si>
  <si>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</si>
  <si>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</si>
  <si>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</si>
  <si>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</si>
  <si>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</si>
  <si>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</si>
  <si>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</si>
  <si>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</si>
  <si>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</si>
  <si>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</si>
  <si>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</si>
  <si>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</si>
  <si>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</si>
  <si>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</si>
  <si>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</si>
  <si>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</si>
  <si>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</si>
  <si>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</si>
  <si>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</si>
  <si>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</si>
  <si>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</si>
  <si>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</si>
  <si>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</si>
  <si>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</si>
  <si>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</si>
  <si>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</si>
  <si>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</si>
  <si>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</si>
  <si>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</si>
  <si>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</si>
  <si>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</si>
  <si>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</si>
  <si>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</si>
  <si>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</si>
  <si>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</si>
  <si>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</si>
  <si>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</si>
  <si>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</si>
  <si>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</si>
  <si>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</si>
  <si>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</si>
  <si>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</si>
  <si>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</si>
  <si>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</si>
  <si>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</si>
  <si>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</si>
  <si>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</si>
  <si>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</si>
  <si>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</si>
  <si>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</si>
  <si>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</si>
  <si>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</si>
  <si>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</si>
  <si>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</si>
  <si>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</si>
  <si>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</si>
  <si>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</si>
  <si>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</si>
  <si>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</si>
  <si>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</si>
  <si>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</si>
  <si>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</si>
  <si>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</si>
  <si>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</si>
  <si>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</si>
  <si>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</si>
  <si>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</si>
  <si>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</si>
  <si>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</si>
  <si>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</si>
  <si>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</si>
  <si>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</si>
  <si>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</si>
  <si>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</si>
  <si>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</si>
  <si>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</si>
  <si>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</si>
  <si>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</si>
  <si>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</si>
  <si>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</si>
  <si>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</si>
  <si>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</si>
  <si>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</si>
  <si>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</si>
  <si>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</si>
  <si>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</si>
  <si>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</si>
  <si>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</si>
  <si>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</si>
  <si>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</si>
  <si>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</si>
  <si>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</si>
  <si>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</si>
  <si>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</si>
  <si>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</si>
  <si>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</si>
  <si>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</si>
  <si>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</si>
  <si>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</si>
  <si>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</si>
  <si>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</si>
  <si>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</si>
  <si>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</si>
  <si>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</si>
  <si>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</si>
  <si>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</si>
  <si>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</si>
  <si>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</si>
  <si>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</si>
  <si>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</si>
  <si>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</si>
  <si>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</si>
  <si>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</si>
  <si>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</si>
  <si>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</si>
  <si>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</si>
  <si>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</si>
  <si>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</si>
  <si>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</si>
  <si>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</si>
  <si>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</si>
  <si>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</si>
  <si>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</si>
  <si>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</si>
  <si>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</si>
  <si>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</si>
  <si>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</si>
  <si>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</si>
  <si>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</si>
  <si>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</si>
  <si>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</si>
  <si>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</si>
  <si>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</si>
  <si>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</si>
  <si>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</si>
  <si>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</si>
  <si>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</si>
  <si>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</si>
  <si>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</si>
  <si>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</si>
  <si>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</si>
  <si>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</si>
  <si>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</si>
  <si>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</si>
  <si>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</si>
  <si>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</si>
  <si>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</si>
  <si>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</si>
  <si>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</si>
  <si>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</si>
  <si>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</si>
  <si>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</si>
  <si>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</si>
  <si>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</si>
  <si>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</si>
  <si>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</si>
  <si>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</si>
  <si>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</si>
  <si>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</si>
  <si>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</si>
  <si>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</si>
  <si>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</si>
  <si>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</si>
  <si>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</si>
  <si>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</si>
  <si>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</si>
  <si>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</si>
  <si>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</si>
  <si>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Sweden</t>
  </si>
  <si>
    <t>Sverige</t>
  </si>
  <si>
    <t>2016</t>
  </si>
  <si>
    <t>2015</t>
  </si>
  <si>
    <t>2014</t>
  </si>
  <si>
    <t>2013</t>
  </si>
  <si>
    <t>2012</t>
  </si>
  <si>
    <t>2011</t>
  </si>
  <si>
    <t>2010</t>
  </si>
  <si>
    <t>2009</t>
  </si>
  <si>
    <t>2008</t>
  </si>
  <si>
    <t>2017</t>
  </si>
  <si>
    <t>Waste for final treatment and disposal</t>
  </si>
  <si>
    <t>Region</t>
  </si>
  <si>
    <t>Material</t>
  </si>
  <si>
    <t>1998</t>
  </si>
  <si>
    <t>1999</t>
  </si>
  <si>
    <t>2000</t>
  </si>
  <si>
    <t>2001</t>
  </si>
  <si>
    <t>2002</t>
  </si>
  <si>
    <t>2003</t>
  </si>
  <si>
    <t>2004</t>
  </si>
  <si>
    <t>2005</t>
  </si>
  <si>
    <t>2006</t>
  </si>
  <si>
    <t>2007</t>
  </si>
  <si>
    <t>2018</t>
  </si>
  <si>
    <t>Unit: Tonne/capita/year</t>
  </si>
  <si>
    <t>miljoner ton</t>
  </si>
  <si>
    <t>BNP till marknadspris</t>
  </si>
  <si>
    <t>kr/ton (löpande priser)</t>
  </si>
  <si>
    <t>Materialkonsumtion, DMC) (I)</t>
  </si>
  <si>
    <t>antal</t>
  </si>
  <si>
    <t>Dokumentation:</t>
  </si>
  <si>
    <t>https://www.scb.se/hitta-statistik/statistik-efter-amne/miljo/miljoekonomi-och-hallbar-utveckling/miljorakenskaper/#_Dokumentation</t>
  </si>
  <si>
    <t>Fibres</t>
  </si>
  <si>
    <t>Fibrer</t>
  </si>
  <si>
    <t>1.1.9</t>
  </si>
  <si>
    <t>2019</t>
  </si>
  <si>
    <t>Källa: Eurostat Material flow accounts [env_ac_mfa] https://ec.europa.eu/eurostat/web/environment/material-flows-and-resource-productivity</t>
  </si>
  <si>
    <t>Fredrik Kanlén, Statistiska centralbyrån (SCB)</t>
  </si>
  <si>
    <t>Telefon: 010-4794655</t>
  </si>
  <si>
    <t>e-post: Fredrik.Kanlen@scb.se</t>
  </si>
  <si>
    <t>e-mail: Fredrik.Kanlen@scb.se</t>
  </si>
  <si>
    <t>Fredrik Kanlén, Statistics Sweden</t>
  </si>
  <si>
    <t>Phone: +46104794655</t>
  </si>
  <si>
    <t>Fasta priser referensår 2015, mnkr</t>
  </si>
  <si>
    <t>Källa BNP: SCB</t>
  </si>
  <si>
    <t>Folkmängd (P)</t>
  </si>
  <si>
    <t>Källa: SCB</t>
  </si>
  <si>
    <t>2020</t>
  </si>
  <si>
    <t>Diagram 9. Materialkonsumtion per materialkategori i Sverige och EU 2020, ton/capita</t>
  </si>
  <si>
    <t>Figure 9. Domestic material consumption by material category, Sweden and EU 2020, tonnes per capita</t>
  </si>
  <si>
    <t>EU-27</t>
  </si>
  <si>
    <t>Medel-Folkmängd (1000-personer)</t>
  </si>
  <si>
    <t>Tabell 1. Inhemsk utvinning per materialkategori, Sverige 1998-2021, tusen ton per år</t>
  </si>
  <si>
    <t>Table 1. Domestic extraction per category of material, Sweden 1998-2021, thousand tonnes per year</t>
  </si>
  <si>
    <t>Diagram 1. Inhemsk utvinning per materialkategori, Sverige 1998-2021, miljoner ton per år</t>
  </si>
  <si>
    <t>Figure 1. Domestic extraction per category of material, Sweden 1998-2021, million tonnes per year</t>
  </si>
  <si>
    <t>Diagram 2. Jagat vilt, Sverige 1990-2021, tusen ton per år</t>
  </si>
  <si>
    <t>Figure 2. Hunted wildlife, Sweden 1990-2021, thousand tonnes per year</t>
  </si>
  <si>
    <t>Diagram 3. Inhemsk materialkonsumtion per materialkategori, Sverige 1998-2021, miljoner ton per år</t>
  </si>
  <si>
    <t>Figure 3. Domestic material consumption per category of material, Sweden 1998-2021, million tonnes per year</t>
  </si>
  <si>
    <t>Diagram 4. Inhemsk materialkonsumtion per capita, uppdelat på olika materialkategorier, Sverige 1998-2021, ton/capita per år</t>
  </si>
  <si>
    <t>Figure 4. Domestic material consumption per capita per category of material, Sweden 1998-2021, tonnes/capita per year</t>
  </si>
  <si>
    <t>https://www.statistikdatabasen.scb.se/sq/132200</t>
  </si>
  <si>
    <t>2021</t>
  </si>
  <si>
    <t>Diagram 5: Fysisk handelsbalans per materialkategori, Sverige 1998-2021, miljoner ton per år</t>
  </si>
  <si>
    <t>Figure 5: Physical trade balance per category of material, Sweden 1998-2021, million tonnes per year</t>
  </si>
  <si>
    <t>Diagram 6. Trend för råmaterial, halvfabrikat och färdiga produkter av import och export i Sverige 1998-2021, miljoner ton per år</t>
  </si>
  <si>
    <t>Diagram 6. Trends for raw, semi-manufactured and finished products for imports and exports in Sweden 1998-2021, million tonnes per year</t>
  </si>
  <si>
    <t>https://www.statistikdatabasen.scb.se/sq/132201</t>
  </si>
  <si>
    <t>Diagram 7. Utveckling av BNP, materialkonsumtion och resursproduktivitet i Sverige, 1998-2020. Index (1998 = 100)</t>
  </si>
  <si>
    <t>Figure 7. Growth of GDP, material consumption and resource productivity in Sweden, 1998-2020. Index (1998 = 100)</t>
  </si>
  <si>
    <t>Diagram 8. Drivkrafter för materialkonsumtionen i Sverige enligt IPAT-ekvationen, 1998-2020. Index (1998 = 100)</t>
  </si>
  <si>
    <t>Figure 8. Driving factors for material consumption in Sweden according to the IPAT equation, 1998-2020. Index (1998 = 100)</t>
  </si>
  <si>
    <r>
      <t xml:space="preserve">Senaste uppdatering/Latest update: </t>
    </r>
    <r>
      <rPr>
        <sz val="11"/>
        <rFont val="Calibri"/>
        <family val="2"/>
        <scheme val="minor"/>
      </rPr>
      <t>2022-12-15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</si>
</sst>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numFmt numFmtId="166" formatCode="#,##0.0"/>
    <numFmt numFmtId="167" formatCode="#\ ##0"/>
    <numFmt numFmtId="168" formatCode="_-* #,##0.00_£_-;\-* #,##0.00_£_-;_-* &quot;-&quot;??_£_-;_-@_-"/>
    <numFmt numFmtId="169" formatCode="_ * #,##0.00_ ;_ * \-#,##0.00_ ;_ * &quot;-&quot;??_ ;_ @_ "/>
    <numFmt numFmtId="170" formatCode="_-* #,##0.00\ _€_-;\-* #,##0.00\ _€_-;_-* &quot;-&quot;??\ _€_-;_-@_-"/>
    <numFmt numFmtId="171" formatCode="0.0%"/>
  </numFmts>
  <fonts count="7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
      <b/>
      <sz val="11"/>
      <color theme="0" tint="-0.249977111117893"/>
      <name val="Calibri"/>
      <family val="2"/>
      <scheme val="minor"/>
    </font>
    <font>
      <sz val="11"/>
      <color theme="0" tint="-0.249977111117893"/>
      <name val="Calibri"/>
      <family val="2"/>
      <scheme val="minor"/>
    </font>
    <font>
      <b/>
      <sz val="11"/>
      <color theme="0" tint="-0.249977111117893"/>
      <name val="Calibri"/>
      <family val="2"/>
    </font>
    <font>
      <sz val="9"/>
      <color theme="0" tint="-0.249977111117893"/>
      <name val="Calibri"/>
      <family val="2"/>
      <scheme val="minor"/>
    </font>
    <font>
      <sz val="11"/>
      <color indexed="8"/>
      <name val="Calibri"/>
      <family val="2"/>
      <scheme val="minor"/>
    </font>
    <font>
      <sz val="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3">
    <xf numFmtId="0" fontId="0" fillId="0" borderId="0"/>
    <xf numFmtId="0" fontId="4" fillId="0" borderId="0" applyNumberFormat="0" applyFill="0" applyBorder="0" applyAlignment="0" applyProtection="0"/>
    <xf numFmtId="0" fontId="7" fillId="0" borderId="0"/>
    <xf numFmtId="43" fontId="8" fillId="0" borderId="0" applyFont="0" applyFill="0" applyBorder="0" applyAlignment="0" applyProtection="0"/>
    <xf numFmtId="168" fontId="13"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8" fillId="0" borderId="0"/>
    <xf numFmtId="0" fontId="11" fillId="0" borderId="0"/>
    <xf numFmtId="0" fontId="12" fillId="0" borderId="0"/>
    <xf numFmtId="0" fontId="8" fillId="0" borderId="0"/>
    <xf numFmtId="0" fontId="8" fillId="0" borderId="0"/>
    <xf numFmtId="0" fontId="8"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Border="0" applyAlignment="0"/>
    <xf numFmtId="0" fontId="1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6" fillId="0" borderId="0"/>
    <xf numFmtId="0" fontId="6"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1" fillId="0" borderId="9" applyNumberFormat="0" applyFill="0" applyAlignment="0" applyProtection="0"/>
    <xf numFmtId="0" fontId="3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2" fillId="32" borderId="0" applyNumberFormat="0" applyBorder="0" applyAlignment="0" applyProtection="0"/>
    <xf numFmtId="0" fontId="33"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7" fillId="0" borderId="0" applyNumberFormat="0" applyFont="0" applyFill="0" applyBorder="0" applyProtection="0">
      <alignment horizontal="left" vertical="center" indent="2"/>
    </xf>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7" fillId="0" borderId="0" applyNumberFormat="0" applyFont="0" applyFill="0" applyBorder="0" applyProtection="0">
      <alignment horizontal="left" vertical="center" indent="5"/>
    </xf>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6" fillId="33" borderId="0" applyBorder="0">
      <alignment horizontal="right" vertical="center"/>
    </xf>
    <xf numFmtId="0" fontId="37" fillId="35" borderId="0" applyNumberFormat="0" applyBorder="0" applyAlignment="0" applyProtection="0"/>
    <xf numFmtId="0" fontId="38" fillId="52" borderId="10" applyNumberFormat="0" applyAlignment="0" applyProtection="0"/>
    <xf numFmtId="0" fontId="39" fillId="53" borderId="11"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9" fontId="6" fillId="0" borderId="0" applyFont="0" applyFill="0" applyBorder="0" applyAlignment="0" applyProtection="0"/>
    <xf numFmtId="0" fontId="40" fillId="0" borderId="0" applyNumberFormat="0" applyFill="0" applyBorder="0" applyAlignment="0" applyProtection="0"/>
    <xf numFmtId="0" fontId="41" fillId="36" borderId="0" applyNumberFormat="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applyNumberFormat="0" applyFill="0" applyBorder="0" applyAlignment="0" applyProtection="0"/>
    <xf numFmtId="0" fontId="4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39" borderId="10" applyNumberFormat="0" applyAlignment="0" applyProtection="0"/>
    <xf numFmtId="0" fontId="48" fillId="0" borderId="15" applyNumberFormat="0" applyFill="0" applyAlignment="0" applyProtection="0"/>
    <xf numFmtId="0" fontId="6" fillId="0" borderId="0"/>
    <xf numFmtId="0" fontId="7" fillId="0" borderId="0"/>
    <xf numFmtId="0" fontId="7" fillId="0" borderId="0"/>
    <xf numFmtId="4" fontId="7" fillId="0" borderId="0"/>
    <xf numFmtId="0" fontId="13" fillId="0" borderId="0"/>
    <xf numFmtId="0" fontId="6" fillId="0" borderId="0"/>
    <xf numFmtId="0" fontId="7" fillId="0" borderId="0"/>
    <xf numFmtId="39"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applyNumberFormat="0" applyFont="0" applyFill="0" applyBorder="0" applyAlignment="0" applyProtection="0"/>
    <xf numFmtId="0" fontId="6" fillId="0" borderId="0"/>
    <xf numFmtId="0" fontId="50" fillId="0" borderId="0" applyNumberFormat="0" applyFill="0" applyBorder="0" applyProtection="0">
      <alignment horizontal="left" vertical="center"/>
    </xf>
    <xf numFmtId="0" fontId="7" fillId="54" borderId="16" applyNumberFormat="0" applyFont="0" applyAlignment="0" applyProtection="0"/>
    <xf numFmtId="0" fontId="51" fillId="52" borderId="17" applyNumberFormat="0" applyAlignment="0" applyProtection="0"/>
    <xf numFmtId="9" fontId="13" fillId="0" borderId="0" applyFont="0" applyFill="0" applyBorder="0" applyAlignment="0" applyProtection="0"/>
    <xf numFmtId="9" fontId="6" fillId="0" borderId="0" applyFont="0" applyFill="0" applyBorder="0" applyAlignment="0" applyProtection="0"/>
    <xf numFmtId="0" fontId="7" fillId="0" borderId="0"/>
    <xf numFmtId="0" fontId="7" fillId="0" borderId="0" applyNumberFormat="0" applyFont="0" applyFill="0" applyBorder="0" applyAlignment="0" applyProtection="0"/>
    <xf numFmtId="0" fontId="6" fillId="0" borderId="0"/>
    <xf numFmtId="0" fontId="6" fillId="0" borderId="0"/>
    <xf numFmtId="0" fontId="7" fillId="0" borderId="0"/>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xf numFmtId="0" fontId="3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7" fillId="0" borderId="0" applyNumberFormat="0" applyFont="0" applyFill="0" applyBorder="0" applyProtection="0">
      <alignment horizontal="left" vertical="center" indent="2"/>
    </xf>
    <xf numFmtId="0" fontId="7" fillId="0" borderId="0" applyNumberFormat="0" applyFont="0" applyFill="0" applyBorder="0" applyProtection="0">
      <alignment horizontal="left" vertical="center" indent="5"/>
    </xf>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33" fillId="0" borderId="0"/>
    <xf numFmtId="0" fontId="7" fillId="0" borderId="0"/>
    <xf numFmtId="0" fontId="18"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1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0" fontId="6" fillId="8" borderId="8" applyNumberFormat="0" applyFont="0" applyAlignment="0" applyProtection="0"/>
    <xf numFmtId="0" fontId="55" fillId="0" borderId="0"/>
    <xf numFmtId="0" fontId="13" fillId="0" borderId="0"/>
    <xf numFmtId="169" fontId="6" fillId="0" borderId="0" applyFont="0" applyFill="0" applyBorder="0" applyAlignment="0" applyProtection="0"/>
    <xf numFmtId="0" fontId="6" fillId="0" borderId="0"/>
    <xf numFmtId="4" fontId="7" fillId="0" borderId="0"/>
    <xf numFmtId="0" fontId="6" fillId="0" borderId="0"/>
    <xf numFmtId="39" fontId="49"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4" fontId="7" fillId="0" borderId="0"/>
    <xf numFmtId="0" fontId="7" fillId="0" borderId="0"/>
    <xf numFmtId="0" fontId="7" fillId="0" borderId="0"/>
    <xf numFmtId="0" fontId="7" fillId="0" borderId="0"/>
    <xf numFmtId="0" fontId="55" fillId="0" borderId="0"/>
    <xf numFmtId="0" fontId="6" fillId="0" borderId="0"/>
    <xf numFmtId="0" fontId="33" fillId="0" borderId="0"/>
    <xf numFmtId="4" fontId="7" fillId="0" borderId="0"/>
    <xf numFmtId="0" fontId="6" fillId="0" borderId="0"/>
    <xf numFmtId="0" fontId="7" fillId="0" borderId="0"/>
    <xf numFmtId="0" fontId="7" fillId="0" borderId="0"/>
    <xf numFmtId="0" fontId="7" fillId="0" borderId="0"/>
    <xf numFmtId="0" fontId="6" fillId="0" borderId="0"/>
    <xf numFmtId="0" fontId="10" fillId="0" borderId="0"/>
    <xf numFmtId="0" fontId="33" fillId="0" borderId="0"/>
    <xf numFmtId="39" fontId="49"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lignment wrapText="1"/>
    </xf>
    <xf numFmtId="0" fontId="64" fillId="0" borderId="0"/>
    <xf numFmtId="43" fontId="6" fillId="0" borderId="0" applyFont="0" applyFill="0" applyBorder="0" applyAlignment="0" applyProtection="0"/>
    <xf numFmtId="0" fontId="69" fillId="0" borderId="0"/>
    <xf numFmtId="0" fontId="69" fillId="0" borderId="0"/>
    <xf numFmtId="9" fontId="6" fillId="0" borderId="0" applyFont="0" applyFill="0" applyBorder="0" applyAlignment="0" applyProtection="0"/>
  </cellStyleXfs>
  <cellXfs count="120">
    <xf numFmtId="0" fontId="0" fillId="0" borderId="0" xfId="0"/>
    <xf numFmtId="0" fontId="1" fillId="0" borderId="0" xfId="0" applyFont="1" applyBorder="1"/>
    <xf numFmtId="0" fontId="4" fillId="0" borderId="0" xfId="1"/>
    <xf numFmtId="0" fontId="2" fillId="0" borderId="0" xfId="0" applyFont="1" applyBorder="1"/>
    <xf numFmtId="0" fontId="0" fillId="0" borderId="0" xfId="0" applyFill="1" applyBorder="1"/>
    <xf numFmtId="0" fontId="3" fillId="0" borderId="0" xfId="0" applyFont="1"/>
    <xf numFmtId="0" fontId="0" fillId="0" borderId="0" xfId="0" applyAlignment="1">
      <alignment wrapText="1"/>
    </xf>
    <xf numFmtId="0" fontId="57" fillId="0" borderId="0" xfId="0" applyFont="1" applyBorder="1"/>
    <xf numFmtId="0" fontId="1" fillId="0" borderId="0" xfId="0" applyFont="1" applyBorder="1" applyAlignment="1">
      <alignment wrapText="1"/>
    </xf>
    <xf numFmtId="0" fontId="0" fillId="0" borderId="0" xfId="0" applyFont="1" applyFill="1" applyBorder="1"/>
    <xf numFmtId="0" fontId="3" fillId="0" borderId="0" xfId="0" applyFont="1" applyFill="1" applyBorder="1" applyAlignment="1"/>
    <xf numFmtId="0" fontId="2" fillId="0" borderId="0" xfId="0" applyFont="1" applyFill="1" applyBorder="1" applyAlignment="1"/>
    <xf numFmtId="0" fontId="58" fillId="0" borderId="0" xfId="7" applyFont="1" applyFill="1" applyBorder="1" applyAlignment="1" applyProtection="1"/>
    <xf numFmtId="0" fontId="3" fillId="0" borderId="0" xfId="7" applyFont="1" applyFill="1" applyBorder="1" applyAlignment="1" applyProtection="1"/>
    <xf numFmtId="0" fontId="2" fillId="0" borderId="0" xfId="7" applyFont="1" applyFill="1" applyAlignment="1" applyProtection="1">
      <alignment wrapText="1"/>
    </xf>
    <xf numFmtId="49" fontId="3" fillId="0" borderId="0" xfId="7" applyNumberFormat="1" applyFont="1" applyFill="1" applyAlignment="1" applyProtection="1">
      <alignment wrapText="1"/>
    </xf>
    <xf numFmtId="4" fontId="3" fillId="0" borderId="0" xfId="0" applyNumberFormat="1" applyFont="1" applyBorder="1" applyAlignment="1">
      <alignment horizontal="left" wrapText="1"/>
    </xf>
    <xf numFmtId="0" fontId="3" fillId="0" borderId="0" xfId="7" applyFont="1" applyFill="1" applyAlignment="1" applyProtection="1">
      <alignment wrapText="1"/>
    </xf>
    <xf numFmtId="0" fontId="3" fillId="0" borderId="0" xfId="7" applyFont="1" applyFill="1" applyBorder="1" applyAlignment="1" applyProtection="1">
      <alignment wrapText="1"/>
    </xf>
    <xf numFmtId="0" fontId="3"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2" fillId="0" borderId="0" xfId="7" applyFont="1" applyFill="1" applyBorder="1" applyAlignment="1" applyProtection="1">
      <alignment wrapText="1"/>
    </xf>
    <xf numFmtId="49" fontId="3"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7" fillId="0" borderId="0" xfId="0" applyFont="1" applyFill="1" applyBorder="1"/>
    <xf numFmtId="0" fontId="3" fillId="0" borderId="0" xfId="0" applyFont="1" applyFill="1" applyBorder="1"/>
    <xf numFmtId="165" fontId="1" fillId="0" borderId="0" xfId="0" applyNumberFormat="1" applyFont="1" applyFill="1" applyBorder="1"/>
    <xf numFmtId="166" fontId="0" fillId="0" borderId="0" xfId="0" applyNumberFormat="1" applyFont="1" applyFill="1" applyBorder="1"/>
    <xf numFmtId="166" fontId="0" fillId="0" borderId="0" xfId="0" applyNumberFormat="1" applyFont="1" applyBorder="1"/>
    <xf numFmtId="3" fontId="0" fillId="0" borderId="0" xfId="0" applyNumberFormat="1" applyFont="1" applyBorder="1"/>
    <xf numFmtId="0" fontId="52" fillId="0" borderId="0" xfId="166"/>
    <xf numFmtId="1" fontId="0" fillId="0" borderId="0" xfId="0" applyNumberFormat="1" applyFont="1" applyBorder="1"/>
    <xf numFmtId="1" fontId="2" fillId="0" borderId="0" xfId="2" applyNumberFormat="1" applyFont="1" applyFill="1" applyBorder="1" applyAlignment="1" applyProtection="1">
      <alignment horizontal="center" vertical="center"/>
    </xf>
    <xf numFmtId="1" fontId="2" fillId="0" borderId="0" xfId="2" applyNumberFormat="1" applyFont="1" applyFill="1" applyBorder="1" applyAlignment="1" applyProtection="1">
      <alignment horizontal="left" vertical="center"/>
    </xf>
    <xf numFmtId="0" fontId="59" fillId="0" borderId="0" xfId="166" applyFont="1"/>
    <xf numFmtId="0" fontId="2" fillId="0" borderId="0" xfId="7" applyFont="1" applyFill="1" applyBorder="1" applyAlignment="1" applyProtection="1"/>
    <xf numFmtId="4" fontId="1" fillId="0" borderId="0" xfId="0" applyNumberFormat="1" applyFont="1" applyFill="1" applyBorder="1"/>
    <xf numFmtId="0" fontId="56" fillId="0" borderId="0" xfId="0" applyFont="1" applyFill="1" applyBorder="1"/>
    <xf numFmtId="167" fontId="56" fillId="0" borderId="0" xfId="0" applyNumberFormat="1" applyFont="1" applyFill="1" applyBorder="1"/>
    <xf numFmtId="165" fontId="56" fillId="0" borderId="0" xfId="0" applyNumberFormat="1" applyFont="1" applyFill="1" applyBorder="1"/>
    <xf numFmtId="165" fontId="57"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3" fillId="0" borderId="0" xfId="0" applyNumberFormat="1" applyFont="1" applyFill="1" applyBorder="1" applyAlignment="1">
      <alignment horizontal="left" wrapText="1"/>
    </xf>
    <xf numFmtId="166"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6"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7" fillId="0" borderId="0" xfId="0" applyFont="1" applyFill="1" applyBorder="1" applyAlignment="1"/>
    <xf numFmtId="4" fontId="0" fillId="0" borderId="0" xfId="0" applyNumberFormat="1" applyFont="1" applyFill="1" applyBorder="1" applyAlignment="1">
      <alignment wrapText="1"/>
    </xf>
    <xf numFmtId="0" fontId="60" fillId="0" borderId="0" xfId="0" applyFont="1" applyFill="1" applyBorder="1" applyAlignment="1">
      <alignment wrapText="1"/>
    </xf>
    <xf numFmtId="0" fontId="60" fillId="0" borderId="0" xfId="0" applyFont="1" applyFill="1" applyBorder="1"/>
    <xf numFmtId="3" fontId="60"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4" fontId="0" fillId="0" borderId="0" xfId="0" applyNumberFormat="1" applyFont="1" applyFill="1" applyBorder="1" applyAlignment="1"/>
    <xf numFmtId="0" fontId="61" fillId="0" borderId="0" xfId="15" applyFont="1" applyBorder="1" applyAlignment="1" applyProtection="1">
      <alignment vertical="center"/>
    </xf>
    <xf numFmtId="0" fontId="46"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2" fillId="0" borderId="0" xfId="0" applyFont="1" applyAlignment="1">
      <alignment vertical="center"/>
    </xf>
    <xf numFmtId="4" fontId="63" fillId="0" borderId="0" xfId="0" applyNumberFormat="1" applyFont="1" applyBorder="1"/>
    <xf numFmtId="4" fontId="0" fillId="0" borderId="0" xfId="0" applyNumberFormat="1"/>
    <xf numFmtId="0" fontId="7" fillId="0" borderId="0" xfId="0" applyNumberFormat="1" applyFont="1" applyFill="1" applyBorder="1" applyAlignment="1"/>
    <xf numFmtId="4" fontId="7" fillId="0" borderId="0" xfId="298" applyNumberFormat="1" applyFont="1" applyFill="1" applyBorder="1" applyAlignment="1"/>
    <xf numFmtId="4" fontId="7" fillId="0" borderId="0" xfId="0" applyNumberFormat="1" applyFont="1" applyFill="1" applyBorder="1" applyAlignment="1"/>
    <xf numFmtId="0" fontId="0" fillId="0" borderId="0" xfId="0" applyFill="1"/>
    <xf numFmtId="0" fontId="63" fillId="0" borderId="0" xfId="0" applyFont="1" applyFill="1" applyBorder="1"/>
    <xf numFmtId="0" fontId="63" fillId="0" borderId="0" xfId="0" applyFont="1" applyBorder="1"/>
    <xf numFmtId="166" fontId="0" fillId="0" borderId="0" xfId="0" applyNumberFormat="1" applyBorder="1"/>
    <xf numFmtId="0" fontId="1" fillId="0" borderId="0" xfId="0" applyFont="1"/>
    <xf numFmtId="166" fontId="1" fillId="0" borderId="0" xfId="0" applyNumberFormat="1" applyFont="1"/>
    <xf numFmtId="0" fontId="0" fillId="0" borderId="0" xfId="0" applyFont="1"/>
    <xf numFmtId="166"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xf numFmtId="0" fontId="0" fillId="0" borderId="0" xfId="0" applyNumberFormat="1"/>
    <xf numFmtId="0" fontId="65" fillId="0" borderId="0" xfId="0" applyFont="1" applyBorder="1"/>
    <xf numFmtId="0" fontId="66" fillId="0" borderId="0" xfId="0" applyFont="1" applyFill="1" applyProtection="1"/>
    <xf numFmtId="0" fontId="67" fillId="0" borderId="0" xfId="0" applyFont="1" applyFill="1" applyProtection="1"/>
    <xf numFmtId="0" fontId="66" fillId="0" borderId="0" xfId="0" applyFont="1" applyBorder="1"/>
    <xf numFmtId="164" fontId="68" fillId="0" borderId="0" xfId="299" applyNumberFormat="1" applyFont="1" applyFill="1" applyAlignment="1" applyProtection="1">
      <alignment wrapText="1"/>
    </xf>
    <xf numFmtId="164" fontId="68" fillId="0" borderId="0" xfId="299" applyNumberFormat="1" applyFont="1" applyFill="1" applyProtection="1"/>
    <xf numFmtId="164" fontId="68" fillId="0" borderId="0" xfId="299" applyNumberFormat="1" applyFont="1" applyBorder="1"/>
    <xf numFmtId="49" fontId="67" fillId="0" borderId="0" xfId="299" applyNumberFormat="1" applyFont="1" applyFill="1" applyProtection="1"/>
    <xf numFmtId="0" fontId="65" fillId="0" borderId="0" xfId="0" applyFont="1" applyFill="1" applyBorder="1"/>
    <xf numFmtId="3" fontId="65" fillId="0" borderId="0" xfId="0" applyNumberFormat="1" applyFont="1" applyFill="1" applyBorder="1"/>
    <xf numFmtId="3" fontId="66" fillId="0" borderId="0" xfId="0" applyNumberFormat="1" applyFont="1" applyFill="1" applyBorder="1"/>
    <xf numFmtId="0" fontId="66" fillId="0" borderId="0" xfId="0" applyFont="1" applyFill="1" applyBorder="1"/>
    <xf numFmtId="3" fontId="67" fillId="0" borderId="0" xfId="0" applyNumberFormat="1" applyFont="1" applyFill="1" applyProtection="1"/>
    <xf numFmtId="3" fontId="66" fillId="0" borderId="0" xfId="0" applyNumberFormat="1" applyFont="1" applyFill="1" applyProtection="1"/>
    <xf numFmtId="166" fontId="0" fillId="0" borderId="0" xfId="0" applyNumberFormat="1"/>
    <xf numFmtId="0" fontId="4" fillId="0" borderId="0" xfId="1" applyFill="1" applyBorder="1" applyAlignment="1" applyProtection="1">
      <alignment wrapText="1"/>
    </xf>
    <xf numFmtId="0" fontId="56" fillId="0" borderId="0" xfId="0" applyFont="1"/>
    <xf numFmtId="2" fontId="0" fillId="0" borderId="0" xfId="0" applyNumberFormat="1" applyFont="1" applyFill="1" applyBorder="1"/>
    <xf numFmtId="1" fontId="0" fillId="0" borderId="0" xfId="0" applyNumberFormat="1" applyFont="1" applyFill="1" applyBorder="1"/>
    <xf numFmtId="1" fontId="0" fillId="0" borderId="0" xfId="0" applyNumberFormat="1"/>
    <xf numFmtId="164" fontId="1" fillId="0" borderId="0" xfId="299" applyNumberFormat="1" applyFont="1"/>
    <xf numFmtId="164" fontId="0" fillId="0" borderId="0" xfId="299" applyNumberFormat="1" applyFont="1"/>
    <xf numFmtId="164" fontId="60" fillId="0" borderId="0" xfId="299" applyNumberFormat="1" applyFont="1"/>
    <xf numFmtId="3" fontId="68" fillId="0" borderId="0" xfId="0" applyNumberFormat="1" applyFont="1" applyBorder="1"/>
    <xf numFmtId="9" fontId="0" fillId="0" borderId="0" xfId="302" applyFont="1" applyFill="1" applyBorder="1"/>
    <xf numFmtId="171" fontId="0" fillId="0" borderId="0" xfId="302" applyNumberFormat="1" applyFont="1" applyFill="1" applyBorder="1"/>
    <xf numFmtId="171" fontId="0" fillId="0" borderId="0" xfId="302" applyNumberFormat="1" applyFont="1" applyBorder="1"/>
  </cellXfs>
  <cellStyles count="303">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xr:uid="{00000000-0005-0000-0000-000006000000}"/>
    <cellStyle name="20% - Accent2 2" xfId="88" xr:uid="{00000000-0005-0000-0000-000007000000}"/>
    <cellStyle name="20% - Accent3 2" xfId="89" xr:uid="{00000000-0005-0000-0000-000008000000}"/>
    <cellStyle name="20% - Accent4 2" xfId="90" xr:uid="{00000000-0005-0000-0000-000009000000}"/>
    <cellStyle name="20% - Accent5 2" xfId="91" xr:uid="{00000000-0005-0000-0000-00000A000000}"/>
    <cellStyle name="20% - Accent6 2" xfId="92" xr:uid="{00000000-0005-0000-0000-00000B000000}"/>
    <cellStyle name="2x indented GHG Textfiels" xfId="93" xr:uid="{00000000-0005-0000-0000-00000C000000}"/>
    <cellStyle name="2x indented GHG Textfiels 2" xfId="186" xr:uid="{00000000-0005-0000-0000-00000D000000}"/>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xr:uid="{00000000-0005-0000-0000-000014000000}"/>
    <cellStyle name="40% - Accent2 2" xfId="95" xr:uid="{00000000-0005-0000-0000-000015000000}"/>
    <cellStyle name="40% - Accent3 2" xfId="96" xr:uid="{00000000-0005-0000-0000-000016000000}"/>
    <cellStyle name="40% - Accent4 2" xfId="97" xr:uid="{00000000-0005-0000-0000-000017000000}"/>
    <cellStyle name="40% - Accent5 2" xfId="98" xr:uid="{00000000-0005-0000-0000-000018000000}"/>
    <cellStyle name="40% - Accent6 2" xfId="99" xr:uid="{00000000-0005-0000-0000-000019000000}"/>
    <cellStyle name="5x indented GHG Textfiels" xfId="100" xr:uid="{00000000-0005-0000-0000-00001A000000}"/>
    <cellStyle name="5x indented GHG Textfiels 2" xfId="187" xr:uid="{00000000-0005-0000-0000-00001B000000}"/>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xr:uid="{00000000-0005-0000-0000-000022000000}"/>
    <cellStyle name="60% - Accent2 2" xfId="102" xr:uid="{00000000-0005-0000-0000-000023000000}"/>
    <cellStyle name="60% - Accent3 2" xfId="103" xr:uid="{00000000-0005-0000-0000-000024000000}"/>
    <cellStyle name="60% - Accent4 2" xfId="104" xr:uid="{00000000-0005-0000-0000-000025000000}"/>
    <cellStyle name="60% - Accent5 2" xfId="105" xr:uid="{00000000-0005-0000-0000-000026000000}"/>
    <cellStyle name="60% - Accent6 2" xfId="106" xr:uid="{00000000-0005-0000-0000-000027000000}"/>
    <cellStyle name="Accent1 2" xfId="107" xr:uid="{00000000-0005-0000-0000-000028000000}"/>
    <cellStyle name="Accent2 2" xfId="108" xr:uid="{00000000-0005-0000-0000-000029000000}"/>
    <cellStyle name="Accent3 2" xfId="109" xr:uid="{00000000-0005-0000-0000-00002A000000}"/>
    <cellStyle name="Accent4 2" xfId="110" xr:uid="{00000000-0005-0000-0000-00002B000000}"/>
    <cellStyle name="Accent5 2" xfId="111" xr:uid="{00000000-0005-0000-0000-00002C000000}"/>
    <cellStyle name="Accent6 2" xfId="112" xr:uid="{00000000-0005-0000-0000-00002D000000}"/>
    <cellStyle name="AggCels" xfId="113" xr:uid="{00000000-0005-0000-0000-00002E000000}"/>
    <cellStyle name="Anteckning 2" xfId="222" xr:uid="{00000000-0005-0000-0000-00002F000000}"/>
    <cellStyle name="Bad 2" xfId="114" xr:uid="{00000000-0005-0000-0000-000030000000}"/>
    <cellStyle name="Beräkning" xfId="51" builtinId="22" customBuiltin="1"/>
    <cellStyle name="Bra" xfId="46" builtinId="26" customBuiltin="1"/>
    <cellStyle name="Calculation 2" xfId="115" xr:uid="{00000000-0005-0000-0000-000033000000}"/>
    <cellStyle name="Check Cell 2" xfId="116" xr:uid="{00000000-0005-0000-0000-000034000000}"/>
    <cellStyle name="Comma 2" xfId="4" xr:uid="{00000000-0005-0000-0000-000035000000}"/>
    <cellStyle name="Comma 3" xfId="117" xr:uid="{00000000-0005-0000-0000-000036000000}"/>
    <cellStyle name="Comma 3 2" xfId="118" xr:uid="{00000000-0005-0000-0000-000037000000}"/>
    <cellStyle name="Comma 4" xfId="119" xr:uid="{00000000-0005-0000-0000-000038000000}"/>
    <cellStyle name="Comma 5" xfId="120" xr:uid="{00000000-0005-0000-0000-000039000000}"/>
    <cellStyle name="Comma 5 2" xfId="177" xr:uid="{00000000-0005-0000-0000-00003A000000}"/>
    <cellStyle name="Comma 5 2 2" xfId="204" xr:uid="{00000000-0005-0000-0000-00003B000000}"/>
    <cellStyle name="Comma 5 2 2 2" xfId="267" xr:uid="{00000000-0005-0000-0000-00003C000000}"/>
    <cellStyle name="Comma 5 2 3" xfId="242" xr:uid="{00000000-0005-0000-0000-00003D000000}"/>
    <cellStyle name="Comma 5 3" xfId="188" xr:uid="{00000000-0005-0000-0000-00003E000000}"/>
    <cellStyle name="Comma 5 3 2" xfId="251" xr:uid="{00000000-0005-0000-0000-00003F000000}"/>
    <cellStyle name="Comma 5 4" xfId="185" xr:uid="{00000000-0005-0000-0000-000040000000}"/>
    <cellStyle name="Comma 5 4 2" xfId="250" xr:uid="{00000000-0005-0000-0000-000041000000}"/>
    <cellStyle name="Comma 5 5" xfId="225" xr:uid="{00000000-0005-0000-0000-000042000000}"/>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xr:uid="{00000000-0005-0000-0000-00004A000000}"/>
    <cellStyle name="Förklarande text" xfId="55" builtinId="53" customBuiltin="1"/>
    <cellStyle name="Good 2" xfId="122" xr:uid="{00000000-0005-0000-0000-00004C000000}"/>
    <cellStyle name="Heading 1 2" xfId="123" xr:uid="{00000000-0005-0000-0000-00004D000000}"/>
    <cellStyle name="Heading 2 2" xfId="124" xr:uid="{00000000-0005-0000-0000-00004E000000}"/>
    <cellStyle name="Heading 3 2" xfId="125" xr:uid="{00000000-0005-0000-0000-00004F000000}"/>
    <cellStyle name="Heading 4 2" xfId="126" xr:uid="{00000000-0005-0000-0000-000050000000}"/>
    <cellStyle name="Hyperlink 2" xfId="6" xr:uid="{00000000-0005-0000-0000-000051000000}"/>
    <cellStyle name="Hyperlink 2 2" xfId="127" xr:uid="{00000000-0005-0000-0000-000052000000}"/>
    <cellStyle name="Hyperlink 2 2 2" xfId="128" xr:uid="{00000000-0005-0000-0000-000053000000}"/>
    <cellStyle name="Hyperlink 2 3" xfId="129" xr:uid="{00000000-0005-0000-0000-000054000000}"/>
    <cellStyle name="Hyperlink 3" xfId="130" xr:uid="{00000000-0005-0000-0000-000055000000}"/>
    <cellStyle name="Hyperlink 3 2" xfId="131" xr:uid="{00000000-0005-0000-0000-000056000000}"/>
    <cellStyle name="Hyperlink_MFA Standard Table for electronic Questionnaire 21-04-07" xfId="14" xr:uid="{00000000-0005-0000-0000-000057000000}"/>
    <cellStyle name="Hyperlänk" xfId="1" builtinId="8"/>
    <cellStyle name="Hyperlänk 2" xfId="15" xr:uid="{00000000-0005-0000-0000-000059000000}"/>
    <cellStyle name="Hyperlänk 3" xfId="5" xr:uid="{00000000-0005-0000-0000-00005A000000}"/>
    <cellStyle name="Hyperlänk 4" xfId="40" xr:uid="{00000000-0005-0000-0000-00005B000000}"/>
    <cellStyle name="Indata" xfId="49" builtinId="20" customBuiltin="1"/>
    <cellStyle name="Input 2" xfId="132" xr:uid="{00000000-0005-0000-0000-00005D000000}"/>
    <cellStyle name="Kontrollcell" xfId="53" builtinId="23" customBuiltin="1"/>
    <cellStyle name="Linked Cell 2" xfId="133" xr:uid="{00000000-0005-0000-0000-00005F000000}"/>
    <cellStyle name="Länkad cell" xfId="52" builtinId="24" customBuiltin="1"/>
    <cellStyle name="Neutral" xfId="48" builtinId="28" customBuiltin="1"/>
    <cellStyle name="Normal" xfId="0" builtinId="0"/>
    <cellStyle name="Normal 10" xfId="16" xr:uid="{00000000-0005-0000-0000-000063000000}"/>
    <cellStyle name="Normal 10 2" xfId="172" xr:uid="{00000000-0005-0000-0000-000064000000}"/>
    <cellStyle name="Normal 10 2 2" xfId="199" xr:uid="{00000000-0005-0000-0000-000065000000}"/>
    <cellStyle name="Normal 10 2 2 2" xfId="262" xr:uid="{00000000-0005-0000-0000-000066000000}"/>
    <cellStyle name="Normal 10 2 3" xfId="237" xr:uid="{00000000-0005-0000-0000-000067000000}"/>
    <cellStyle name="Normal 10 3" xfId="189" xr:uid="{00000000-0005-0000-0000-000068000000}"/>
    <cellStyle name="Normal 10 3 2" xfId="252" xr:uid="{00000000-0005-0000-0000-000069000000}"/>
    <cellStyle name="Normal 10 4" xfId="180" xr:uid="{00000000-0005-0000-0000-00006A000000}"/>
    <cellStyle name="Normal 10 4 2" xfId="245" xr:uid="{00000000-0005-0000-0000-00006B000000}"/>
    <cellStyle name="Normal 10 5" xfId="207" xr:uid="{00000000-0005-0000-0000-00006C000000}"/>
    <cellStyle name="Normal 10 6" xfId="226" xr:uid="{00000000-0005-0000-0000-00006D000000}"/>
    <cellStyle name="Normal 10 7" xfId="134" xr:uid="{00000000-0005-0000-0000-00006E000000}"/>
    <cellStyle name="Normal 10_D1_SV" xfId="273" xr:uid="{00000000-0005-0000-0000-00006F000000}"/>
    <cellStyle name="Normal 11" xfId="17" xr:uid="{00000000-0005-0000-0000-000070000000}"/>
    <cellStyle name="Normal 11 2" xfId="37" xr:uid="{00000000-0005-0000-0000-000071000000}"/>
    <cellStyle name="Normal 11_D1_SV" xfId="281" xr:uid="{00000000-0005-0000-0000-000072000000}"/>
    <cellStyle name="Normal 12" xfId="18" xr:uid="{00000000-0005-0000-0000-000073000000}"/>
    <cellStyle name="Normal 12 2" xfId="38" xr:uid="{00000000-0005-0000-0000-000074000000}"/>
    <cellStyle name="Normal 13" xfId="2" xr:uid="{00000000-0005-0000-0000-000075000000}"/>
    <cellStyle name="Normal 13 2" xfId="223" xr:uid="{00000000-0005-0000-0000-000076000000}"/>
    <cellStyle name="Normal 13_D1_SV" xfId="272" xr:uid="{00000000-0005-0000-0000-000077000000}"/>
    <cellStyle name="Normal 14" xfId="81" xr:uid="{00000000-0005-0000-0000-000078000000}"/>
    <cellStyle name="Normal 14 2" xfId="292" xr:uid="{00000000-0005-0000-0000-000079000000}"/>
    <cellStyle name="Normal 15" xfId="205" xr:uid="{00000000-0005-0000-0000-00007A000000}"/>
    <cellStyle name="Normal 15 2" xfId="293" xr:uid="{00000000-0005-0000-0000-00007B000000}"/>
    <cellStyle name="Normal 16" xfId="274" xr:uid="{00000000-0005-0000-0000-00007C000000}"/>
    <cellStyle name="Normal 16 2" xfId="294" xr:uid="{00000000-0005-0000-0000-00007D000000}"/>
    <cellStyle name="Normal 17" xfId="286" xr:uid="{00000000-0005-0000-0000-00007E000000}"/>
    <cellStyle name="Normal 17 2" xfId="296" xr:uid="{00000000-0005-0000-0000-00007F000000}"/>
    <cellStyle name="Normal 18" xfId="282" xr:uid="{00000000-0005-0000-0000-000080000000}"/>
    <cellStyle name="Normal 18 2" xfId="295" xr:uid="{00000000-0005-0000-0000-000081000000}"/>
    <cellStyle name="Normal 19" xfId="300" xr:uid="{00000000-0005-0000-0000-000082000000}"/>
    <cellStyle name="Normal 2" xfId="7" xr:uid="{00000000-0005-0000-0000-000083000000}"/>
    <cellStyle name="Normal 2 2" xfId="19" xr:uid="{00000000-0005-0000-0000-000084000000}"/>
    <cellStyle name="Normal 2 2 2" xfId="136" xr:uid="{00000000-0005-0000-0000-000085000000}"/>
    <cellStyle name="Normal 2 2 3" xfId="135" xr:uid="{00000000-0005-0000-0000-000086000000}"/>
    <cellStyle name="Normal 2 2_D1_SV" xfId="287" xr:uid="{00000000-0005-0000-0000-000087000000}"/>
    <cellStyle name="Normal 2 3" xfId="20" xr:uid="{00000000-0005-0000-0000-000088000000}"/>
    <cellStyle name="Normal 2 3 2" xfId="21" xr:uid="{00000000-0005-0000-0000-000089000000}"/>
    <cellStyle name="Normal 2 3 2 2" xfId="209" xr:uid="{00000000-0005-0000-0000-00008A000000}"/>
    <cellStyle name="Normal 2 3 2 3" xfId="253" xr:uid="{00000000-0005-0000-0000-00008B000000}"/>
    <cellStyle name="Normal 2 3 2 4" xfId="190" xr:uid="{00000000-0005-0000-0000-00008C000000}"/>
    <cellStyle name="Normal 2 3 2_D1_SV" xfId="268" xr:uid="{00000000-0005-0000-0000-00008D000000}"/>
    <cellStyle name="Normal 2 3 3" xfId="208" xr:uid="{00000000-0005-0000-0000-00008E000000}"/>
    <cellStyle name="Normal 2 3 4" xfId="227" xr:uid="{00000000-0005-0000-0000-00008F000000}"/>
    <cellStyle name="Normal 2 3 5" xfId="137" xr:uid="{00000000-0005-0000-0000-000090000000}"/>
    <cellStyle name="Normal 2 3_D1_SV" xfId="275" xr:uid="{00000000-0005-0000-0000-000091000000}"/>
    <cellStyle name="Normal 2 4" xfId="22" xr:uid="{00000000-0005-0000-0000-000092000000}"/>
    <cellStyle name="Normal 2 4 2" xfId="210" xr:uid="{00000000-0005-0000-0000-000093000000}"/>
    <cellStyle name="Normal 2 4_D1_SV" xfId="290" xr:uid="{00000000-0005-0000-0000-000094000000}"/>
    <cellStyle name="Normal 2 5" xfId="23" xr:uid="{00000000-0005-0000-0000-000095000000}"/>
    <cellStyle name="Normal 2 5 2" xfId="211" xr:uid="{00000000-0005-0000-0000-000096000000}"/>
    <cellStyle name="Normal 2 5_D1_SV" xfId="206" xr:uid="{00000000-0005-0000-0000-000097000000}"/>
    <cellStyle name="Normal 2 6" xfId="24" xr:uid="{00000000-0005-0000-0000-000098000000}"/>
    <cellStyle name="Normal 2 6 2" xfId="212" xr:uid="{00000000-0005-0000-0000-000099000000}"/>
    <cellStyle name="Normal 2 6_D1_SV" xfId="284" xr:uid="{00000000-0005-0000-0000-00009A000000}"/>
    <cellStyle name="Normal 2 7" xfId="224" xr:uid="{00000000-0005-0000-0000-00009B000000}"/>
    <cellStyle name="Normal 2 8" xfId="298" xr:uid="{00000000-0005-0000-0000-00009C000000}"/>
    <cellStyle name="Normal 20" xfId="301" xr:uid="{00000000-0005-0000-0000-00009D000000}"/>
    <cellStyle name="Normal 3" xfId="8" xr:uid="{00000000-0005-0000-0000-00009E000000}"/>
    <cellStyle name="Normal 3 2" xfId="138" xr:uid="{00000000-0005-0000-0000-00009F000000}"/>
    <cellStyle name="Normal 3 3" xfId="139" xr:uid="{00000000-0005-0000-0000-0000A0000000}"/>
    <cellStyle name="Normal 3 3 2" xfId="175" xr:uid="{00000000-0005-0000-0000-0000A1000000}"/>
    <cellStyle name="Normal 3 3 2 2" xfId="202" xr:uid="{00000000-0005-0000-0000-0000A2000000}"/>
    <cellStyle name="Normal 3 3 2 2 2" xfId="265" xr:uid="{00000000-0005-0000-0000-0000A3000000}"/>
    <cellStyle name="Normal 3 3 2 3" xfId="240" xr:uid="{00000000-0005-0000-0000-0000A4000000}"/>
    <cellStyle name="Normal 3 3 3" xfId="191" xr:uid="{00000000-0005-0000-0000-0000A5000000}"/>
    <cellStyle name="Normal 3 3 3 2" xfId="254" xr:uid="{00000000-0005-0000-0000-0000A6000000}"/>
    <cellStyle name="Normal 3 3 4" xfId="183" xr:uid="{00000000-0005-0000-0000-0000A7000000}"/>
    <cellStyle name="Normal 3 3 4 2" xfId="248" xr:uid="{00000000-0005-0000-0000-0000A8000000}"/>
    <cellStyle name="Normal 3 3 5" xfId="228" xr:uid="{00000000-0005-0000-0000-0000A9000000}"/>
    <cellStyle name="Normal 3 4" xfId="140" xr:uid="{00000000-0005-0000-0000-0000AA000000}"/>
    <cellStyle name="Normal 3 5" xfId="83" xr:uid="{00000000-0005-0000-0000-0000AB000000}"/>
    <cellStyle name="Normal 3_D1_SV" xfId="271" xr:uid="{00000000-0005-0000-0000-0000AC000000}"/>
    <cellStyle name="Normal 4" xfId="25" xr:uid="{00000000-0005-0000-0000-0000AD000000}"/>
    <cellStyle name="Normal 4 2" xfId="142" xr:uid="{00000000-0005-0000-0000-0000AE000000}"/>
    <cellStyle name="Normal 4 2 2" xfId="143" xr:uid="{00000000-0005-0000-0000-0000AF000000}"/>
    <cellStyle name="Normal 4 3" xfId="229" xr:uid="{00000000-0005-0000-0000-0000B0000000}"/>
    <cellStyle name="Normal 4 4" xfId="141" xr:uid="{00000000-0005-0000-0000-0000B1000000}"/>
    <cellStyle name="Normal 4_D1_SV" xfId="283" xr:uid="{00000000-0005-0000-0000-0000B2000000}"/>
    <cellStyle name="Normal 5" xfId="26" xr:uid="{00000000-0005-0000-0000-0000B3000000}"/>
    <cellStyle name="Normal 5 2" xfId="27" xr:uid="{00000000-0005-0000-0000-0000B4000000}"/>
    <cellStyle name="Normal 5 2 2" xfId="145" xr:uid="{00000000-0005-0000-0000-0000B5000000}"/>
    <cellStyle name="Normal 5 2_D1_SV" xfId="289" xr:uid="{00000000-0005-0000-0000-0000B6000000}"/>
    <cellStyle name="Normal 5 3" xfId="39" xr:uid="{00000000-0005-0000-0000-0000B7000000}"/>
    <cellStyle name="Normal 5 3 2" xfId="221" xr:uid="{00000000-0005-0000-0000-0000B8000000}"/>
    <cellStyle name="Normal 5 3 3" xfId="146" xr:uid="{00000000-0005-0000-0000-0000B9000000}"/>
    <cellStyle name="Normal 5 3_D1_SV" xfId="285" xr:uid="{00000000-0005-0000-0000-0000BA000000}"/>
    <cellStyle name="Normal 5 4" xfId="213" xr:uid="{00000000-0005-0000-0000-0000BB000000}"/>
    <cellStyle name="Normal 5 5" xfId="144" xr:uid="{00000000-0005-0000-0000-0000BC000000}"/>
    <cellStyle name="Normal 5_D1_SV" xfId="278" xr:uid="{00000000-0005-0000-0000-0000BD000000}"/>
    <cellStyle name="Normal 6" xfId="28" xr:uid="{00000000-0005-0000-0000-0000BE000000}"/>
    <cellStyle name="Normal 6 2" xfId="148" xr:uid="{00000000-0005-0000-0000-0000BF000000}"/>
    <cellStyle name="Normal 6 3" xfId="149" xr:uid="{00000000-0005-0000-0000-0000C0000000}"/>
    <cellStyle name="Normal 6 4" xfId="147" xr:uid="{00000000-0005-0000-0000-0000C1000000}"/>
    <cellStyle name="Normal 6_D1_SV" xfId="279" xr:uid="{00000000-0005-0000-0000-0000C2000000}"/>
    <cellStyle name="Normal 7" xfId="29" xr:uid="{00000000-0005-0000-0000-0000C3000000}"/>
    <cellStyle name="Normal 7 2" xfId="151" xr:uid="{00000000-0005-0000-0000-0000C4000000}"/>
    <cellStyle name="Normal 7 3" xfId="152" xr:uid="{00000000-0005-0000-0000-0000C5000000}"/>
    <cellStyle name="Normal 7 4" xfId="150" xr:uid="{00000000-0005-0000-0000-0000C6000000}"/>
    <cellStyle name="Normal 7_D1_SV" xfId="269" xr:uid="{00000000-0005-0000-0000-0000C7000000}"/>
    <cellStyle name="Normal 8" xfId="30" xr:uid="{00000000-0005-0000-0000-0000C8000000}"/>
    <cellStyle name="Normal 8 2" xfId="154" xr:uid="{00000000-0005-0000-0000-0000C9000000}"/>
    <cellStyle name="Normal 8 3" xfId="170" xr:uid="{00000000-0005-0000-0000-0000CA000000}"/>
    <cellStyle name="Normal 8 3 2" xfId="197" xr:uid="{00000000-0005-0000-0000-0000CB000000}"/>
    <cellStyle name="Normal 8 3 2 2" xfId="260" xr:uid="{00000000-0005-0000-0000-0000CC000000}"/>
    <cellStyle name="Normal 8 3 3" xfId="235" xr:uid="{00000000-0005-0000-0000-0000CD000000}"/>
    <cellStyle name="Normal 8 4" xfId="192" xr:uid="{00000000-0005-0000-0000-0000CE000000}"/>
    <cellStyle name="Normal 8 4 2" xfId="255" xr:uid="{00000000-0005-0000-0000-0000CF000000}"/>
    <cellStyle name="Normal 8 5" xfId="178" xr:uid="{00000000-0005-0000-0000-0000D0000000}"/>
    <cellStyle name="Normal 8 5 2" xfId="243" xr:uid="{00000000-0005-0000-0000-0000D1000000}"/>
    <cellStyle name="Normal 8 6" xfId="214" xr:uid="{00000000-0005-0000-0000-0000D2000000}"/>
    <cellStyle name="Normal 8 7" xfId="230" xr:uid="{00000000-0005-0000-0000-0000D3000000}"/>
    <cellStyle name="Normal 8 8" xfId="153" xr:uid="{00000000-0005-0000-0000-0000D4000000}"/>
    <cellStyle name="Normal 8_D1_SV" xfId="280" xr:uid="{00000000-0005-0000-0000-0000D5000000}"/>
    <cellStyle name="Normal 9" xfId="31" xr:uid="{00000000-0005-0000-0000-0000D6000000}"/>
    <cellStyle name="Normal 9 2" xfId="171" xr:uid="{00000000-0005-0000-0000-0000D7000000}"/>
    <cellStyle name="Normal 9 2 2" xfId="198" xr:uid="{00000000-0005-0000-0000-0000D8000000}"/>
    <cellStyle name="Normal 9 2 2 2" xfId="261" xr:uid="{00000000-0005-0000-0000-0000D9000000}"/>
    <cellStyle name="Normal 9 2 3" xfId="236" xr:uid="{00000000-0005-0000-0000-0000DA000000}"/>
    <cellStyle name="Normal 9 3" xfId="193" xr:uid="{00000000-0005-0000-0000-0000DB000000}"/>
    <cellStyle name="Normal 9 3 2" xfId="256" xr:uid="{00000000-0005-0000-0000-0000DC000000}"/>
    <cellStyle name="Normal 9 4" xfId="179" xr:uid="{00000000-0005-0000-0000-0000DD000000}"/>
    <cellStyle name="Normal 9 4 2" xfId="244" xr:uid="{00000000-0005-0000-0000-0000DE000000}"/>
    <cellStyle name="Normal 9 5" xfId="215" xr:uid="{00000000-0005-0000-0000-0000DF000000}"/>
    <cellStyle name="Normal 9 6" xfId="231" xr:uid="{00000000-0005-0000-0000-0000E0000000}"/>
    <cellStyle name="Normal 9 7" xfId="155" xr:uid="{00000000-0005-0000-0000-0000E1000000}"/>
    <cellStyle name="Normal 9_D1_SV" xfId="276" xr:uid="{00000000-0005-0000-0000-0000E2000000}"/>
    <cellStyle name="Normal GHG Textfiels Bold" xfId="156" xr:uid="{00000000-0005-0000-0000-0000E3000000}"/>
    <cellStyle name="Normale_cpa_2002_en" xfId="9" xr:uid="{00000000-0005-0000-0000-0000E4000000}"/>
    <cellStyle name="Note 2" xfId="157" xr:uid="{00000000-0005-0000-0000-0000E5000000}"/>
    <cellStyle name="Output 2" xfId="158" xr:uid="{00000000-0005-0000-0000-0000E6000000}"/>
    <cellStyle name="Paprastas_Sheet1_1" xfId="10" xr:uid="{00000000-0005-0000-0000-0000E7000000}"/>
    <cellStyle name="Percent 2" xfId="159" xr:uid="{00000000-0005-0000-0000-0000E8000000}"/>
    <cellStyle name="Percent 3" xfId="160" xr:uid="{00000000-0005-0000-0000-0000E9000000}"/>
    <cellStyle name="Percent 3 2" xfId="174" xr:uid="{00000000-0005-0000-0000-0000EA000000}"/>
    <cellStyle name="Percent 3 2 2" xfId="201" xr:uid="{00000000-0005-0000-0000-0000EB000000}"/>
    <cellStyle name="Percent 3 2 2 2" xfId="264" xr:uid="{00000000-0005-0000-0000-0000EC000000}"/>
    <cellStyle name="Percent 3 2 3" xfId="239" xr:uid="{00000000-0005-0000-0000-0000ED000000}"/>
    <cellStyle name="Percent 3 3" xfId="194" xr:uid="{00000000-0005-0000-0000-0000EE000000}"/>
    <cellStyle name="Percent 3 3 2" xfId="257" xr:uid="{00000000-0005-0000-0000-0000EF000000}"/>
    <cellStyle name="Percent 3 4" xfId="182" xr:uid="{00000000-0005-0000-0000-0000F0000000}"/>
    <cellStyle name="Percent 3 4 2" xfId="247" xr:uid="{00000000-0005-0000-0000-0000F1000000}"/>
    <cellStyle name="Percent 3 5" xfId="232" xr:uid="{00000000-0005-0000-0000-0000F2000000}"/>
    <cellStyle name="Procent" xfId="302" builtinId="5"/>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xr:uid="{00000000-0005-0000-0000-0000F8000000}"/>
    <cellStyle name="Standard 2 2" xfId="12" xr:uid="{00000000-0005-0000-0000-0000F9000000}"/>
    <cellStyle name="Standard 2 2 2" xfId="161" xr:uid="{00000000-0005-0000-0000-0000FA000000}"/>
    <cellStyle name="Standard 2 2 3" xfId="85" xr:uid="{00000000-0005-0000-0000-0000FB000000}"/>
    <cellStyle name="Standard 2 2_D1_SV" xfId="270" xr:uid="{00000000-0005-0000-0000-0000FC000000}"/>
    <cellStyle name="Standard 2 3" xfId="162" xr:uid="{00000000-0005-0000-0000-0000FD000000}"/>
    <cellStyle name="Standard 2 4" xfId="84" xr:uid="{00000000-0005-0000-0000-0000FE000000}"/>
    <cellStyle name="Standard 2_D1_SV" xfId="277" xr:uid="{00000000-0005-0000-0000-0000FF000000}"/>
    <cellStyle name="Standard 3" xfId="13" xr:uid="{00000000-0005-0000-0000-000000010000}"/>
    <cellStyle name="Standard 3 2" xfId="163" xr:uid="{00000000-0005-0000-0000-000001010000}"/>
    <cellStyle name="Standard 3 2 2" xfId="176" xr:uid="{00000000-0005-0000-0000-000002010000}"/>
    <cellStyle name="Standard 3 2 2 2" xfId="203" xr:uid="{00000000-0005-0000-0000-000003010000}"/>
    <cellStyle name="Standard 3 2 2 2 2" xfId="266" xr:uid="{00000000-0005-0000-0000-000004010000}"/>
    <cellStyle name="Standard 3 2 2 3" xfId="241" xr:uid="{00000000-0005-0000-0000-000005010000}"/>
    <cellStyle name="Standard 3 2 3" xfId="195" xr:uid="{00000000-0005-0000-0000-000006010000}"/>
    <cellStyle name="Standard 3 2 3 2" xfId="258" xr:uid="{00000000-0005-0000-0000-000007010000}"/>
    <cellStyle name="Standard 3 2 4" xfId="184" xr:uid="{00000000-0005-0000-0000-000008010000}"/>
    <cellStyle name="Standard 3 2 4 2" xfId="249" xr:uid="{00000000-0005-0000-0000-000009010000}"/>
    <cellStyle name="Standard 3 2 5" xfId="233" xr:uid="{00000000-0005-0000-0000-00000A010000}"/>
    <cellStyle name="Standard 3 3" xfId="86" xr:uid="{00000000-0005-0000-0000-00000B010000}"/>
    <cellStyle name="Standard 3_D1_SV" xfId="288" xr:uid="{00000000-0005-0000-0000-00000C010000}"/>
    <cellStyle name="Standard 4" xfId="164" xr:uid="{00000000-0005-0000-0000-00000D010000}"/>
    <cellStyle name="Standard 4 2" xfId="173" xr:uid="{00000000-0005-0000-0000-00000E010000}"/>
    <cellStyle name="Standard 4 2 2" xfId="200" xr:uid="{00000000-0005-0000-0000-00000F010000}"/>
    <cellStyle name="Standard 4 2 2 2" xfId="263" xr:uid="{00000000-0005-0000-0000-000010010000}"/>
    <cellStyle name="Standard 4 2 3" xfId="238" xr:uid="{00000000-0005-0000-0000-000011010000}"/>
    <cellStyle name="Standard 4 3" xfId="196" xr:uid="{00000000-0005-0000-0000-000012010000}"/>
    <cellStyle name="Standard 4 3 2" xfId="259" xr:uid="{00000000-0005-0000-0000-000013010000}"/>
    <cellStyle name="Standard 4 4" xfId="181" xr:uid="{00000000-0005-0000-0000-000014010000}"/>
    <cellStyle name="Standard 4 4 2" xfId="246" xr:uid="{00000000-0005-0000-0000-000015010000}"/>
    <cellStyle name="Standard 4 5" xfId="234" xr:uid="{00000000-0005-0000-0000-000016010000}"/>
    <cellStyle name="Standard_Population_EU_2" xfId="165" xr:uid="{00000000-0005-0000-0000-000017010000}"/>
    <cellStyle name="Summa" xfId="56" builtinId="25" customBuiltin="1"/>
    <cellStyle name="Title 2" xfId="166" xr:uid="{00000000-0005-0000-0000-000019010000}"/>
    <cellStyle name="Total 2" xfId="167" xr:uid="{00000000-0005-0000-0000-00001A010000}"/>
    <cellStyle name="Tusental" xfId="299" builtinId="3"/>
    <cellStyle name="Tusental 2" xfId="32" xr:uid="{00000000-0005-0000-0000-00001C010000}"/>
    <cellStyle name="Tusental 2 2" xfId="216" xr:uid="{00000000-0005-0000-0000-00001D010000}"/>
    <cellStyle name="Tusental 3" xfId="33" xr:uid="{00000000-0005-0000-0000-00001E010000}"/>
    <cellStyle name="Tusental 3 2" xfId="217" xr:uid="{00000000-0005-0000-0000-00001F010000}"/>
    <cellStyle name="Tusental 4" xfId="34" xr:uid="{00000000-0005-0000-0000-000020010000}"/>
    <cellStyle name="Tusental 4 2" xfId="218" xr:uid="{00000000-0005-0000-0000-000021010000}"/>
    <cellStyle name="Tusental 5" xfId="35" xr:uid="{00000000-0005-0000-0000-000022010000}"/>
    <cellStyle name="Tusental 5 2" xfId="219" xr:uid="{00000000-0005-0000-0000-000023010000}"/>
    <cellStyle name="Tusental 6" xfId="36" xr:uid="{00000000-0005-0000-0000-000024010000}"/>
    <cellStyle name="Tusental 6 2" xfId="220" xr:uid="{00000000-0005-0000-0000-000025010000}"/>
    <cellStyle name="Tusental 7" xfId="3" xr:uid="{00000000-0005-0000-0000-000026010000}"/>
    <cellStyle name="Tusental 7 2" xfId="291" xr:uid="{00000000-0005-0000-0000-000027010000}"/>
    <cellStyle name="Tusental 8" xfId="82" xr:uid="{00000000-0005-0000-0000-000028010000}"/>
    <cellStyle name="Utdata" xfId="50" builtinId="21" customBuiltin="1"/>
    <cellStyle name="Varningstext" xfId="54" builtinId="11" customBuiltin="1"/>
    <cellStyle name="Warning Text 2" xfId="168" xr:uid="{00000000-0005-0000-0000-00002A010000}"/>
    <cellStyle name="XLConnect.Numeric" xfId="297" xr:uid="{00000000-0005-0000-0000-00002C010000}"/>
    <cellStyle name="Обычный_CRF2002 (1)" xfId="169" xr:uid="{00000000-0005-0000-0000-00002D010000}"/>
  </cellStyles>
  <dxfs count="0"/>
  <tableStyles count="0" defaultTableStyle="TableStyleMedium9" defaultPivotStyle="PivotStyleLight16"/>
  <colors>
    <mruColors>
      <color rgb="FF1E00BE"/>
      <color rgb="FFD3D3EF"/>
      <color rgb="FFFAA50F"/>
      <color rgb="FF9A9A9A"/>
      <color rgb="FF9AB23B"/>
      <color rgb="FF0493AC"/>
      <color rgb="FFD7E0B1"/>
      <color rgb="FF65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35613427453668E-2"/>
          <c:y val="0.10285714285714286"/>
          <c:w val="0.9151643522952132"/>
          <c:h val="0.75493115860517446"/>
        </c:manualLayout>
      </c:layout>
      <c:barChart>
        <c:barDir val="col"/>
        <c:grouping val="stacked"/>
        <c:varyColors val="0"/>
        <c:ser>
          <c:idx val="0"/>
          <c:order val="0"/>
          <c:tx>
            <c:strRef>
              <c:f>'D1'!$B$37</c:f>
              <c:strCache>
                <c:ptCount val="1"/>
                <c:pt idx="0">
                  <c:v>Biomassa</c:v>
                </c:pt>
              </c:strCache>
            </c:strRef>
          </c:tx>
          <c:spPr>
            <a:solidFill>
              <a:srgbClr val="1E00BE"/>
            </a:solidFill>
            <a:ln w="6350">
              <a:solidFill>
                <a:srgbClr val="1E00BE"/>
              </a:solidFill>
            </a:ln>
            <a:effectLst/>
          </c:spPr>
          <c:invertIfNegative val="0"/>
          <c:cat>
            <c:numRef>
              <c:f>'D1'!$C$36:$Z$36</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'D1'!$C$37:$Z$37</c:f>
              <c:numCache>
                <c:formatCode>#,##0.00</c:formatCode>
                <c:ptCount val="24"/>
                <c:pt idx="0">
                  <c:v>55.605018515351198</c:v>
                </c:pt>
                <c:pt idx="1">
                  <c:v>53.657705707091196</c:v>
                </c:pt>
                <c:pt idx="2">
                  <c:v>56.8961856659378</c:v>
                </c:pt>
                <c:pt idx="3">
                  <c:v>56.118822466803501</c:v>
                </c:pt>
                <c:pt idx="4">
                  <c:v>59.060463079986498</c:v>
                </c:pt>
                <c:pt idx="5">
                  <c:v>59.467428887257597</c:v>
                </c:pt>
                <c:pt idx="6">
                  <c:v>61.447476661111601</c:v>
                </c:pt>
                <c:pt idx="7">
                  <c:v>77.070726407893204</c:v>
                </c:pt>
                <c:pt idx="8">
                  <c:v>56.982718773460697</c:v>
                </c:pt>
                <c:pt idx="9">
                  <c:v>66.232935134205803</c:v>
                </c:pt>
                <c:pt idx="10">
                  <c:v>63.018274184043896</c:v>
                </c:pt>
                <c:pt idx="11">
                  <c:v>61.401205890687194</c:v>
                </c:pt>
                <c:pt idx="12">
                  <c:v>65.424969480125199</c:v>
                </c:pt>
                <c:pt idx="13">
                  <c:v>67.070736209748006</c:v>
                </c:pt>
                <c:pt idx="14">
                  <c:v>64.791403759197394</c:v>
                </c:pt>
                <c:pt idx="15">
                  <c:v>64.639454266052994</c:v>
                </c:pt>
                <c:pt idx="16">
                  <c:v>68.305754988396103</c:v>
                </c:pt>
                <c:pt idx="17">
                  <c:v>66.337409111628105</c:v>
                </c:pt>
                <c:pt idx="18">
                  <c:v>65.390193905981093</c:v>
                </c:pt>
                <c:pt idx="19">
                  <c:v>67.262059930292907</c:v>
                </c:pt>
                <c:pt idx="20">
                  <c:v>60.730274005062704</c:v>
                </c:pt>
                <c:pt idx="21">
                  <c:v>68.060855712284308</c:v>
                </c:pt>
                <c:pt idx="22">
                  <c:v>66.641580461470298</c:v>
                </c:pt>
                <c:pt idx="23">
                  <c:v>67.455373101441907</c:v>
                </c:pt>
              </c:numCache>
            </c:numRef>
          </c:val>
          <c:extLst>
            <c:ext xmlns:c16="http://schemas.microsoft.com/office/drawing/2014/chart" uri="{C3380CC4-5D6E-409C-BE32-E72D297353CC}">
              <c16:uniqueId val="{00000000-E3CE-4871-A674-3F726A5A42DA}"/>
            </c:ext>
          </c:extLst>
        </c:ser>
        <c:ser>
          <c:idx val="1"/>
          <c:order val="1"/>
          <c:tx>
            <c:strRef>
              <c:f>'D1'!$B$38</c:f>
              <c:strCache>
                <c:ptCount val="1"/>
                <c:pt idx="0">
                  <c:v>Metaller</c:v>
                </c:pt>
              </c:strCache>
            </c:strRef>
          </c:tx>
          <c:spPr>
            <a:solidFill>
              <a:srgbClr val="D2CCF2"/>
            </a:solidFill>
            <a:ln w="6350">
              <a:solidFill>
                <a:srgbClr val="1E00BE"/>
              </a:solidFill>
            </a:ln>
            <a:effectLst/>
          </c:spPr>
          <c:invertIfNegative val="0"/>
          <c:cat>
            <c:numRef>
              <c:f>'D1'!$C$36:$Z$36</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'D1'!$C$38:$Z$38</c:f>
              <c:numCache>
                <c:formatCode>#,##0.00</c:formatCode>
                <c:ptCount val="24"/>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pt idx="23">
                  <c:v>88.616</c:v>
                </c:pt>
              </c:numCache>
            </c:numRef>
          </c:val>
          <c:extLst>
            <c:ext xmlns:c16="http://schemas.microsoft.com/office/drawing/2014/chart" uri="{C3380CC4-5D6E-409C-BE32-E72D297353CC}">
              <c16:uniqueId val="{00000002-E3CE-4871-A674-3F726A5A42DA}"/>
            </c:ext>
          </c:extLst>
        </c:ser>
        <c:ser>
          <c:idx val="2"/>
          <c:order val="2"/>
          <c:tx>
            <c:strRef>
              <c:f>'D1'!$B$39</c:f>
              <c:strCache>
                <c:ptCount val="1"/>
                <c:pt idx="0">
                  <c:v>Icke-metalliska mineraler</c:v>
                </c:pt>
              </c:strCache>
            </c:strRef>
          </c:tx>
          <c:spPr>
            <a:solidFill>
              <a:srgbClr val="EDEDFF"/>
            </a:solidFill>
            <a:ln w="6350">
              <a:solidFill>
                <a:srgbClr val="1E00BE"/>
              </a:solidFill>
            </a:ln>
            <a:effectLst/>
          </c:spPr>
          <c:invertIfNegative val="0"/>
          <c:cat>
            <c:numRef>
              <c:f>'D1'!$C$36:$Z$36</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'D1'!$C$39:$Z$39</c:f>
              <c:numCache>
                <c:formatCode>#,##0.00</c:formatCode>
                <c:ptCount val="24"/>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109.261948680892</c:v>
                </c:pt>
                <c:pt idx="22">
                  <c:v>109.022869363694</c:v>
                </c:pt>
                <c:pt idx="23">
                  <c:v>109.610743987261</c:v>
                </c:pt>
              </c:numCache>
            </c:numRef>
          </c:val>
          <c:extLst>
            <c:ext xmlns:c16="http://schemas.microsoft.com/office/drawing/2014/chart" uri="{C3380CC4-5D6E-409C-BE32-E72D297353CC}">
              <c16:uniqueId val="{00000003-E3CE-4871-A674-3F726A5A42DA}"/>
            </c:ext>
          </c:extLst>
        </c:ser>
        <c:ser>
          <c:idx val="3"/>
          <c:order val="3"/>
          <c:tx>
            <c:strRef>
              <c:f>'D1'!$B$40</c:f>
              <c:strCache>
                <c:ptCount val="1"/>
                <c:pt idx="0">
                  <c:v>Fossila bränslen</c:v>
                </c:pt>
              </c:strCache>
            </c:strRef>
          </c:tx>
          <c:spPr>
            <a:solidFill>
              <a:srgbClr val="329B46"/>
            </a:solidFill>
            <a:ln w="6350">
              <a:solidFill>
                <a:srgbClr val="1E00BE"/>
              </a:solidFill>
            </a:ln>
            <a:effectLst/>
          </c:spPr>
          <c:invertIfNegative val="0"/>
          <c:cat>
            <c:numRef>
              <c:f>'D1'!$C$36:$Z$36</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'D1'!$C$40:$Z$40</c:f>
              <c:numCache>
                <c:formatCode>#,##0.00</c:formatCode>
                <c:ptCount val="24"/>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pt idx="23">
                  <c:v>0.78870000000000007</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Miljoner ton</a:t>
                </a:r>
              </a:p>
            </c:rich>
          </c:tx>
          <c:layout>
            <c:manualLayout>
              <c:xMode val="edge"/>
              <c:yMode val="edge"/>
              <c:x val="8.9299212598425593E-3"/>
              <c:y val="2.3145331833520844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'D5'!$C$38:$C$43</c:f>
              <c:numCache>
                <c:formatCode>#,##0.00</c:formatCode>
                <c:ptCount val="6"/>
                <c:pt idx="0">
                  <c:v>7.1546214749999999</c:v>
                </c:pt>
                <c:pt idx="1">
                  <c:v>15.110084562000001</c:v>
                </c:pt>
                <c:pt idx="2">
                  <c:v>1.521235406</c:v>
                </c:pt>
                <c:pt idx="3">
                  <c:v>-21.987771383999998</c:v>
                </c:pt>
                <c:pt idx="4">
                  <c:v>-1.0828008299999998</c:v>
                </c:pt>
                <c:pt idx="5">
                  <c:v>-8.5618999999999995E-5</c:v>
                </c:pt>
              </c:numCache>
            </c:numRef>
          </c:val>
          <c:extLst>
            <c:ext xmlns:c16="http://schemas.microsoft.com/office/drawing/2014/chart" uri="{C3380CC4-5D6E-409C-BE32-E72D297353CC}">
              <c16:uniqueId val="{00000000-2F67-4A54-9CF2-750BEF73BEE9}"/>
            </c:ext>
          </c:extLst>
        </c:ser>
        <c:ser>
          <c:idx val="1"/>
          <c:order val="1"/>
          <c:tx>
            <c:strRef>
              <c:f>'D5'!$D$37</c:f>
              <c:strCache>
                <c:ptCount val="1"/>
                <c:pt idx="0">
                  <c:v>1999</c:v>
                </c:pt>
              </c:strCache>
            </c:strRef>
          </c:tx>
          <c:spPr>
            <a:solidFill>
              <a:schemeClr val="accent1">
                <a:tint val="4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'D5'!$D$38:$D$43</c:f>
              <c:numCache>
                <c:formatCode>#,##0.00</c:formatCode>
                <c:ptCount val="6"/>
                <c:pt idx="0">
                  <c:v>5.6457979140000001</c:v>
                </c:pt>
                <c:pt idx="1">
                  <c:v>14.740006387999999</c:v>
                </c:pt>
                <c:pt idx="2">
                  <c:v>0.726280445</c:v>
                </c:pt>
                <c:pt idx="3">
                  <c:v>-19.506341961999997</c:v>
                </c:pt>
                <c:pt idx="4">
                  <c:v>-0.78384981900000006</c:v>
                </c:pt>
                <c:pt idx="5">
                  <c:v>-6.9486999999999994E-5</c:v>
                </c:pt>
              </c:numCache>
            </c:numRef>
          </c:val>
          <c:extLst xmlns:c15="http://schemas.microsoft.com/office/drawing/2012/chart">
            <c:ext xmlns:c16="http://schemas.microsoft.com/office/drawing/2014/chart" uri="{C3380CC4-5D6E-409C-BE32-E72D297353CC}">
              <c16:uniqueId val="{00000001-2F67-4A54-9CF2-750BEF73BEE9}"/>
            </c:ext>
          </c:extLst>
        </c:ser>
        <c:ser>
          <c:idx val="2"/>
          <c:order val="2"/>
          <c:tx>
            <c:strRef>
              <c:f>'D5'!$E$37</c:f>
              <c:strCache>
                <c:ptCount val="1"/>
                <c:pt idx="0">
                  <c:v>2000</c:v>
                </c:pt>
              </c:strCache>
            </c:strRef>
          </c:tx>
          <c:spPr>
            <a:solidFill>
              <a:schemeClr val="accent1">
                <a:tint val="4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'D5'!$E$38:$E$43</c:f>
              <c:numCache>
                <c:formatCode>#,##0.00</c:formatCode>
                <c:ptCount val="6"/>
                <c:pt idx="0">
                  <c:v>4.0064351419999999</c:v>
                </c:pt>
                <c:pt idx="1">
                  <c:v>16.983034061999998</c:v>
                </c:pt>
                <c:pt idx="2">
                  <c:v>0.83458319800000003</c:v>
                </c:pt>
                <c:pt idx="3">
                  <c:v>-20.354353299</c:v>
                </c:pt>
                <c:pt idx="4">
                  <c:v>-0.88172160499999996</c:v>
                </c:pt>
                <c:pt idx="5">
                  <c:v>2.8927199999999998E-4</c:v>
                </c:pt>
              </c:numCache>
            </c:numRef>
          </c:val>
          <c:extLst xmlns:c15="http://schemas.microsoft.com/office/drawing/2012/chart">
            <c:ext xmlns:c16="http://schemas.microsoft.com/office/drawing/2014/chart" uri="{C3380CC4-5D6E-409C-BE32-E72D297353CC}">
              <c16:uniqueId val="{00000002-2F67-4A54-9CF2-750BEF73BEE9}"/>
            </c:ext>
          </c:extLst>
        </c:ser>
        <c:ser>
          <c:idx val="3"/>
          <c:order val="3"/>
          <c:tx>
            <c:strRef>
              <c:f>'D5'!$F$37</c:f>
              <c:strCache>
                <c:ptCount val="1"/>
                <c:pt idx="0">
                  <c:v>2001</c:v>
                </c:pt>
              </c:strCache>
            </c:strRef>
          </c:tx>
          <c:spPr>
            <a:solidFill>
              <a:schemeClr val="accent1">
                <a:tint val="5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'D5'!$F$38:$F$43</c:f>
              <c:numCache>
                <c:formatCode>#,##0.00</c:formatCode>
                <c:ptCount val="6"/>
                <c:pt idx="0">
                  <c:v>5.7449166809999994</c:v>
                </c:pt>
                <c:pt idx="1">
                  <c:v>14.880039375000001</c:v>
                </c:pt>
                <c:pt idx="2">
                  <c:v>0.71870589500000004</c:v>
                </c:pt>
                <c:pt idx="3">
                  <c:v>-19.978454228</c:v>
                </c:pt>
                <c:pt idx="4">
                  <c:v>-0.55288952700000005</c:v>
                </c:pt>
                <c:pt idx="5">
                  <c:v>-3.5819999999999999E-5</c:v>
                </c:pt>
              </c:numCache>
            </c:numRef>
          </c:val>
          <c:extLst xmlns:c15="http://schemas.microsoft.com/office/drawing/2012/chart">
            <c:ext xmlns:c16="http://schemas.microsoft.com/office/drawing/2014/chart" uri="{C3380CC4-5D6E-409C-BE32-E72D297353CC}">
              <c16:uniqueId val="{00000003-2F67-4A54-9CF2-750BEF73BEE9}"/>
            </c:ext>
          </c:extLst>
        </c:ser>
        <c:ser>
          <c:idx val="4"/>
          <c:order val="4"/>
          <c:tx>
            <c:strRef>
              <c:f>'D5'!$G$37</c:f>
              <c:strCache>
                <c:ptCount val="1"/>
                <c:pt idx="0">
                  <c:v>2002</c:v>
                </c:pt>
              </c:strCache>
            </c:strRef>
          </c:tx>
          <c:spPr>
            <a:solidFill>
              <a:schemeClr val="accent1">
                <a:tint val="5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'D5'!$G$38:$G$43</c:f>
              <c:numCache>
                <c:formatCode>#,##0.00</c:formatCode>
                <c:ptCount val="6"/>
                <c:pt idx="0">
                  <c:v>5.2136001930000004</c:v>
                </c:pt>
                <c:pt idx="1">
                  <c:v>15.735055526</c:v>
                </c:pt>
                <c:pt idx="2">
                  <c:v>-3.3770911000000195E-2</c:v>
                </c:pt>
                <c:pt idx="3">
                  <c:v>-19.892626287999999</c:v>
                </c:pt>
                <c:pt idx="4">
                  <c:v>-0.53081562799999993</c:v>
                </c:pt>
                <c:pt idx="5">
                  <c:v>-1.524858E-3</c:v>
                </c:pt>
              </c:numCache>
            </c:numRef>
          </c:val>
          <c:extLst xmlns:c15="http://schemas.microsoft.com/office/drawing/2012/chart">
            <c:ext xmlns:c16="http://schemas.microsoft.com/office/drawing/2014/chart" uri="{C3380CC4-5D6E-409C-BE32-E72D297353CC}">
              <c16:uniqueId val="{00000004-2F67-4A54-9CF2-750BEF73BEE9}"/>
            </c:ext>
          </c:extLst>
        </c:ser>
        <c:ser>
          <c:idx val="5"/>
          <c:order val="5"/>
          <c:tx>
            <c:strRef>
              <c:f>'D5'!$H$37</c:f>
              <c:strCache>
                <c:ptCount val="1"/>
                <c:pt idx="0">
                  <c:v>2003</c:v>
                </c:pt>
              </c:strCache>
            </c:strRef>
          </c:tx>
          <c:spPr>
            <a:solidFill>
              <a:schemeClr val="accent1">
                <a:tint val="6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'D5'!$H$38:$H$43</c:f>
              <c:numCache>
                <c:formatCode>#,##0.00</c:formatCode>
                <c:ptCount val="6"/>
                <c:pt idx="0">
                  <c:v>5.12865196</c:v>
                </c:pt>
                <c:pt idx="1">
                  <c:v>16.716241601</c:v>
                </c:pt>
                <c:pt idx="2">
                  <c:v>0.63586075500000006</c:v>
                </c:pt>
                <c:pt idx="3">
                  <c:v>-22.552308885999999</c:v>
                </c:pt>
                <c:pt idx="4">
                  <c:v>-0.47187916499999999</c:v>
                </c:pt>
                <c:pt idx="5">
                  <c:v>-1.582883E-3</c:v>
                </c:pt>
              </c:numCache>
            </c:numRef>
          </c:val>
          <c:extLst xmlns:c15="http://schemas.microsoft.com/office/drawing/2012/chart">
            <c:ext xmlns:c16="http://schemas.microsoft.com/office/drawing/2014/chart" uri="{C3380CC4-5D6E-409C-BE32-E72D297353CC}">
              <c16:uniqueId val="{00000005-2F67-4A54-9CF2-750BEF73BEE9}"/>
            </c:ext>
          </c:extLst>
        </c:ser>
        <c:ser>
          <c:idx val="6"/>
          <c:order val="6"/>
          <c:tx>
            <c:strRef>
              <c:f>'D5'!$I$37</c:f>
              <c:strCache>
                <c:ptCount val="1"/>
                <c:pt idx="0">
                  <c:v>2004</c:v>
                </c:pt>
              </c:strCache>
            </c:strRef>
          </c:tx>
          <c:spPr>
            <a:solidFill>
              <a:schemeClr val="accent1">
                <a:tint val="7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'D5'!$I$38:$I$43</c:f>
              <c:numCache>
                <c:formatCode>#,##0.00</c:formatCode>
                <c:ptCount val="6"/>
                <c:pt idx="0">
                  <c:v>5.3238775690000004</c:v>
                </c:pt>
                <c:pt idx="1">
                  <c:v>18.835070233</c:v>
                </c:pt>
                <c:pt idx="2">
                  <c:v>0.79473324300000003</c:v>
                </c:pt>
                <c:pt idx="3">
                  <c:v>-20.944722380999998</c:v>
                </c:pt>
                <c:pt idx="4">
                  <c:v>-0.70222243600000001</c:v>
                </c:pt>
                <c:pt idx="5">
                  <c:v>-1.5150729999999998E-3</c:v>
                </c:pt>
              </c:numCache>
            </c:numRef>
          </c:val>
          <c:extLst>
            <c:ext xmlns:c16="http://schemas.microsoft.com/office/drawing/2014/chart" uri="{C3380CC4-5D6E-409C-BE32-E72D297353CC}">
              <c16:uniqueId val="{00000006-2F67-4A54-9CF2-750BEF73BEE9}"/>
            </c:ext>
          </c:extLst>
        </c:ser>
        <c:ser>
          <c:idx val="7"/>
          <c:order val="7"/>
          <c:tx>
            <c:strRef>
              <c:f>'D5'!$J$37</c:f>
              <c:strCache>
                <c:ptCount val="1"/>
                <c:pt idx="0">
                  <c:v>2005</c:v>
                </c:pt>
              </c:strCache>
            </c:strRef>
          </c:tx>
          <c:spPr>
            <a:solidFill>
              <a:schemeClr val="accent1">
                <a:tint val="7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'D5'!$J$38:$J$43</c:f>
              <c:numCache>
                <c:formatCode>#,##0.00</c:formatCode>
                <c:ptCount val="6"/>
                <c:pt idx="0">
                  <c:v>7.6800677159999999</c:v>
                </c:pt>
                <c:pt idx="1">
                  <c:v>18.572439369000001</c:v>
                </c:pt>
                <c:pt idx="2">
                  <c:v>1.2494605730000001</c:v>
                </c:pt>
                <c:pt idx="3">
                  <c:v>-20.876170575</c:v>
                </c:pt>
                <c:pt idx="4">
                  <c:v>-1.1076906340000001</c:v>
                </c:pt>
                <c:pt idx="5">
                  <c:v>-1.7386868E-2</c:v>
                </c:pt>
              </c:numCache>
            </c:numRef>
          </c:val>
          <c:extLst xmlns:c15="http://schemas.microsoft.com/office/drawing/2012/chart">
            <c:ext xmlns:c16="http://schemas.microsoft.com/office/drawing/2014/chart" uri="{C3380CC4-5D6E-409C-BE32-E72D297353CC}">
              <c16:uniqueId val="{00000007-2F67-4A54-9CF2-750BEF73BEE9}"/>
            </c:ext>
          </c:extLst>
        </c:ser>
        <c:ser>
          <c:idx val="8"/>
          <c:order val="8"/>
          <c:tx>
            <c:strRef>
              <c:f>'D5'!$K$37</c:f>
              <c:strCache>
                <c:ptCount val="1"/>
                <c:pt idx="0">
                  <c:v>2006</c:v>
                </c:pt>
              </c:strCache>
            </c:strRef>
          </c:tx>
          <c:spPr>
            <a:solidFill>
              <a:schemeClr val="accent1">
                <a:tint val="8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'D5'!$K$38:$K$43</c:f>
              <c:numCache>
                <c:formatCode>#,##0.00</c:formatCode>
                <c:ptCount val="6"/>
                <c:pt idx="0">
                  <c:v>9.8540223989999998</c:v>
                </c:pt>
                <c:pt idx="1">
                  <c:v>19.062343303000002</c:v>
                </c:pt>
                <c:pt idx="2">
                  <c:v>0.150394624</c:v>
                </c:pt>
                <c:pt idx="3">
                  <c:v>-19.131154419999998</c:v>
                </c:pt>
                <c:pt idx="4">
                  <c:v>-1.0059717210000001</c:v>
                </c:pt>
                <c:pt idx="5">
                  <c:v>-8.3550480000000003E-3</c:v>
                </c:pt>
              </c:numCache>
            </c:numRef>
          </c:val>
          <c:extLst xmlns:c15="http://schemas.microsoft.com/office/drawing/2012/chart">
            <c:ext xmlns:c16="http://schemas.microsoft.com/office/drawing/2014/chart" uri="{C3380CC4-5D6E-409C-BE32-E72D297353CC}">
              <c16:uniqueId val="{00000008-2F67-4A54-9CF2-750BEF73BEE9}"/>
            </c:ext>
          </c:extLst>
        </c:ser>
        <c:ser>
          <c:idx val="9"/>
          <c:order val="9"/>
          <c:tx>
            <c:strRef>
              <c:f>'D5'!$L$37</c:f>
              <c:strCache>
                <c:ptCount val="1"/>
                <c:pt idx="0">
                  <c:v>2007</c:v>
                </c:pt>
              </c:strCache>
            </c:strRef>
          </c:tx>
          <c:spPr>
            <a:solidFill>
              <a:schemeClr val="accent1">
                <a:tint val="8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'D5'!$L$38:$L$43</c:f>
              <c:numCache>
                <c:formatCode>#,##0.00</c:formatCode>
                <c:ptCount val="6"/>
                <c:pt idx="0">
                  <c:v>9.4786555190000001</c:v>
                </c:pt>
                <c:pt idx="1">
                  <c:v>19.189792533999999</c:v>
                </c:pt>
                <c:pt idx="2">
                  <c:v>4.8916159999999103E-3</c:v>
                </c:pt>
                <c:pt idx="3">
                  <c:v>-19.500203694</c:v>
                </c:pt>
                <c:pt idx="4">
                  <c:v>-1.6293475069999999</c:v>
                </c:pt>
                <c:pt idx="5">
                  <c:v>-1.3082313E-2</c:v>
                </c:pt>
              </c:numCache>
            </c:numRef>
          </c:val>
          <c:extLst xmlns:c15="http://schemas.microsoft.com/office/drawing/2012/chart">
            <c:ext xmlns:c16="http://schemas.microsoft.com/office/drawing/2014/chart" uri="{C3380CC4-5D6E-409C-BE32-E72D297353CC}">
              <c16:uniqueId val="{00000009-2F67-4A54-9CF2-750BEF73BEE9}"/>
            </c:ext>
          </c:extLst>
        </c:ser>
        <c:ser>
          <c:idx val="10"/>
          <c:order val="10"/>
          <c:tx>
            <c:strRef>
              <c:f>'D5'!$M$37</c:f>
              <c:strCache>
                <c:ptCount val="1"/>
                <c:pt idx="0">
                  <c:v>2008</c:v>
                </c:pt>
              </c:strCache>
            </c:strRef>
          </c:tx>
          <c:spPr>
            <a:solidFill>
              <a:schemeClr val="accent1">
                <a:tint val="9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'D5'!$M$38:$M$43</c:f>
              <c:numCache>
                <c:formatCode>#,##0.00</c:formatCode>
                <c:ptCount val="6"/>
                <c:pt idx="0">
                  <c:v>8.3701313929999994</c:v>
                </c:pt>
                <c:pt idx="1">
                  <c:v>18.290888355</c:v>
                </c:pt>
                <c:pt idx="2">
                  <c:v>-0.14836128800000001</c:v>
                </c:pt>
                <c:pt idx="3">
                  <c:v>-19.543406114</c:v>
                </c:pt>
                <c:pt idx="4">
                  <c:v>-1.5372986639999999</c:v>
                </c:pt>
                <c:pt idx="5">
                  <c:v>-2.6538115999999997E-2</c:v>
                </c:pt>
              </c:numCache>
            </c:numRef>
          </c:val>
          <c:extLst xmlns:c15="http://schemas.microsoft.com/office/drawing/2012/chart">
            <c:ext xmlns:c16="http://schemas.microsoft.com/office/drawing/2014/chart" uri="{C3380CC4-5D6E-409C-BE32-E72D297353CC}">
              <c16:uniqueId val="{0000000A-2F67-4A54-9CF2-750BEF73BEE9}"/>
            </c:ext>
          </c:extLst>
        </c:ser>
        <c:ser>
          <c:idx val="11"/>
          <c:order val="11"/>
          <c:tx>
            <c:strRef>
              <c:f>'D5'!$N$37</c:f>
              <c:strCache>
                <c:ptCount val="1"/>
                <c:pt idx="0">
                  <c:v>2009</c:v>
                </c:pt>
              </c:strCache>
            </c:strRef>
          </c:tx>
          <c:spPr>
            <a:solidFill>
              <a:schemeClr val="accent1">
                <a:tint val="9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'D5'!$N$38:$N$43</c:f>
              <c:numCache>
                <c:formatCode>#,##0.00</c:formatCode>
                <c:ptCount val="6"/>
                <c:pt idx="0">
                  <c:v>7.3439262779999996</c:v>
                </c:pt>
                <c:pt idx="1">
                  <c:v>16.818905691000001</c:v>
                </c:pt>
                <c:pt idx="2">
                  <c:v>0.223070195</c:v>
                </c:pt>
                <c:pt idx="3">
                  <c:v>-15.474152617</c:v>
                </c:pt>
                <c:pt idx="4">
                  <c:v>-1.024002074</c:v>
                </c:pt>
                <c:pt idx="5">
                  <c:v>-0.15633372600000001</c:v>
                </c:pt>
              </c:numCache>
            </c:numRef>
          </c:val>
          <c:extLst>
            <c:ext xmlns:c16="http://schemas.microsoft.com/office/drawing/2014/chart" uri="{C3380CC4-5D6E-409C-BE32-E72D297353CC}">
              <c16:uniqueId val="{0000000B-2F67-4A54-9CF2-750BEF73BEE9}"/>
            </c:ext>
          </c:extLst>
        </c:ser>
        <c:ser>
          <c:idx val="12"/>
          <c:order val="12"/>
          <c:tx>
            <c:strRef>
              <c:f>'D5'!$O$37</c:f>
              <c:strCache>
                <c:ptCount val="1"/>
                <c:pt idx="0">
                  <c:v>2010</c:v>
                </c:pt>
              </c:strCache>
            </c:strRef>
          </c:tx>
          <c:spPr>
            <a:solidFill>
              <a:schemeClr val="accent1">
                <a:shade val="9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'D5'!$O$38:$O$43</c:f>
              <c:numCache>
                <c:formatCode>#,##0.00</c:formatCode>
                <c:ptCount val="6"/>
                <c:pt idx="0">
                  <c:v>4.8684143350000006</c:v>
                </c:pt>
                <c:pt idx="1">
                  <c:v>21.769434739000001</c:v>
                </c:pt>
                <c:pt idx="2">
                  <c:v>-0.15224989899999999</c:v>
                </c:pt>
                <c:pt idx="3">
                  <c:v>-18.590604121000002</c:v>
                </c:pt>
                <c:pt idx="4">
                  <c:v>-1.572923614</c:v>
                </c:pt>
                <c:pt idx="5">
                  <c:v>-0.28990986199999996</c:v>
                </c:pt>
              </c:numCache>
            </c:numRef>
          </c:val>
          <c:extLst xmlns:c15="http://schemas.microsoft.com/office/drawing/2012/chart">
            <c:ext xmlns:c16="http://schemas.microsoft.com/office/drawing/2014/chart" uri="{C3380CC4-5D6E-409C-BE32-E72D297353CC}">
              <c16:uniqueId val="{0000000C-2F67-4A54-9CF2-750BEF73BEE9}"/>
            </c:ext>
          </c:extLst>
        </c:ser>
        <c:ser>
          <c:idx val="13"/>
          <c:order val="13"/>
          <c:tx>
            <c:strRef>
              <c:f>'D5'!$P$37</c:f>
              <c:strCache>
                <c:ptCount val="1"/>
                <c:pt idx="0">
                  <c:v>2011</c:v>
                </c:pt>
              </c:strCache>
            </c:strRef>
          </c:tx>
          <c:spPr>
            <a:solidFill>
              <a:schemeClr val="accent1">
                <a:shade val="9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'D5'!$P$38:$P$43</c:f>
              <c:numCache>
                <c:formatCode>#,##0.00</c:formatCode>
                <c:ptCount val="6"/>
                <c:pt idx="0">
                  <c:v>5.8275907129999993</c:v>
                </c:pt>
                <c:pt idx="1">
                  <c:v>22.138804079</c:v>
                </c:pt>
                <c:pt idx="2">
                  <c:v>-0.67913035799999999</c:v>
                </c:pt>
                <c:pt idx="3">
                  <c:v>-18.518041266000001</c:v>
                </c:pt>
                <c:pt idx="4">
                  <c:v>-3.3837840909999999</c:v>
                </c:pt>
                <c:pt idx="5">
                  <c:v>-0.46045292700000001</c:v>
                </c:pt>
              </c:numCache>
            </c:numRef>
          </c:val>
          <c:extLst xmlns:c15="http://schemas.microsoft.com/office/drawing/2012/chart">
            <c:ext xmlns:c16="http://schemas.microsoft.com/office/drawing/2014/chart" uri="{C3380CC4-5D6E-409C-BE32-E72D297353CC}">
              <c16:uniqueId val="{0000000D-2F67-4A54-9CF2-750BEF73BEE9}"/>
            </c:ext>
          </c:extLst>
        </c:ser>
        <c:ser>
          <c:idx val="14"/>
          <c:order val="14"/>
          <c:tx>
            <c:strRef>
              <c:f>'D5'!$Q$37</c:f>
              <c:strCache>
                <c:ptCount val="1"/>
                <c:pt idx="0">
                  <c:v>2012</c:v>
                </c:pt>
              </c:strCache>
            </c:strRef>
          </c:tx>
          <c:spPr>
            <a:solidFill>
              <a:schemeClr val="accent1">
                <a:shade val="8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'D5'!$Q$38:$Q$43</c:f>
              <c:numCache>
                <c:formatCode>#,##0.00</c:formatCode>
                <c:ptCount val="6"/>
                <c:pt idx="0">
                  <c:v>6.6568533820000004</c:v>
                </c:pt>
                <c:pt idx="1">
                  <c:v>24.121522217000003</c:v>
                </c:pt>
                <c:pt idx="2">
                  <c:v>-0.35959792800000001</c:v>
                </c:pt>
                <c:pt idx="3">
                  <c:v>-17.421814566000002</c:v>
                </c:pt>
                <c:pt idx="4">
                  <c:v>-3.262819339</c:v>
                </c:pt>
                <c:pt idx="5">
                  <c:v>-0.53408609600000001</c:v>
                </c:pt>
              </c:numCache>
            </c:numRef>
          </c:val>
          <c:extLst xmlns:c15="http://schemas.microsoft.com/office/drawing/2012/chart">
            <c:ext xmlns:c16="http://schemas.microsoft.com/office/drawing/2014/chart" uri="{C3380CC4-5D6E-409C-BE32-E72D297353CC}">
              <c16:uniqueId val="{0000000E-2F67-4A54-9CF2-750BEF73BEE9}"/>
            </c:ext>
          </c:extLst>
        </c:ser>
        <c:ser>
          <c:idx val="15"/>
          <c:order val="15"/>
          <c:tx>
            <c:strRef>
              <c:f>'D5'!$R$37</c:f>
              <c:strCache>
                <c:ptCount val="1"/>
                <c:pt idx="0">
                  <c:v>2013</c:v>
                </c:pt>
              </c:strCache>
            </c:strRef>
          </c:tx>
          <c:spPr>
            <a:solidFill>
              <a:schemeClr val="accent1">
                <a:shade val="8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'D5'!$R$38:$R$43</c:f>
              <c:numCache>
                <c:formatCode>#,##0.00</c:formatCode>
                <c:ptCount val="6"/>
                <c:pt idx="0">
                  <c:v>5.9302228770000003</c:v>
                </c:pt>
                <c:pt idx="1">
                  <c:v>24.075566569999999</c:v>
                </c:pt>
                <c:pt idx="2">
                  <c:v>-1.5285888999999999</c:v>
                </c:pt>
                <c:pt idx="3">
                  <c:v>-16.542771863000002</c:v>
                </c:pt>
                <c:pt idx="4">
                  <c:v>-3.3336749410000004</c:v>
                </c:pt>
                <c:pt idx="5">
                  <c:v>-0.559757218</c:v>
                </c:pt>
              </c:numCache>
            </c:numRef>
          </c:val>
          <c:extLst xmlns:c15="http://schemas.microsoft.com/office/drawing/2012/chart">
            <c:ext xmlns:c16="http://schemas.microsoft.com/office/drawing/2014/chart" uri="{C3380CC4-5D6E-409C-BE32-E72D297353CC}">
              <c16:uniqueId val="{0000000F-2F67-4A54-9CF2-750BEF73BEE9}"/>
            </c:ext>
          </c:extLst>
        </c:ser>
        <c:ser>
          <c:idx val="16"/>
          <c:order val="16"/>
          <c:tx>
            <c:strRef>
              <c:f>'D5'!$S$37</c:f>
              <c:strCache>
                <c:ptCount val="1"/>
                <c:pt idx="0">
                  <c:v>2014</c:v>
                </c:pt>
              </c:strCache>
            </c:strRef>
          </c:tx>
          <c:spPr>
            <a:solidFill>
              <a:schemeClr val="accent1">
                <a:shade val="7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'D5'!$S$38:$S$43</c:f>
              <c:numCache>
                <c:formatCode>#,##0.00</c:formatCode>
                <c:ptCount val="6"/>
                <c:pt idx="0">
                  <c:v>6.12431985</c:v>
                </c:pt>
                <c:pt idx="1">
                  <c:v>24.563152009</c:v>
                </c:pt>
                <c:pt idx="2">
                  <c:v>-1.6918525790000001</c:v>
                </c:pt>
                <c:pt idx="3">
                  <c:v>-17.076631443</c:v>
                </c:pt>
                <c:pt idx="4">
                  <c:v>-3.5069238660000002</c:v>
                </c:pt>
                <c:pt idx="5">
                  <c:v>-0.66711163699999998</c:v>
                </c:pt>
              </c:numCache>
            </c:numRef>
          </c:val>
          <c:extLst>
            <c:ext xmlns:c16="http://schemas.microsoft.com/office/drawing/2014/chart" uri="{C3380CC4-5D6E-409C-BE32-E72D297353CC}">
              <c16:uniqueId val="{00000010-2F67-4A54-9CF2-750BEF73BEE9}"/>
            </c:ext>
          </c:extLst>
        </c:ser>
        <c:ser>
          <c:idx val="17"/>
          <c:order val="17"/>
          <c:tx>
            <c:strRef>
              <c:f>'D5'!$T$37</c:f>
              <c:strCache>
                <c:ptCount val="1"/>
                <c:pt idx="0">
                  <c:v>2015</c:v>
                </c:pt>
              </c:strCache>
            </c:strRef>
          </c:tx>
          <c:spPr>
            <a:solidFill>
              <a:schemeClr val="accent1">
                <a:shade val="6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'D5'!$T$38:$T$43</c:f>
              <c:numCache>
                <c:formatCode>#,##0.00</c:formatCode>
                <c:ptCount val="6"/>
                <c:pt idx="0">
                  <c:v>8.177989298</c:v>
                </c:pt>
                <c:pt idx="1">
                  <c:v>20.563905072000001</c:v>
                </c:pt>
                <c:pt idx="2">
                  <c:v>-1.239105457</c:v>
                </c:pt>
                <c:pt idx="3">
                  <c:v>-16.829704817000003</c:v>
                </c:pt>
                <c:pt idx="4">
                  <c:v>-3.1873755569999997</c:v>
                </c:pt>
                <c:pt idx="5">
                  <c:v>-0.67094872899999991</c:v>
                </c:pt>
              </c:numCache>
            </c:numRef>
          </c:val>
          <c:extLst xmlns:c15="http://schemas.microsoft.com/office/drawing/2012/chart">
            <c:ext xmlns:c16="http://schemas.microsoft.com/office/drawing/2014/chart" uri="{C3380CC4-5D6E-409C-BE32-E72D297353CC}">
              <c16:uniqueId val="{00000011-2F67-4A54-9CF2-750BEF73BEE9}"/>
            </c:ext>
          </c:extLst>
        </c:ser>
        <c:ser>
          <c:idx val="18"/>
          <c:order val="18"/>
          <c:tx>
            <c:strRef>
              <c:f>'D5'!$U$37</c:f>
              <c:strCache>
                <c:ptCount val="1"/>
                <c:pt idx="0">
                  <c:v>2016</c:v>
                </c:pt>
              </c:strCache>
            </c:strRef>
          </c:tx>
          <c:spPr>
            <a:solidFill>
              <a:schemeClr val="accent1">
                <a:shade val="6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'D5'!$U$38:$U$43</c:f>
              <c:numCache>
                <c:formatCode>#,##0.00</c:formatCode>
                <c:ptCount val="6"/>
                <c:pt idx="0">
                  <c:v>7.417885397</c:v>
                </c:pt>
                <c:pt idx="1">
                  <c:v>23.354687835</c:v>
                </c:pt>
                <c:pt idx="2">
                  <c:v>-2.7380403900000001</c:v>
                </c:pt>
                <c:pt idx="3">
                  <c:v>-17.935306395000001</c:v>
                </c:pt>
                <c:pt idx="4">
                  <c:v>-3.3793734370000004</c:v>
                </c:pt>
                <c:pt idx="5">
                  <c:v>-0.71209894399999996</c:v>
                </c:pt>
              </c:numCache>
            </c:numRef>
          </c:val>
          <c:extLst xmlns:c15="http://schemas.microsoft.com/office/drawing/2012/chart">
            <c:ext xmlns:c16="http://schemas.microsoft.com/office/drawing/2014/chart" uri="{C3380CC4-5D6E-409C-BE32-E72D297353CC}">
              <c16:uniqueId val="{00000012-2F67-4A54-9CF2-750BEF73BEE9}"/>
            </c:ext>
          </c:extLst>
        </c:ser>
        <c:ser>
          <c:idx val="19"/>
          <c:order val="19"/>
          <c:tx>
            <c:strRef>
              <c:f>'D5'!$V$37</c:f>
              <c:strCache>
                <c:ptCount val="1"/>
                <c:pt idx="0">
                  <c:v>2017</c:v>
                </c:pt>
              </c:strCache>
            </c:strRef>
          </c:tx>
          <c:spPr>
            <a:solidFill>
              <a:schemeClr val="accent1">
                <a:shade val="5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'D5'!$V$38:$V$43</c:f>
              <c:numCache>
                <c:formatCode>#,##0.00</c:formatCode>
                <c:ptCount val="6"/>
                <c:pt idx="0">
                  <c:v>8.2663353599999994</c:v>
                </c:pt>
                <c:pt idx="1">
                  <c:v>23.861596406</c:v>
                </c:pt>
                <c:pt idx="2">
                  <c:v>-2.6303029499999999</c:v>
                </c:pt>
                <c:pt idx="3">
                  <c:v>-17.318863291000003</c:v>
                </c:pt>
                <c:pt idx="4">
                  <c:v>-3.5108479610000001</c:v>
                </c:pt>
                <c:pt idx="5">
                  <c:v>-0.7559364409999999</c:v>
                </c:pt>
              </c:numCache>
            </c:numRef>
          </c:val>
          <c:extLst xmlns:c15="http://schemas.microsoft.com/office/drawing/2012/chart">
            <c:ext xmlns:c16="http://schemas.microsoft.com/office/drawing/2014/chart" uri="{C3380CC4-5D6E-409C-BE32-E72D297353CC}">
              <c16:uniqueId val="{00000013-2F67-4A54-9CF2-750BEF73BEE9}"/>
            </c:ext>
          </c:extLst>
        </c:ser>
        <c:ser>
          <c:idx val="20"/>
          <c:order val="20"/>
          <c:tx>
            <c:strRef>
              <c:f>'D5'!$W$37</c:f>
              <c:strCache>
                <c:ptCount val="1"/>
                <c:pt idx="0">
                  <c:v>2018</c:v>
                </c:pt>
              </c:strCache>
            </c:strRef>
          </c:tx>
          <c:spPr>
            <a:solidFill>
              <a:schemeClr val="accent1">
                <a:shade val="5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'D5'!$W$38:$W$43</c:f>
              <c:numCache>
                <c:formatCode>#,##0.00</c:formatCode>
                <c:ptCount val="6"/>
                <c:pt idx="0">
                  <c:v>2.6959105860000001</c:v>
                </c:pt>
                <c:pt idx="1">
                  <c:v>22.633050426</c:v>
                </c:pt>
                <c:pt idx="2">
                  <c:v>-2.374974205</c:v>
                </c:pt>
                <c:pt idx="3">
                  <c:v>-18.599181702000003</c:v>
                </c:pt>
                <c:pt idx="4">
                  <c:v>-4.2791220939999999</c:v>
                </c:pt>
                <c:pt idx="5">
                  <c:v>-0.73608047399999998</c:v>
                </c:pt>
              </c:numCache>
            </c:numRef>
          </c:val>
          <c:extLst>
            <c:ext xmlns:c16="http://schemas.microsoft.com/office/drawing/2014/chart" uri="{C3380CC4-5D6E-409C-BE32-E72D297353CC}">
              <c16:uniqueId val="{00000014-2F67-4A54-9CF2-750BEF73BEE9}"/>
            </c:ext>
          </c:extLst>
        </c:ser>
        <c:ser>
          <c:idx val="21"/>
          <c:order val="21"/>
          <c:tx>
            <c:strRef>
              <c:f>'D5'!$X$37</c:f>
              <c:strCache>
                <c:ptCount val="1"/>
                <c:pt idx="0">
                  <c:v>2019</c:v>
                </c:pt>
              </c:strCache>
            </c:strRef>
          </c:tx>
          <c:spPr>
            <a:solidFill>
              <a:schemeClr val="accent1">
                <a:shade val="4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'D5'!$X$38:$X$43</c:f>
              <c:numCache>
                <c:formatCode>#,##0.00</c:formatCode>
                <c:ptCount val="6"/>
                <c:pt idx="0">
                  <c:v>3.4739839369999999</c:v>
                </c:pt>
                <c:pt idx="1">
                  <c:v>23.466066575999999</c:v>
                </c:pt>
                <c:pt idx="2">
                  <c:v>-4.4255409659999998</c:v>
                </c:pt>
                <c:pt idx="3">
                  <c:v>-17.559395461000001</c:v>
                </c:pt>
                <c:pt idx="4">
                  <c:v>-4.3569548139999998</c:v>
                </c:pt>
                <c:pt idx="5">
                  <c:v>-0.77329115100000001</c:v>
                </c:pt>
              </c:numCache>
            </c:numRef>
          </c:val>
          <c:extLst>
            <c:ext xmlns:c16="http://schemas.microsoft.com/office/drawing/2014/chart" uri="{C3380CC4-5D6E-409C-BE32-E72D297353CC}">
              <c16:uniqueId val="{00000015-2F67-4A54-9CF2-750BEF73BEE9}"/>
            </c:ext>
          </c:extLst>
        </c:ser>
        <c:ser>
          <c:idx val="22"/>
          <c:order val="22"/>
          <c:tx>
            <c:strRef>
              <c:f>'D5'!$Y$37</c:f>
              <c:strCache>
                <c:ptCount val="1"/>
                <c:pt idx="0">
                  <c:v>2020</c:v>
                </c:pt>
              </c:strCache>
            </c:strRef>
          </c:tx>
          <c:spPr>
            <a:solidFill>
              <a:schemeClr val="accent1">
                <a:shade val="4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'D5'!$Y$38:$Y$43</c:f>
              <c:numCache>
                <c:formatCode>#,##0.00</c:formatCode>
                <c:ptCount val="6"/>
                <c:pt idx="0">
                  <c:v>8.4294624339999995</c:v>
                </c:pt>
                <c:pt idx="1">
                  <c:v>27.969058099999998</c:v>
                </c:pt>
                <c:pt idx="2">
                  <c:v>-4.0498502959999998</c:v>
                </c:pt>
                <c:pt idx="3">
                  <c:v>-16.719270867999999</c:v>
                </c:pt>
                <c:pt idx="4">
                  <c:v>-3.9557600109999997</c:v>
                </c:pt>
                <c:pt idx="5">
                  <c:v>-0.99096460200000003</c:v>
                </c:pt>
              </c:numCache>
            </c:numRef>
          </c:val>
          <c:extLst>
            <c:ext xmlns:c16="http://schemas.microsoft.com/office/drawing/2014/chart" uri="{C3380CC4-5D6E-409C-BE32-E72D297353CC}">
              <c16:uniqueId val="{00000001-587C-4B89-BB8F-8758553A170E}"/>
            </c:ext>
          </c:extLst>
        </c:ser>
        <c:ser>
          <c:idx val="23"/>
          <c:order val="23"/>
          <c:tx>
            <c:strRef>
              <c:f>'D5'!$Z$37</c:f>
              <c:strCache>
                <c:ptCount val="1"/>
                <c:pt idx="0">
                  <c:v>2021</c:v>
                </c:pt>
              </c:strCache>
            </c:strRef>
          </c:tx>
          <c:spPr>
            <a:solidFill>
              <a:schemeClr val="accent1">
                <a:shade val="3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'D5'!$Z$38:$Z$43</c:f>
              <c:numCache>
                <c:formatCode>#,##0.00</c:formatCode>
                <c:ptCount val="6"/>
                <c:pt idx="0">
                  <c:v>8.5304123159999996</c:v>
                </c:pt>
                <c:pt idx="1">
                  <c:v>23.800229671</c:v>
                </c:pt>
                <c:pt idx="2">
                  <c:v>-3.9317641829999999</c:v>
                </c:pt>
                <c:pt idx="3">
                  <c:v>-14.642439673</c:v>
                </c:pt>
                <c:pt idx="4">
                  <c:v>-4.7953373270000004</c:v>
                </c:pt>
                <c:pt idx="5">
                  <c:v>-1.705667901</c:v>
                </c:pt>
              </c:numCache>
            </c:numRef>
          </c:val>
          <c:extLst>
            <c:ext xmlns:c16="http://schemas.microsoft.com/office/drawing/2014/chart" uri="{C3380CC4-5D6E-409C-BE32-E72D297353CC}">
              <c16:uniqueId val="{00000001-02C9-45BA-A0AC-2416746CE58C}"/>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0457516328"/>
          <c:y val="3.4881832020987429E-2"/>
          <c:w val="9.099493464052287E-2"/>
          <c:h val="0.9048853893263342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61356918242898E-2"/>
          <c:w val="0.91886633986928101"/>
          <c:h val="0.74750573393704789"/>
        </c:manualLayout>
      </c:layout>
      <c:lineChart>
        <c:grouping val="standard"/>
        <c:varyColors val="0"/>
        <c:ser>
          <c:idx val="0"/>
          <c:order val="0"/>
          <c:tx>
            <c:strRef>
              <c:f>'D6'!$B$56</c:f>
              <c:strCache>
                <c:ptCount val="1"/>
                <c:pt idx="0">
                  <c:v>Råmaterial</c:v>
                </c:pt>
              </c:strCache>
            </c:strRef>
          </c:tx>
          <c:spPr>
            <a:ln w="19050" cap="rnd">
              <a:solidFill>
                <a:srgbClr val="1E00BE"/>
              </a:solidFill>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'D6'!$C$56:$Z$56</c:f>
              <c:numCache>
                <c:formatCode>#,##0</c:formatCode>
                <c:ptCount val="24"/>
                <c:pt idx="0">
                  <c:v>37.966279577999998</c:v>
                </c:pt>
                <c:pt idx="1">
                  <c:v>37.636053649000004</c:v>
                </c:pt>
                <c:pt idx="2">
                  <c:v>41.688315243999995</c:v>
                </c:pt>
                <c:pt idx="3">
                  <c:v>38.370657448999999</c:v>
                </c:pt>
                <c:pt idx="4">
                  <c:v>38.577439663</c:v>
                </c:pt>
                <c:pt idx="5">
                  <c:v>39.734006116000003</c:v>
                </c:pt>
                <c:pt idx="6">
                  <c:v>40.405346451000007</c:v>
                </c:pt>
                <c:pt idx="7">
                  <c:v>38.684238676</c:v>
                </c:pt>
                <c:pt idx="8">
                  <c:v>36.255520465000004</c:v>
                </c:pt>
                <c:pt idx="9">
                  <c:v>36.270445586000001</c:v>
                </c:pt>
                <c:pt idx="10">
                  <c:v>36.749476119999997</c:v>
                </c:pt>
                <c:pt idx="11">
                  <c:v>30.948981870000001</c:v>
                </c:pt>
                <c:pt idx="12">
                  <c:v>36.017164040999994</c:v>
                </c:pt>
                <c:pt idx="13">
                  <c:v>36.515755042000002</c:v>
                </c:pt>
                <c:pt idx="14">
                  <c:v>38.103715479000002</c:v>
                </c:pt>
                <c:pt idx="15">
                  <c:v>33.918468503</c:v>
                </c:pt>
                <c:pt idx="16">
                  <c:v>35.963565285000001</c:v>
                </c:pt>
                <c:pt idx="17">
                  <c:v>36.446954728999998</c:v>
                </c:pt>
                <c:pt idx="18">
                  <c:v>37.171579811999997</c:v>
                </c:pt>
                <c:pt idx="19">
                  <c:v>36.643738096</c:v>
                </c:pt>
                <c:pt idx="20">
                  <c:v>40.658999252000001</c:v>
                </c:pt>
                <c:pt idx="21" formatCode="0">
                  <c:v>36.722538505999999</c:v>
                </c:pt>
                <c:pt idx="22" formatCode="0">
                  <c:v>34.155645367000005</c:v>
                </c:pt>
                <c:pt idx="23" formatCode="0">
                  <c:v>34.391763148999999</c:v>
                </c:pt>
              </c:numCache>
            </c:numRef>
          </c:val>
          <c:smooth val="0"/>
          <c:extLst>
            <c:ext xmlns:c16="http://schemas.microsoft.com/office/drawing/2014/chart" uri="{C3380CC4-5D6E-409C-BE32-E72D297353CC}">
              <c16:uniqueId val="{00000000-5DF0-4E7A-BE08-5A03E44D6F37}"/>
            </c:ext>
          </c:extLst>
        </c:ser>
        <c:ser>
          <c:idx val="1"/>
          <c:order val="1"/>
          <c:tx>
            <c:strRef>
              <c:f>'D6'!$B$57</c:f>
              <c:strCache>
                <c:ptCount val="1"/>
                <c:pt idx="0">
                  <c:v>Halvfabrikat</c:v>
                </c:pt>
              </c:strCache>
            </c:strRef>
          </c:tx>
          <c:spPr>
            <a:ln w="19050" cap="rnd">
              <a:solidFill>
                <a:srgbClr val="1E00BE"/>
              </a:solidFill>
              <a:prstDash val="dash"/>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'D6'!$C$57:$Z$57</c:f>
              <c:numCache>
                <c:formatCode>#,##0</c:formatCode>
                <c:ptCount val="24"/>
                <c:pt idx="0">
                  <c:v>11.014189544000001</c:v>
                </c:pt>
                <c:pt idx="1">
                  <c:v>10.726556167999998</c:v>
                </c:pt>
                <c:pt idx="2">
                  <c:v>11.757647391999999</c:v>
                </c:pt>
                <c:pt idx="3">
                  <c:v>11.277363551999999</c:v>
                </c:pt>
                <c:pt idx="4">
                  <c:v>12.277157292</c:v>
                </c:pt>
                <c:pt idx="5">
                  <c:v>13.272909084</c:v>
                </c:pt>
                <c:pt idx="6">
                  <c:v>13.753437386000002</c:v>
                </c:pt>
                <c:pt idx="7">
                  <c:v>14.131637839</c:v>
                </c:pt>
                <c:pt idx="8">
                  <c:v>14.162177432999998</c:v>
                </c:pt>
                <c:pt idx="9">
                  <c:v>15.078038568999999</c:v>
                </c:pt>
                <c:pt idx="10">
                  <c:v>15.422540771</c:v>
                </c:pt>
                <c:pt idx="11">
                  <c:v>13.253768908</c:v>
                </c:pt>
                <c:pt idx="12">
                  <c:v>15.931300014</c:v>
                </c:pt>
                <c:pt idx="13">
                  <c:v>16.464185822000001</c:v>
                </c:pt>
                <c:pt idx="14">
                  <c:v>15.531886779000001</c:v>
                </c:pt>
                <c:pt idx="15">
                  <c:v>14.615492523999999</c:v>
                </c:pt>
                <c:pt idx="16">
                  <c:v>14.785700795999999</c:v>
                </c:pt>
                <c:pt idx="17">
                  <c:v>14.051551898</c:v>
                </c:pt>
                <c:pt idx="18">
                  <c:v>15.831931525999998</c:v>
                </c:pt>
                <c:pt idx="19">
                  <c:v>16.467011510999999</c:v>
                </c:pt>
                <c:pt idx="20">
                  <c:v>17.380992332000002</c:v>
                </c:pt>
                <c:pt idx="21" formatCode="0">
                  <c:v>17.481719189</c:v>
                </c:pt>
                <c:pt idx="22" formatCode="0">
                  <c:v>15.892231891000002</c:v>
                </c:pt>
                <c:pt idx="23" formatCode="0">
                  <c:v>16.275876296</c:v>
                </c:pt>
              </c:numCache>
            </c:numRef>
          </c:val>
          <c:smooth val="0"/>
          <c:extLst>
            <c:ext xmlns:c16="http://schemas.microsoft.com/office/drawing/2014/chart" uri="{C3380CC4-5D6E-409C-BE32-E72D297353CC}">
              <c16:uniqueId val="{00000001-5DF0-4E7A-BE08-5A03E44D6F37}"/>
            </c:ext>
          </c:extLst>
        </c:ser>
        <c:ser>
          <c:idx val="2"/>
          <c:order val="2"/>
          <c:tx>
            <c:strRef>
              <c:f>'D6'!$B$58</c:f>
              <c:strCache>
                <c:ptCount val="1"/>
                <c:pt idx="0">
                  <c:v>Färdiga produkter</c:v>
                </c:pt>
              </c:strCache>
            </c:strRef>
          </c:tx>
          <c:spPr>
            <a:ln w="19050" cap="rnd">
              <a:solidFill>
                <a:srgbClr val="1E00BE"/>
              </a:solidFill>
              <a:prstDash val="sysDot"/>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'D6'!$C$58:$Z$58</c:f>
              <c:numCache>
                <c:formatCode>#,##0</c:formatCode>
                <c:ptCount val="24"/>
                <c:pt idx="0">
                  <c:v>16.660564983999997</c:v>
                </c:pt>
                <c:pt idx="1">
                  <c:v>17.984797361000002</c:v>
                </c:pt>
                <c:pt idx="2">
                  <c:v>17.751571628000001</c:v>
                </c:pt>
                <c:pt idx="3">
                  <c:v>18.182097648000003</c:v>
                </c:pt>
                <c:pt idx="4">
                  <c:v>19.143300593000003</c:v>
                </c:pt>
                <c:pt idx="5">
                  <c:v>21.44384779</c:v>
                </c:pt>
                <c:pt idx="6">
                  <c:v>22.065921647000003</c:v>
                </c:pt>
                <c:pt idx="7">
                  <c:v>23.905675785000003</c:v>
                </c:pt>
                <c:pt idx="8">
                  <c:v>26.211761007</c:v>
                </c:pt>
                <c:pt idx="9">
                  <c:v>28.264585354000001</c:v>
                </c:pt>
                <c:pt idx="10">
                  <c:v>29.630809344999999</c:v>
                </c:pt>
                <c:pt idx="11">
                  <c:v>25.211168400999998</c:v>
                </c:pt>
                <c:pt idx="12">
                  <c:v>29.011354968999999</c:v>
                </c:pt>
                <c:pt idx="13">
                  <c:v>28.968335048999997</c:v>
                </c:pt>
                <c:pt idx="14">
                  <c:v>27.101882080999999</c:v>
                </c:pt>
                <c:pt idx="15">
                  <c:v>28.185381799999998</c:v>
                </c:pt>
                <c:pt idx="16">
                  <c:v>29.614692998000002</c:v>
                </c:pt>
                <c:pt idx="17">
                  <c:v>29.372723153999999</c:v>
                </c:pt>
                <c:pt idx="18">
                  <c:v>32.069988985999998</c:v>
                </c:pt>
                <c:pt idx="19">
                  <c:v>32.892901219999999</c:v>
                </c:pt>
                <c:pt idx="20">
                  <c:v>34.080886839000001</c:v>
                </c:pt>
                <c:pt idx="21" formatCode="0">
                  <c:v>33.798844366000004</c:v>
                </c:pt>
                <c:pt idx="22" formatCode="0">
                  <c:v>32.143791761000003</c:v>
                </c:pt>
                <c:pt idx="23" formatCode="0">
                  <c:v>33.388812634000004</c:v>
                </c:pt>
              </c:numCache>
            </c:numRef>
          </c:val>
          <c:smooth val="0"/>
          <c:extLst>
            <c:ext xmlns:c16="http://schemas.microsoft.com/office/drawing/2014/chart" uri="{C3380CC4-5D6E-409C-BE32-E72D297353CC}">
              <c16:uniqueId val="{00000002-5DF0-4E7A-BE08-5A03E44D6F37}"/>
            </c:ext>
          </c:extLst>
        </c:ser>
        <c:ser>
          <c:idx val="3"/>
          <c:order val="3"/>
          <c:tx>
            <c:strRef>
              <c:f>'D6'!$B$59</c:f>
              <c:strCache>
                <c:ptCount val="1"/>
                <c:pt idx="0">
                  <c:v>Totalt</c:v>
                </c:pt>
              </c:strCache>
            </c:strRef>
          </c:tx>
          <c:spPr>
            <a:ln w="19050" cap="rnd">
              <a:solidFill>
                <a:srgbClr val="0AAFEB"/>
              </a:solidFill>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'D6'!$C$59:$Z$59</c:f>
              <c:numCache>
                <c:formatCode>#,##0</c:formatCode>
                <c:ptCount val="24"/>
                <c:pt idx="0">
                  <c:v>65.641034106000006</c:v>
                </c:pt>
                <c:pt idx="1">
                  <c:v>66.347407178000012</c:v>
                </c:pt>
                <c:pt idx="2">
                  <c:v>71.197534263999984</c:v>
                </c:pt>
                <c:pt idx="3">
                  <c:v>67.830118648999999</c:v>
                </c:pt>
                <c:pt idx="4">
                  <c:v>69.997897547999997</c:v>
                </c:pt>
                <c:pt idx="5">
                  <c:v>74.450762990000001</c:v>
                </c:pt>
                <c:pt idx="6">
                  <c:v>76.224705484000012</c:v>
                </c:pt>
                <c:pt idx="7">
                  <c:v>76.721552299999999</c:v>
                </c:pt>
                <c:pt idx="8">
                  <c:v>76.629458905000007</c:v>
                </c:pt>
                <c:pt idx="9">
                  <c:v>79.613069508999999</c:v>
                </c:pt>
                <c:pt idx="10">
                  <c:v>81.802826236000001</c:v>
                </c:pt>
                <c:pt idx="11">
                  <c:v>69.413919179000004</c:v>
                </c:pt>
                <c:pt idx="12">
                  <c:v>80.959819023999998</c:v>
                </c:pt>
                <c:pt idx="13">
                  <c:v>81.948275913000003</c:v>
                </c:pt>
                <c:pt idx="14">
                  <c:v>80.737484339000005</c:v>
                </c:pt>
                <c:pt idx="15">
                  <c:v>76.719342826999991</c:v>
                </c:pt>
                <c:pt idx="16">
                  <c:v>80.363959079000011</c:v>
                </c:pt>
                <c:pt idx="17">
                  <c:v>79.871229780999997</c:v>
                </c:pt>
                <c:pt idx="18">
                  <c:v>85.073500323999994</c:v>
                </c:pt>
                <c:pt idx="19">
                  <c:v>86.003650827000001</c:v>
                </c:pt>
                <c:pt idx="20">
                  <c:v>92.120878423000008</c:v>
                </c:pt>
                <c:pt idx="21">
                  <c:v>88.003102060999993</c:v>
                </c:pt>
                <c:pt idx="22">
                  <c:v>82.191669019000017</c:v>
                </c:pt>
                <c:pt idx="23">
                  <c:v>84.056452078999996</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363584200093447E-2"/>
          <c:y val="8.8323568594865218E-2"/>
          <c:w val="0.91600442393594295"/>
          <c:h val="0.75236046475722707"/>
        </c:manualLayout>
      </c:layout>
      <c:lineChart>
        <c:grouping val="standard"/>
        <c:varyColors val="0"/>
        <c:ser>
          <c:idx val="0"/>
          <c:order val="0"/>
          <c:tx>
            <c:strRef>
              <c:f>'D6'!$B$62</c:f>
              <c:strCache>
                <c:ptCount val="1"/>
                <c:pt idx="0">
                  <c:v>Råmaterial</c:v>
                </c:pt>
              </c:strCache>
            </c:strRef>
          </c:tx>
          <c:spPr>
            <a:ln w="19050" cap="rnd">
              <a:solidFill>
                <a:srgbClr val="1E00BE"/>
              </a:solidFill>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'D6'!$C$62:$Z$62</c:f>
              <c:numCache>
                <c:formatCode>#,##0</c:formatCode>
                <c:ptCount val="24"/>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pt idx="23" formatCode="0">
                  <c:v>31.271698461</c:v>
                </c:pt>
              </c:numCache>
            </c:numRef>
          </c:val>
          <c:smooth val="0"/>
          <c:extLst>
            <c:ext xmlns:c16="http://schemas.microsoft.com/office/drawing/2014/chart" uri="{C3380CC4-5D6E-409C-BE32-E72D297353CC}">
              <c16:uniqueId val="{00000000-5DF0-4E7A-BE08-5A03E44D6F37}"/>
            </c:ext>
          </c:extLst>
        </c:ser>
        <c:ser>
          <c:idx val="1"/>
          <c:order val="1"/>
          <c:tx>
            <c:strRef>
              <c:f>'D6'!$B$63</c:f>
              <c:strCache>
                <c:ptCount val="1"/>
                <c:pt idx="0">
                  <c:v>Halvfabrikat</c:v>
                </c:pt>
              </c:strCache>
            </c:strRef>
          </c:tx>
          <c:spPr>
            <a:ln w="19050" cap="rnd">
              <a:solidFill>
                <a:srgbClr val="1E00BE"/>
              </a:solidFill>
              <a:prstDash val="dash"/>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'D6'!$C$63:$Z$63</c:f>
              <c:numCache>
                <c:formatCode>#,##0</c:formatCode>
                <c:ptCount val="24"/>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pt idx="23" formatCode="0">
                  <c:v>20.744808615</c:v>
                </c:pt>
              </c:numCache>
            </c:numRef>
          </c:val>
          <c:smooth val="0"/>
          <c:extLst>
            <c:ext xmlns:c16="http://schemas.microsoft.com/office/drawing/2014/chart" uri="{C3380CC4-5D6E-409C-BE32-E72D297353CC}">
              <c16:uniqueId val="{00000001-5DF0-4E7A-BE08-5A03E44D6F37}"/>
            </c:ext>
          </c:extLst>
        </c:ser>
        <c:ser>
          <c:idx val="2"/>
          <c:order val="2"/>
          <c:tx>
            <c:strRef>
              <c:f>'D6'!$B$64</c:f>
              <c:strCache>
                <c:ptCount val="1"/>
                <c:pt idx="0">
                  <c:v>Färdiga produkter</c:v>
                </c:pt>
              </c:strCache>
            </c:strRef>
          </c:tx>
          <c:spPr>
            <a:ln w="19050" cap="rnd">
              <a:solidFill>
                <a:srgbClr val="1E00BE"/>
              </a:solidFill>
              <a:prstDash val="sysDot"/>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'D6'!$C$64:$Z$64</c:f>
              <c:numCache>
                <c:formatCode>#,##0</c:formatCode>
                <c:ptCount val="24"/>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40.893153044000009</c:v>
                </c:pt>
                <c:pt idx="11">
                  <c:v>35.625767666999998</c:v>
                </c:pt>
                <c:pt idx="12">
                  <c:v>38.889933987000013</c:v>
                </c:pt>
                <c:pt idx="13">
                  <c:v>38.847786048999993</c:v>
                </c:pt>
                <c:pt idx="14">
                  <c:v>39.630095525999998</c:v>
                </c:pt>
                <c:pt idx="15">
                  <c:v>35.944859844</c:v>
                </c:pt>
                <c:pt idx="16">
                  <c:v>37.203022877000002</c:v>
                </c:pt>
                <c:pt idx="17">
                  <c:v>39.273398893</c:v>
                </c:pt>
                <c:pt idx="18">
                  <c:v>41.517232896999992</c:v>
                </c:pt>
                <c:pt idx="19">
                  <c:v>41.047079529000001</c:v>
                </c:pt>
                <c:pt idx="20">
                  <c:v>40.948561990999998</c:v>
                </c:pt>
                <c:pt idx="21" formatCode="0">
                  <c:v>38.932915841999993</c:v>
                </c:pt>
                <c:pt idx="22" formatCode="0">
                  <c:v>37.553478965000004</c:v>
                </c:pt>
                <c:pt idx="23" formatCode="0">
                  <c:v>39.295377905999999</c:v>
                </c:pt>
              </c:numCache>
            </c:numRef>
          </c:val>
          <c:smooth val="0"/>
          <c:extLst>
            <c:ext xmlns:c16="http://schemas.microsoft.com/office/drawing/2014/chart" uri="{C3380CC4-5D6E-409C-BE32-E72D297353CC}">
              <c16:uniqueId val="{00000002-5DF0-4E7A-BE08-5A03E44D6F37}"/>
            </c:ext>
          </c:extLst>
        </c:ser>
        <c:ser>
          <c:idx val="3"/>
          <c:order val="3"/>
          <c:tx>
            <c:strRef>
              <c:f>'D6'!$B$65</c:f>
              <c:strCache>
                <c:ptCount val="1"/>
                <c:pt idx="0">
                  <c:v>Totalt</c:v>
                </c:pt>
              </c:strCache>
            </c:strRef>
          </c:tx>
          <c:spPr>
            <a:ln w="19050" cap="rnd">
              <a:solidFill>
                <a:srgbClr val="0AAFEB"/>
              </a:solidFill>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'D6'!$C$65:$Z$65</c:f>
              <c:numCache>
                <c:formatCode>#,##0</c:formatCode>
                <c:ptCount val="24"/>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87.208241802000003</c:v>
                </c:pt>
                <c:pt idx="11">
                  <c:v>77.145332926000009</c:v>
                </c:pt>
                <c:pt idx="12">
                  <c:v>86.991980602000012</c:v>
                </c:pt>
                <c:pt idx="13">
                  <c:v>86.873262062999999</c:v>
                </c:pt>
                <c:pt idx="14">
                  <c:v>89.937542008999998</c:v>
                </c:pt>
                <c:pt idx="15">
                  <c:v>84.760339352000003</c:v>
                </c:pt>
                <c:pt idx="16">
                  <c:v>88.108911413000001</c:v>
                </c:pt>
                <c:pt idx="17">
                  <c:v>86.685989591000009</c:v>
                </c:pt>
                <c:pt idx="18">
                  <c:v>91.081254389999998</c:v>
                </c:pt>
                <c:pt idx="19">
                  <c:v>93.915631950000005</c:v>
                </c:pt>
                <c:pt idx="20">
                  <c:v>91.460480959999998</c:v>
                </c:pt>
                <c:pt idx="21">
                  <c:v>87.827970182000001</c:v>
                </c:pt>
                <c:pt idx="22">
                  <c:v>92.874343775999989</c:v>
                </c:pt>
                <c:pt idx="23">
                  <c:v>91.311884981999995</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16997058561592E-2"/>
          <c:w val="0.91886633986928101"/>
          <c:h val="0.76341006410038559"/>
        </c:manualLayout>
      </c:layout>
      <c:lineChart>
        <c:grouping val="standard"/>
        <c:varyColors val="0"/>
        <c:ser>
          <c:idx val="0"/>
          <c:order val="0"/>
          <c:tx>
            <c:strRef>
              <c:f>'D6'!$A$56</c:f>
              <c:strCache>
                <c:ptCount val="1"/>
                <c:pt idx="0">
                  <c:v>Raw products</c:v>
                </c:pt>
              </c:strCache>
            </c:strRef>
          </c:tx>
          <c:spPr>
            <a:ln w="19050" cap="rnd">
              <a:solidFill>
                <a:srgbClr val="1E00BE"/>
              </a:solidFill>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'D6'!$C$56:$Z$56</c:f>
              <c:numCache>
                <c:formatCode>#,##0</c:formatCode>
                <c:ptCount val="24"/>
                <c:pt idx="0">
                  <c:v>37.966279577999998</c:v>
                </c:pt>
                <c:pt idx="1">
                  <c:v>37.636053649000004</c:v>
                </c:pt>
                <c:pt idx="2">
                  <c:v>41.688315243999995</c:v>
                </c:pt>
                <c:pt idx="3">
                  <c:v>38.370657448999999</c:v>
                </c:pt>
                <c:pt idx="4">
                  <c:v>38.577439663</c:v>
                </c:pt>
                <c:pt idx="5">
                  <c:v>39.734006116000003</c:v>
                </c:pt>
                <c:pt idx="6">
                  <c:v>40.405346451000007</c:v>
                </c:pt>
                <c:pt idx="7">
                  <c:v>38.684238676</c:v>
                </c:pt>
                <c:pt idx="8">
                  <c:v>36.255520465000004</c:v>
                </c:pt>
                <c:pt idx="9">
                  <c:v>36.270445586000001</c:v>
                </c:pt>
                <c:pt idx="10">
                  <c:v>36.749476119999997</c:v>
                </c:pt>
                <c:pt idx="11">
                  <c:v>30.948981870000001</c:v>
                </c:pt>
                <c:pt idx="12">
                  <c:v>36.017164040999994</c:v>
                </c:pt>
                <c:pt idx="13">
                  <c:v>36.515755042000002</c:v>
                </c:pt>
                <c:pt idx="14">
                  <c:v>38.103715479000002</c:v>
                </c:pt>
                <c:pt idx="15">
                  <c:v>33.918468503</c:v>
                </c:pt>
                <c:pt idx="16">
                  <c:v>35.963565285000001</c:v>
                </c:pt>
                <c:pt idx="17">
                  <c:v>36.446954728999998</c:v>
                </c:pt>
                <c:pt idx="18">
                  <c:v>37.171579811999997</c:v>
                </c:pt>
                <c:pt idx="19">
                  <c:v>36.643738096</c:v>
                </c:pt>
                <c:pt idx="20">
                  <c:v>40.658999252000001</c:v>
                </c:pt>
                <c:pt idx="21" formatCode="0">
                  <c:v>36.722538505999999</c:v>
                </c:pt>
                <c:pt idx="22" formatCode="0">
                  <c:v>34.155645367000005</c:v>
                </c:pt>
                <c:pt idx="23" formatCode="0">
                  <c:v>34.391763148999999</c:v>
                </c:pt>
              </c:numCache>
            </c:numRef>
          </c:val>
          <c:smooth val="0"/>
          <c:extLst>
            <c:ext xmlns:c16="http://schemas.microsoft.com/office/drawing/2014/chart" uri="{C3380CC4-5D6E-409C-BE32-E72D297353CC}">
              <c16:uniqueId val="{00000000-5DF0-4E7A-BE08-5A03E44D6F37}"/>
            </c:ext>
          </c:extLst>
        </c:ser>
        <c:ser>
          <c:idx val="1"/>
          <c:order val="1"/>
          <c:tx>
            <c:strRef>
              <c:f>'D6'!$A$57</c:f>
              <c:strCache>
                <c:ptCount val="1"/>
                <c:pt idx="0">
                  <c:v>Semi-manufactured products</c:v>
                </c:pt>
              </c:strCache>
            </c:strRef>
          </c:tx>
          <c:spPr>
            <a:ln w="19050" cap="rnd">
              <a:solidFill>
                <a:srgbClr val="1E00BE"/>
              </a:solidFill>
              <a:prstDash val="dash"/>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'D6'!$C$57:$Z$57</c:f>
              <c:numCache>
                <c:formatCode>#,##0</c:formatCode>
                <c:ptCount val="24"/>
                <c:pt idx="0">
                  <c:v>11.014189544000001</c:v>
                </c:pt>
                <c:pt idx="1">
                  <c:v>10.726556167999998</c:v>
                </c:pt>
                <c:pt idx="2">
                  <c:v>11.757647391999999</c:v>
                </c:pt>
                <c:pt idx="3">
                  <c:v>11.277363551999999</c:v>
                </c:pt>
                <c:pt idx="4">
                  <c:v>12.277157292</c:v>
                </c:pt>
                <c:pt idx="5">
                  <c:v>13.272909084</c:v>
                </c:pt>
                <c:pt idx="6">
                  <c:v>13.753437386000002</c:v>
                </c:pt>
                <c:pt idx="7">
                  <c:v>14.131637839</c:v>
                </c:pt>
                <c:pt idx="8">
                  <c:v>14.162177432999998</c:v>
                </c:pt>
                <c:pt idx="9">
                  <c:v>15.078038568999999</c:v>
                </c:pt>
                <c:pt idx="10">
                  <c:v>15.422540771</c:v>
                </c:pt>
                <c:pt idx="11">
                  <c:v>13.253768908</c:v>
                </c:pt>
                <c:pt idx="12">
                  <c:v>15.931300014</c:v>
                </c:pt>
                <c:pt idx="13">
                  <c:v>16.464185822000001</c:v>
                </c:pt>
                <c:pt idx="14">
                  <c:v>15.531886779000001</c:v>
                </c:pt>
                <c:pt idx="15">
                  <c:v>14.615492523999999</c:v>
                </c:pt>
                <c:pt idx="16">
                  <c:v>14.785700795999999</c:v>
                </c:pt>
                <c:pt idx="17">
                  <c:v>14.051551898</c:v>
                </c:pt>
                <c:pt idx="18">
                  <c:v>15.831931525999998</c:v>
                </c:pt>
                <c:pt idx="19">
                  <c:v>16.467011510999999</c:v>
                </c:pt>
                <c:pt idx="20">
                  <c:v>17.380992332000002</c:v>
                </c:pt>
                <c:pt idx="21" formatCode="0">
                  <c:v>17.481719189</c:v>
                </c:pt>
                <c:pt idx="22" formatCode="0">
                  <c:v>15.892231891000002</c:v>
                </c:pt>
                <c:pt idx="23" formatCode="0">
                  <c:v>16.275876296</c:v>
                </c:pt>
              </c:numCache>
            </c:numRef>
          </c:val>
          <c:smooth val="0"/>
          <c:extLst>
            <c:ext xmlns:c16="http://schemas.microsoft.com/office/drawing/2014/chart" uri="{C3380CC4-5D6E-409C-BE32-E72D297353CC}">
              <c16:uniqueId val="{00000001-5DF0-4E7A-BE08-5A03E44D6F37}"/>
            </c:ext>
          </c:extLst>
        </c:ser>
        <c:ser>
          <c:idx val="2"/>
          <c:order val="2"/>
          <c:tx>
            <c:strRef>
              <c:f>'D6'!$A$58</c:f>
              <c:strCache>
                <c:ptCount val="1"/>
                <c:pt idx="0">
                  <c:v>Finished products</c:v>
                </c:pt>
              </c:strCache>
            </c:strRef>
          </c:tx>
          <c:spPr>
            <a:ln w="19050" cap="rnd">
              <a:solidFill>
                <a:srgbClr val="1E00BE"/>
              </a:solidFill>
              <a:prstDash val="sysDot"/>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'D6'!$C$58:$Z$58</c:f>
              <c:numCache>
                <c:formatCode>#,##0</c:formatCode>
                <c:ptCount val="24"/>
                <c:pt idx="0">
                  <c:v>16.660564983999997</c:v>
                </c:pt>
                <c:pt idx="1">
                  <c:v>17.984797361000002</c:v>
                </c:pt>
                <c:pt idx="2">
                  <c:v>17.751571628000001</c:v>
                </c:pt>
                <c:pt idx="3">
                  <c:v>18.182097648000003</c:v>
                </c:pt>
                <c:pt idx="4">
                  <c:v>19.143300593000003</c:v>
                </c:pt>
                <c:pt idx="5">
                  <c:v>21.44384779</c:v>
                </c:pt>
                <c:pt idx="6">
                  <c:v>22.065921647000003</c:v>
                </c:pt>
                <c:pt idx="7">
                  <c:v>23.905675785000003</c:v>
                </c:pt>
                <c:pt idx="8">
                  <c:v>26.211761007</c:v>
                </c:pt>
                <c:pt idx="9">
                  <c:v>28.264585354000001</c:v>
                </c:pt>
                <c:pt idx="10">
                  <c:v>29.630809344999999</c:v>
                </c:pt>
                <c:pt idx="11">
                  <c:v>25.211168400999998</c:v>
                </c:pt>
                <c:pt idx="12">
                  <c:v>29.011354968999999</c:v>
                </c:pt>
                <c:pt idx="13">
                  <c:v>28.968335048999997</c:v>
                </c:pt>
                <c:pt idx="14">
                  <c:v>27.101882080999999</c:v>
                </c:pt>
                <c:pt idx="15">
                  <c:v>28.185381799999998</c:v>
                </c:pt>
                <c:pt idx="16">
                  <c:v>29.614692998000002</c:v>
                </c:pt>
                <c:pt idx="17">
                  <c:v>29.372723153999999</c:v>
                </c:pt>
                <c:pt idx="18">
                  <c:v>32.069988985999998</c:v>
                </c:pt>
                <c:pt idx="19">
                  <c:v>32.892901219999999</c:v>
                </c:pt>
                <c:pt idx="20">
                  <c:v>34.080886839000001</c:v>
                </c:pt>
                <c:pt idx="21" formatCode="0">
                  <c:v>33.798844366000004</c:v>
                </c:pt>
                <c:pt idx="22" formatCode="0">
                  <c:v>32.143791761000003</c:v>
                </c:pt>
                <c:pt idx="23" formatCode="0">
                  <c:v>33.388812634000004</c:v>
                </c:pt>
              </c:numCache>
            </c:numRef>
          </c:val>
          <c:smooth val="0"/>
          <c:extLst>
            <c:ext xmlns:c16="http://schemas.microsoft.com/office/drawing/2014/chart" uri="{C3380CC4-5D6E-409C-BE32-E72D297353CC}">
              <c16:uniqueId val="{00000002-5DF0-4E7A-BE08-5A03E44D6F37}"/>
            </c:ext>
          </c:extLst>
        </c:ser>
        <c:ser>
          <c:idx val="3"/>
          <c:order val="3"/>
          <c:tx>
            <c:strRef>
              <c:f>'D6'!$A$59</c:f>
              <c:strCache>
                <c:ptCount val="1"/>
                <c:pt idx="0">
                  <c:v>Total</c:v>
                </c:pt>
              </c:strCache>
            </c:strRef>
          </c:tx>
          <c:spPr>
            <a:ln w="19050" cap="rnd">
              <a:solidFill>
                <a:srgbClr val="0AAFEB"/>
              </a:solidFill>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'D6'!$C$59:$Z$59</c:f>
              <c:numCache>
                <c:formatCode>#,##0</c:formatCode>
                <c:ptCount val="24"/>
                <c:pt idx="0">
                  <c:v>65.641034106000006</c:v>
                </c:pt>
                <c:pt idx="1">
                  <c:v>66.347407178000012</c:v>
                </c:pt>
                <c:pt idx="2">
                  <c:v>71.197534263999984</c:v>
                </c:pt>
                <c:pt idx="3">
                  <c:v>67.830118648999999</c:v>
                </c:pt>
                <c:pt idx="4">
                  <c:v>69.997897547999997</c:v>
                </c:pt>
                <c:pt idx="5">
                  <c:v>74.450762990000001</c:v>
                </c:pt>
                <c:pt idx="6">
                  <c:v>76.224705484000012</c:v>
                </c:pt>
                <c:pt idx="7">
                  <c:v>76.721552299999999</c:v>
                </c:pt>
                <c:pt idx="8">
                  <c:v>76.629458905000007</c:v>
                </c:pt>
                <c:pt idx="9">
                  <c:v>79.613069508999999</c:v>
                </c:pt>
                <c:pt idx="10">
                  <c:v>81.802826236000001</c:v>
                </c:pt>
                <c:pt idx="11">
                  <c:v>69.413919179000004</c:v>
                </c:pt>
                <c:pt idx="12">
                  <c:v>80.959819023999998</c:v>
                </c:pt>
                <c:pt idx="13">
                  <c:v>81.948275913000003</c:v>
                </c:pt>
                <c:pt idx="14">
                  <c:v>80.737484339000005</c:v>
                </c:pt>
                <c:pt idx="15">
                  <c:v>76.719342826999991</c:v>
                </c:pt>
                <c:pt idx="16">
                  <c:v>80.363959079000011</c:v>
                </c:pt>
                <c:pt idx="17">
                  <c:v>79.871229780999997</c:v>
                </c:pt>
                <c:pt idx="18">
                  <c:v>85.073500323999994</c:v>
                </c:pt>
                <c:pt idx="19">
                  <c:v>86.003650827000001</c:v>
                </c:pt>
                <c:pt idx="20">
                  <c:v>92.120878423000008</c:v>
                </c:pt>
                <c:pt idx="21">
                  <c:v>88.003102060999993</c:v>
                </c:pt>
                <c:pt idx="22">
                  <c:v>82.191669019000017</c:v>
                </c:pt>
                <c:pt idx="23">
                  <c:v>84.056452078999996</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987391885417456E-2"/>
          <c:y val="9.5273621287484719E-2"/>
          <c:w val="0.91652789335216145"/>
          <c:h val="0.75657783774666876"/>
        </c:manualLayout>
      </c:layout>
      <c:lineChart>
        <c:grouping val="standard"/>
        <c:varyColors val="0"/>
        <c:ser>
          <c:idx val="0"/>
          <c:order val="0"/>
          <c:tx>
            <c:strRef>
              <c:f>'D6'!$A$62</c:f>
              <c:strCache>
                <c:ptCount val="1"/>
                <c:pt idx="0">
                  <c:v>Raw products</c:v>
                </c:pt>
              </c:strCache>
            </c:strRef>
          </c:tx>
          <c:spPr>
            <a:ln w="19050" cap="rnd">
              <a:solidFill>
                <a:srgbClr val="1E00BE"/>
              </a:solidFill>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'D6'!$C$62:$Z$62</c:f>
              <c:numCache>
                <c:formatCode>#,##0</c:formatCode>
                <c:ptCount val="24"/>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pt idx="23" formatCode="0">
                  <c:v>31.271698461</c:v>
                </c:pt>
              </c:numCache>
            </c:numRef>
          </c:val>
          <c:smooth val="0"/>
          <c:extLst>
            <c:ext xmlns:c16="http://schemas.microsoft.com/office/drawing/2014/chart" uri="{C3380CC4-5D6E-409C-BE32-E72D297353CC}">
              <c16:uniqueId val="{00000000-5DF0-4E7A-BE08-5A03E44D6F37}"/>
            </c:ext>
          </c:extLst>
        </c:ser>
        <c:ser>
          <c:idx val="1"/>
          <c:order val="1"/>
          <c:tx>
            <c:strRef>
              <c:f>'D6'!$A$63</c:f>
              <c:strCache>
                <c:ptCount val="1"/>
                <c:pt idx="0">
                  <c:v>Semi-manufactured products</c:v>
                </c:pt>
              </c:strCache>
            </c:strRef>
          </c:tx>
          <c:spPr>
            <a:ln w="19050" cap="rnd">
              <a:solidFill>
                <a:srgbClr val="1E00BE"/>
              </a:solidFill>
              <a:prstDash val="dash"/>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'D6'!$C$63:$Z$63</c:f>
              <c:numCache>
                <c:formatCode>#,##0</c:formatCode>
                <c:ptCount val="24"/>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pt idx="23" formatCode="0">
                  <c:v>20.744808615</c:v>
                </c:pt>
              </c:numCache>
            </c:numRef>
          </c:val>
          <c:smooth val="0"/>
          <c:extLst>
            <c:ext xmlns:c16="http://schemas.microsoft.com/office/drawing/2014/chart" uri="{C3380CC4-5D6E-409C-BE32-E72D297353CC}">
              <c16:uniqueId val="{00000001-5DF0-4E7A-BE08-5A03E44D6F37}"/>
            </c:ext>
          </c:extLst>
        </c:ser>
        <c:ser>
          <c:idx val="2"/>
          <c:order val="2"/>
          <c:tx>
            <c:strRef>
              <c:f>'D6'!$A$64</c:f>
              <c:strCache>
                <c:ptCount val="1"/>
                <c:pt idx="0">
                  <c:v>Finished products</c:v>
                </c:pt>
              </c:strCache>
            </c:strRef>
          </c:tx>
          <c:spPr>
            <a:ln w="19050" cap="rnd">
              <a:solidFill>
                <a:srgbClr val="1E00BE"/>
              </a:solidFill>
              <a:prstDash val="sysDot"/>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'D6'!$C$64:$Z$64</c:f>
              <c:numCache>
                <c:formatCode>#,##0</c:formatCode>
                <c:ptCount val="24"/>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40.893153044000009</c:v>
                </c:pt>
                <c:pt idx="11">
                  <c:v>35.625767666999998</c:v>
                </c:pt>
                <c:pt idx="12">
                  <c:v>38.889933987000013</c:v>
                </c:pt>
                <c:pt idx="13">
                  <c:v>38.847786048999993</c:v>
                </c:pt>
                <c:pt idx="14">
                  <c:v>39.630095525999998</c:v>
                </c:pt>
                <c:pt idx="15">
                  <c:v>35.944859844</c:v>
                </c:pt>
                <c:pt idx="16">
                  <c:v>37.203022877000002</c:v>
                </c:pt>
                <c:pt idx="17">
                  <c:v>39.273398893</c:v>
                </c:pt>
                <c:pt idx="18">
                  <c:v>41.517232896999992</c:v>
                </c:pt>
                <c:pt idx="19">
                  <c:v>41.047079529000001</c:v>
                </c:pt>
                <c:pt idx="20">
                  <c:v>40.948561990999998</c:v>
                </c:pt>
                <c:pt idx="21" formatCode="0">
                  <c:v>38.932915841999993</c:v>
                </c:pt>
                <c:pt idx="22" formatCode="0">
                  <c:v>37.553478965000004</c:v>
                </c:pt>
                <c:pt idx="23" formatCode="0">
                  <c:v>39.295377905999999</c:v>
                </c:pt>
              </c:numCache>
            </c:numRef>
          </c:val>
          <c:smooth val="0"/>
          <c:extLst>
            <c:ext xmlns:c16="http://schemas.microsoft.com/office/drawing/2014/chart" uri="{C3380CC4-5D6E-409C-BE32-E72D297353CC}">
              <c16:uniqueId val="{00000002-5DF0-4E7A-BE08-5A03E44D6F37}"/>
            </c:ext>
          </c:extLst>
        </c:ser>
        <c:ser>
          <c:idx val="3"/>
          <c:order val="3"/>
          <c:tx>
            <c:strRef>
              <c:f>'D6'!$A$65</c:f>
              <c:strCache>
                <c:ptCount val="1"/>
                <c:pt idx="0">
                  <c:v>Total</c:v>
                </c:pt>
              </c:strCache>
            </c:strRef>
          </c:tx>
          <c:spPr>
            <a:ln w="19050" cap="rnd">
              <a:solidFill>
                <a:srgbClr val="0AAFEB"/>
              </a:solidFill>
              <a:round/>
            </a:ln>
            <a:effectLst/>
          </c:spPr>
          <c:marker>
            <c:symbol val="none"/>
          </c:marker>
          <c:cat>
            <c:numRef>
              <c:f>'D6'!$C$55:$Z$55</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'D6'!$C$65:$Z$65</c:f>
              <c:numCache>
                <c:formatCode>#,##0</c:formatCode>
                <c:ptCount val="24"/>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87.208241802000003</c:v>
                </c:pt>
                <c:pt idx="11">
                  <c:v>77.145332926000009</c:v>
                </c:pt>
                <c:pt idx="12">
                  <c:v>86.991980602000012</c:v>
                </c:pt>
                <c:pt idx="13">
                  <c:v>86.873262062999999</c:v>
                </c:pt>
                <c:pt idx="14">
                  <c:v>89.937542008999998</c:v>
                </c:pt>
                <c:pt idx="15">
                  <c:v>84.760339352000003</c:v>
                </c:pt>
                <c:pt idx="16">
                  <c:v>88.108911413000001</c:v>
                </c:pt>
                <c:pt idx="17">
                  <c:v>86.685989591000009</c:v>
                </c:pt>
                <c:pt idx="18">
                  <c:v>91.081254389999998</c:v>
                </c:pt>
                <c:pt idx="19">
                  <c:v>93.915631950000005</c:v>
                </c:pt>
                <c:pt idx="20">
                  <c:v>91.460480959999998</c:v>
                </c:pt>
                <c:pt idx="21">
                  <c:v>87.827970182000001</c:v>
                </c:pt>
                <c:pt idx="22">
                  <c:v>92.874343775999989</c:v>
                </c:pt>
                <c:pt idx="23">
                  <c:v>91.311884981999995</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4.5729967807280766E-2"/>
          <c:y val="0.92624688672812328"/>
          <c:w val="0.9"/>
          <c:h val="5.4041329557224703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21944444444443E-2"/>
          <c:y val="6.2693175052621231E-2"/>
          <c:w val="0.90895375816993462"/>
          <c:h val="0.77818789073875538"/>
        </c:manualLayout>
      </c:layout>
      <c:lineChart>
        <c:grouping val="standard"/>
        <c:varyColors val="0"/>
        <c:ser>
          <c:idx val="0"/>
          <c:order val="0"/>
          <c:tx>
            <c:strRef>
              <c:f>'D7'!$B$39</c:f>
              <c:strCache>
                <c:ptCount val="1"/>
                <c:pt idx="0">
                  <c:v>Materialkonsumtion (DMC)</c:v>
                </c:pt>
              </c:strCache>
            </c:strRef>
          </c:tx>
          <c:spPr>
            <a:ln w="19050" cap="rnd">
              <a:solidFill>
                <a:srgbClr val="1E00BE"/>
              </a:solidFill>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'D7'!$C$39:$Y$39</c:f>
              <c:numCache>
                <c:formatCode>#,##0</c:formatCode>
                <c:ptCount val="23"/>
                <c:pt idx="0">
                  <c:v>99.999999999999986</c:v>
                </c:pt>
                <c:pt idx="1">
                  <c:v>97.241158553640886</c:v>
                </c:pt>
                <c:pt idx="2">
                  <c:v>98.687060477069039</c:v>
                </c:pt>
                <c:pt idx="3">
                  <c:v>97.091344187995759</c:v>
                </c:pt>
                <c:pt idx="4">
                  <c:v>98.891775331364897</c:v>
                </c:pt>
                <c:pt idx="5">
                  <c:v>99.823720907982121</c:v>
                </c:pt>
                <c:pt idx="6">
                  <c:v>103.0257783304117</c:v>
                </c:pt>
                <c:pt idx="7">
                  <c:v>111.7657900328708</c:v>
                </c:pt>
                <c:pt idx="8">
                  <c:v>104.73489840294002</c:v>
                </c:pt>
                <c:pt idx="9">
                  <c:v>114.99398082192731</c:v>
                </c:pt>
                <c:pt idx="10">
                  <c:v>114.98736958531103</c:v>
                </c:pt>
                <c:pt idx="11">
                  <c:v>100.13556751564369</c:v>
                </c:pt>
                <c:pt idx="12">
                  <c:v>113.62050171368323</c:v>
                </c:pt>
                <c:pt idx="13">
                  <c:v>119.76900213889705</c:v>
                </c:pt>
                <c:pt idx="14">
                  <c:v>119.33269694744264</c:v>
                </c:pt>
                <c:pt idx="15">
                  <c:v>122.65098220695985</c:v>
                </c:pt>
                <c:pt idx="16">
                  <c:v>125.59691958296708</c:v>
                </c:pt>
                <c:pt idx="17">
                  <c:v>124.16936011716518</c:v>
                </c:pt>
                <c:pt idx="18">
                  <c:v>126.88417727814641</c:v>
                </c:pt>
                <c:pt idx="19">
                  <c:v>133.98425400251853</c:v>
                </c:pt>
                <c:pt idx="20">
                  <c:v>138.3796612010164</c:v>
                </c:pt>
                <c:pt idx="21">
                  <c:v>145.39912097876282</c:v>
                </c:pt>
                <c:pt idx="22">
                  <c:v>139.25342104807893</c:v>
                </c:pt>
              </c:numCache>
            </c:numRef>
          </c:val>
          <c:smooth val="0"/>
          <c:extLst>
            <c:ext xmlns:c16="http://schemas.microsoft.com/office/drawing/2014/chart" uri="{C3380CC4-5D6E-409C-BE32-E72D297353CC}">
              <c16:uniqueId val="{00000000-5DF0-4E7A-BE08-5A03E44D6F37}"/>
            </c:ext>
          </c:extLst>
        </c:ser>
        <c:ser>
          <c:idx val="1"/>
          <c:order val="1"/>
          <c:tx>
            <c:strRef>
              <c:f>'D7'!$B$40</c:f>
              <c:strCache>
                <c:ptCount val="1"/>
                <c:pt idx="0">
                  <c:v>Resursproduktivitet (BNP/DMC)</c:v>
                </c:pt>
              </c:strCache>
            </c:strRef>
          </c:tx>
          <c:spPr>
            <a:ln w="22225" cap="rnd">
              <a:solidFill>
                <a:srgbClr val="1E00BE"/>
              </a:solidFill>
              <a:prstDash val="dash"/>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'D7'!$C$40:$Y$40</c:f>
              <c:numCache>
                <c:formatCode>#,##0</c:formatCode>
                <c:ptCount val="23"/>
                <c:pt idx="0">
                  <c:v>100.00000000000001</c:v>
                </c:pt>
                <c:pt idx="1">
                  <c:v>107.20479444531699</c:v>
                </c:pt>
                <c:pt idx="2">
                  <c:v>110.66898547864055</c:v>
                </c:pt>
                <c:pt idx="3">
                  <c:v>114.11836298197902</c:v>
                </c:pt>
                <c:pt idx="4">
                  <c:v>114.50216150740472</c:v>
                </c:pt>
                <c:pt idx="5">
                  <c:v>116.05327087404433</c:v>
                </c:pt>
                <c:pt idx="6">
                  <c:v>117.32295194643814</c:v>
                </c:pt>
                <c:pt idx="7">
                  <c:v>111.24012303044152</c:v>
                </c:pt>
                <c:pt idx="8">
                  <c:v>124.24278457734449</c:v>
                </c:pt>
                <c:pt idx="9">
                  <c:v>117.05035310038555</c:v>
                </c:pt>
                <c:pt idx="10">
                  <c:v>116.52967142601715</c:v>
                </c:pt>
                <c:pt idx="11">
                  <c:v>128.00579317208212</c:v>
                </c:pt>
                <c:pt idx="12">
                  <c:v>119.52833874922757</c:v>
                </c:pt>
                <c:pt idx="13">
                  <c:v>117.01545152984525</c:v>
                </c:pt>
                <c:pt idx="14">
                  <c:v>116.75236018144309</c:v>
                </c:pt>
                <c:pt idx="15">
                  <c:v>114.9428982708572</c:v>
                </c:pt>
                <c:pt idx="16">
                  <c:v>115.23015120035865</c:v>
                </c:pt>
                <c:pt idx="17">
                  <c:v>121.78741706754937</c:v>
                </c:pt>
                <c:pt idx="18">
                  <c:v>121.64941740896789</c:v>
                </c:pt>
                <c:pt idx="19">
                  <c:v>118.16131254454656</c:v>
                </c:pt>
                <c:pt idx="20">
                  <c:v>116.63909290308638</c:v>
                </c:pt>
                <c:pt idx="21">
                  <c:v>113.21292425370349</c:v>
                </c:pt>
                <c:pt idx="22">
                  <c:v>115.6439781686026</c:v>
                </c:pt>
              </c:numCache>
            </c:numRef>
          </c:val>
          <c:smooth val="0"/>
          <c:extLst>
            <c:ext xmlns:c16="http://schemas.microsoft.com/office/drawing/2014/chart" uri="{C3380CC4-5D6E-409C-BE32-E72D297353CC}">
              <c16:uniqueId val="{00000001-748D-46A2-9C96-EA1565E5C85D}"/>
            </c:ext>
          </c:extLst>
        </c:ser>
        <c:ser>
          <c:idx val="2"/>
          <c:order val="2"/>
          <c:tx>
            <c:strRef>
              <c:f>'D7'!$B$38</c:f>
              <c:strCache>
                <c:ptCount val="1"/>
                <c:pt idx="0">
                  <c:v>BNP</c:v>
                </c:pt>
              </c:strCache>
            </c:strRef>
          </c:tx>
          <c:spPr>
            <a:ln w="28575" cap="rnd">
              <a:solidFill>
                <a:schemeClr val="accent3"/>
              </a:solidFill>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'D7'!$C$38:$Y$38</c:f>
              <c:numCache>
                <c:formatCode>#,##0</c:formatCode>
                <c:ptCount val="23"/>
                <c:pt idx="0">
                  <c:v>100</c:v>
                </c:pt>
                <c:pt idx="1">
                  <c:v>104.2471841436755</c:v>
                </c:pt>
                <c:pt idx="2">
                  <c:v>109.21596862866475</c:v>
                </c:pt>
                <c:pt idx="3">
                  <c:v>110.79905258453958</c:v>
                </c:pt>
                <c:pt idx="4">
                  <c:v>113.23322030745925</c:v>
                </c:pt>
                <c:pt idx="5">
                  <c:v>115.84869322189051</c:v>
                </c:pt>
                <c:pt idx="6">
                  <c:v>120.87288440303278</c:v>
                </c:pt>
                <c:pt idx="7">
                  <c:v>124.32840233851043</c:v>
                </c:pt>
                <c:pt idx="8">
                  <c:v>130.12555420006538</c:v>
                </c:pt>
                <c:pt idx="9">
                  <c:v>134.60086059625556</c:v>
                </c:pt>
                <c:pt idx="10">
                  <c:v>133.9944039591829</c:v>
                </c:pt>
                <c:pt idx="11">
                  <c:v>128.17932744576549</c:v>
                </c:pt>
                <c:pt idx="12">
                  <c:v>135.80869817690319</c:v>
                </c:pt>
                <c:pt idx="13">
                  <c:v>140.14823864562041</c:v>
                </c:pt>
                <c:pt idx="14">
                  <c:v>139.32374015430818</c:v>
                </c:pt>
                <c:pt idx="15">
                  <c:v>140.97859370635302</c:v>
                </c:pt>
                <c:pt idx="16">
                  <c:v>144.72552033844582</c:v>
                </c:pt>
                <c:pt idx="17">
                  <c:v>151.22265647599926</c:v>
                </c:pt>
                <c:pt idx="18">
                  <c:v>154.35386244302711</c:v>
                </c:pt>
                <c:pt idx="19">
                  <c:v>158.31755313239503</c:v>
                </c:pt>
                <c:pt idx="20">
                  <c:v>161.40478158722971</c:v>
                </c:pt>
                <c:pt idx="21">
                  <c:v>164.61059669923748</c:v>
                </c:pt>
                <c:pt idx="22">
                  <c:v>161.03819583587267</c:v>
                </c:pt>
              </c:numCache>
            </c:numRef>
          </c:val>
          <c:smooth val="0"/>
          <c:extLst>
            <c:ext xmlns:c16="http://schemas.microsoft.com/office/drawing/2014/chart" uri="{C3380CC4-5D6E-409C-BE32-E72D297353CC}">
              <c16:uniqueId val="{00000004-748D-46A2-9C96-EA1565E5C85D}"/>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9999911550606319E-2"/>
          <c:y val="0.93189429993612616"/>
          <c:w val="0.88578951894566282"/>
          <c:h val="5.2952193238197769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5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032760281591186E-2"/>
          <c:y val="8.0322903342500682E-2"/>
          <c:w val="0.90114054070240046"/>
          <c:h val="0.76046478281041885"/>
        </c:manualLayout>
      </c:layout>
      <c:lineChart>
        <c:grouping val="standard"/>
        <c:varyColors val="0"/>
        <c:ser>
          <c:idx val="0"/>
          <c:order val="0"/>
          <c:tx>
            <c:strRef>
              <c:f>'D7'!$A$39</c:f>
              <c:strCache>
                <c:ptCount val="1"/>
                <c:pt idx="0">
                  <c:v>Material consumption (DMC)</c:v>
                </c:pt>
              </c:strCache>
            </c:strRef>
          </c:tx>
          <c:spPr>
            <a:ln w="19050" cap="rnd">
              <a:solidFill>
                <a:srgbClr val="1E00BE"/>
              </a:solidFill>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'D7'!$C$39:$Y$39</c:f>
              <c:numCache>
                <c:formatCode>#,##0</c:formatCode>
                <c:ptCount val="23"/>
                <c:pt idx="0">
                  <c:v>99.999999999999986</c:v>
                </c:pt>
                <c:pt idx="1">
                  <c:v>97.241158553640886</c:v>
                </c:pt>
                <c:pt idx="2">
                  <c:v>98.687060477069039</c:v>
                </c:pt>
                <c:pt idx="3">
                  <c:v>97.091344187995759</c:v>
                </c:pt>
                <c:pt idx="4">
                  <c:v>98.891775331364897</c:v>
                </c:pt>
                <c:pt idx="5">
                  <c:v>99.823720907982121</c:v>
                </c:pt>
                <c:pt idx="6">
                  <c:v>103.0257783304117</c:v>
                </c:pt>
                <c:pt idx="7">
                  <c:v>111.7657900328708</c:v>
                </c:pt>
                <c:pt idx="8">
                  <c:v>104.73489840294002</c:v>
                </c:pt>
                <c:pt idx="9">
                  <c:v>114.99398082192731</c:v>
                </c:pt>
                <c:pt idx="10">
                  <c:v>114.98736958531103</c:v>
                </c:pt>
                <c:pt idx="11">
                  <c:v>100.13556751564369</c:v>
                </c:pt>
                <c:pt idx="12">
                  <c:v>113.62050171368323</c:v>
                </c:pt>
                <c:pt idx="13">
                  <c:v>119.76900213889705</c:v>
                </c:pt>
                <c:pt idx="14">
                  <c:v>119.33269694744264</c:v>
                </c:pt>
                <c:pt idx="15">
                  <c:v>122.65098220695985</c:v>
                </c:pt>
                <c:pt idx="16">
                  <c:v>125.59691958296708</c:v>
                </c:pt>
                <c:pt idx="17">
                  <c:v>124.16936011716518</c:v>
                </c:pt>
                <c:pt idx="18">
                  <c:v>126.88417727814641</c:v>
                </c:pt>
                <c:pt idx="19">
                  <c:v>133.98425400251853</c:v>
                </c:pt>
                <c:pt idx="20">
                  <c:v>138.3796612010164</c:v>
                </c:pt>
                <c:pt idx="21">
                  <c:v>145.39912097876282</c:v>
                </c:pt>
                <c:pt idx="22">
                  <c:v>139.25342104807893</c:v>
                </c:pt>
              </c:numCache>
            </c:numRef>
          </c:val>
          <c:smooth val="0"/>
          <c:extLst>
            <c:ext xmlns:c16="http://schemas.microsoft.com/office/drawing/2014/chart" uri="{C3380CC4-5D6E-409C-BE32-E72D297353CC}">
              <c16:uniqueId val="{00000000-5DF0-4E7A-BE08-5A03E44D6F37}"/>
            </c:ext>
          </c:extLst>
        </c:ser>
        <c:ser>
          <c:idx val="1"/>
          <c:order val="1"/>
          <c:tx>
            <c:strRef>
              <c:f>'D7'!$A$40</c:f>
              <c:strCache>
                <c:ptCount val="1"/>
                <c:pt idx="0">
                  <c:v>Resource productivity (GDP/DMC)</c:v>
                </c:pt>
              </c:strCache>
            </c:strRef>
          </c:tx>
          <c:spPr>
            <a:ln w="19050" cap="rnd">
              <a:solidFill>
                <a:srgbClr val="1E00BE"/>
              </a:solidFill>
              <a:prstDash val="dash"/>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'D7'!$C$40:$Y$40</c:f>
              <c:numCache>
                <c:formatCode>#,##0</c:formatCode>
                <c:ptCount val="23"/>
                <c:pt idx="0">
                  <c:v>100.00000000000001</c:v>
                </c:pt>
                <c:pt idx="1">
                  <c:v>107.20479444531699</c:v>
                </c:pt>
                <c:pt idx="2">
                  <c:v>110.66898547864055</c:v>
                </c:pt>
                <c:pt idx="3">
                  <c:v>114.11836298197902</c:v>
                </c:pt>
                <c:pt idx="4">
                  <c:v>114.50216150740472</c:v>
                </c:pt>
                <c:pt idx="5">
                  <c:v>116.05327087404433</c:v>
                </c:pt>
                <c:pt idx="6">
                  <c:v>117.32295194643814</c:v>
                </c:pt>
                <c:pt idx="7">
                  <c:v>111.24012303044152</c:v>
                </c:pt>
                <c:pt idx="8">
                  <c:v>124.24278457734449</c:v>
                </c:pt>
                <c:pt idx="9">
                  <c:v>117.05035310038555</c:v>
                </c:pt>
                <c:pt idx="10">
                  <c:v>116.52967142601715</c:v>
                </c:pt>
                <c:pt idx="11">
                  <c:v>128.00579317208212</c:v>
                </c:pt>
                <c:pt idx="12">
                  <c:v>119.52833874922757</c:v>
                </c:pt>
                <c:pt idx="13">
                  <c:v>117.01545152984525</c:v>
                </c:pt>
                <c:pt idx="14">
                  <c:v>116.75236018144309</c:v>
                </c:pt>
                <c:pt idx="15">
                  <c:v>114.9428982708572</c:v>
                </c:pt>
                <c:pt idx="16">
                  <c:v>115.23015120035865</c:v>
                </c:pt>
                <c:pt idx="17">
                  <c:v>121.78741706754937</c:v>
                </c:pt>
                <c:pt idx="18">
                  <c:v>121.64941740896789</c:v>
                </c:pt>
                <c:pt idx="19">
                  <c:v>118.16131254454656</c:v>
                </c:pt>
                <c:pt idx="20">
                  <c:v>116.63909290308638</c:v>
                </c:pt>
                <c:pt idx="21">
                  <c:v>113.21292425370349</c:v>
                </c:pt>
                <c:pt idx="22">
                  <c:v>115.6439781686026</c:v>
                </c:pt>
              </c:numCache>
            </c:numRef>
          </c:val>
          <c:smooth val="0"/>
          <c:extLst>
            <c:ext xmlns:c16="http://schemas.microsoft.com/office/drawing/2014/chart" uri="{C3380CC4-5D6E-409C-BE32-E72D297353CC}">
              <c16:uniqueId val="{00000001-5DF0-4E7A-BE08-5A03E44D6F37}"/>
            </c:ext>
          </c:extLst>
        </c:ser>
        <c:ser>
          <c:idx val="2"/>
          <c:order val="2"/>
          <c:tx>
            <c:strRef>
              <c:f>'D7'!$A$38</c:f>
              <c:strCache>
                <c:ptCount val="1"/>
                <c:pt idx="0">
                  <c:v>GDP</c:v>
                </c:pt>
              </c:strCache>
            </c:strRef>
          </c:tx>
          <c:spPr>
            <a:ln w="28575" cap="rnd">
              <a:solidFill>
                <a:schemeClr val="accent3"/>
              </a:solidFill>
              <a:round/>
            </a:ln>
            <a:effectLst/>
          </c:spPr>
          <c:marker>
            <c:symbol val="none"/>
          </c:marker>
          <c:cat>
            <c:numRef>
              <c:f>'D7'!$C$37:$Y$37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'D7'!$C$38:$Y$38</c:f>
              <c:numCache>
                <c:formatCode>#,##0</c:formatCode>
                <c:ptCount val="23"/>
                <c:pt idx="0">
                  <c:v>100</c:v>
                </c:pt>
                <c:pt idx="1">
                  <c:v>104.2471841436755</c:v>
                </c:pt>
                <c:pt idx="2">
                  <c:v>109.21596862866475</c:v>
                </c:pt>
                <c:pt idx="3">
                  <c:v>110.79905258453958</c:v>
                </c:pt>
                <c:pt idx="4">
                  <c:v>113.23322030745925</c:v>
                </c:pt>
                <c:pt idx="5">
                  <c:v>115.84869322189051</c:v>
                </c:pt>
                <c:pt idx="6">
                  <c:v>120.87288440303278</c:v>
                </c:pt>
                <c:pt idx="7">
                  <c:v>124.32840233851043</c:v>
                </c:pt>
                <c:pt idx="8">
                  <c:v>130.12555420006538</c:v>
                </c:pt>
                <c:pt idx="9">
                  <c:v>134.60086059625556</c:v>
                </c:pt>
                <c:pt idx="10">
                  <c:v>133.9944039591829</c:v>
                </c:pt>
                <c:pt idx="11">
                  <c:v>128.17932744576549</c:v>
                </c:pt>
                <c:pt idx="12">
                  <c:v>135.80869817690319</c:v>
                </c:pt>
                <c:pt idx="13">
                  <c:v>140.14823864562041</c:v>
                </c:pt>
                <c:pt idx="14">
                  <c:v>139.32374015430818</c:v>
                </c:pt>
                <c:pt idx="15">
                  <c:v>140.97859370635302</c:v>
                </c:pt>
                <c:pt idx="16">
                  <c:v>144.72552033844582</c:v>
                </c:pt>
                <c:pt idx="17">
                  <c:v>151.22265647599926</c:v>
                </c:pt>
                <c:pt idx="18">
                  <c:v>154.35386244302711</c:v>
                </c:pt>
                <c:pt idx="19">
                  <c:v>158.31755313239503</c:v>
                </c:pt>
                <c:pt idx="20">
                  <c:v>161.40478158722971</c:v>
                </c:pt>
                <c:pt idx="21">
                  <c:v>164.61059669923748</c:v>
                </c:pt>
                <c:pt idx="22">
                  <c:v>161.03819583587267</c:v>
                </c:pt>
              </c:numCache>
            </c:numRef>
          </c:val>
          <c:smooth val="0"/>
          <c:extLst>
            <c:ext xmlns:c16="http://schemas.microsoft.com/office/drawing/2014/chart" uri="{C3380CC4-5D6E-409C-BE32-E72D297353CC}">
              <c16:uniqueId val="{00000001-62EB-49CB-BECA-E5491B60E1F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526143790849672E-2"/>
          <c:y val="0.92219932834582974"/>
          <c:w val="0.899999842800279"/>
          <c:h val="5.1506352236751526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5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72171857140617E-2"/>
          <c:y val="5.1141311093613945E-2"/>
          <c:w val="0.92625424710726978"/>
          <c:h val="0.81947401433946465"/>
        </c:manualLayout>
      </c:layout>
      <c:lineChart>
        <c:grouping val="standard"/>
        <c:varyColors val="0"/>
        <c:ser>
          <c:idx val="0"/>
          <c:order val="0"/>
          <c:tx>
            <c:strRef>
              <c:f>'D8'!$B$37</c:f>
              <c:strCache>
                <c:ptCount val="1"/>
                <c:pt idx="0">
                  <c:v>Materialkonsumtion, DMC (I)</c:v>
                </c:pt>
              </c:strCache>
            </c:strRef>
          </c:tx>
          <c:spPr>
            <a:ln w="19050" cap="rnd">
              <a:solidFill>
                <a:srgbClr val="1E00BE"/>
              </a:solidFill>
              <a:round/>
            </a:ln>
            <a:effectLst/>
          </c:spPr>
          <c:marker>
            <c:symbol val="none"/>
          </c:marker>
          <c:cat>
            <c:numRef>
              <c:f>'D8'!$C$36:$Y$36</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'D8'!$C$37:$Y$37</c:f>
              <c:numCache>
                <c:formatCode>#,##0</c:formatCode>
                <c:ptCount val="23"/>
                <c:pt idx="0">
                  <c:v>99.999999999999986</c:v>
                </c:pt>
                <c:pt idx="1">
                  <c:v>97.241158553640886</c:v>
                </c:pt>
                <c:pt idx="2">
                  <c:v>98.687060477069039</c:v>
                </c:pt>
                <c:pt idx="3">
                  <c:v>97.091344187995759</c:v>
                </c:pt>
                <c:pt idx="4">
                  <c:v>98.891775331364897</c:v>
                </c:pt>
                <c:pt idx="5">
                  <c:v>99.823720907982121</c:v>
                </c:pt>
                <c:pt idx="6">
                  <c:v>103.0257783304117</c:v>
                </c:pt>
                <c:pt idx="7">
                  <c:v>111.7657900328708</c:v>
                </c:pt>
                <c:pt idx="8">
                  <c:v>104.73489840294002</c:v>
                </c:pt>
                <c:pt idx="9">
                  <c:v>114.99398082192731</c:v>
                </c:pt>
                <c:pt idx="10">
                  <c:v>114.98736958531103</c:v>
                </c:pt>
                <c:pt idx="11">
                  <c:v>100.13556751564369</c:v>
                </c:pt>
                <c:pt idx="12">
                  <c:v>113.62050171368323</c:v>
                </c:pt>
                <c:pt idx="13">
                  <c:v>119.76900213889705</c:v>
                </c:pt>
                <c:pt idx="14">
                  <c:v>119.33269694744264</c:v>
                </c:pt>
                <c:pt idx="15">
                  <c:v>122.65098220695985</c:v>
                </c:pt>
                <c:pt idx="16">
                  <c:v>125.59691958296708</c:v>
                </c:pt>
                <c:pt idx="17">
                  <c:v>124.16936011716518</c:v>
                </c:pt>
                <c:pt idx="18">
                  <c:v>126.88417727814641</c:v>
                </c:pt>
                <c:pt idx="19">
                  <c:v>133.98425400251853</c:v>
                </c:pt>
                <c:pt idx="20">
                  <c:v>138.3796612010164</c:v>
                </c:pt>
                <c:pt idx="21">
                  <c:v>145.39912097876282</c:v>
                </c:pt>
                <c:pt idx="22">
                  <c:v>139.25342104807893</c:v>
                </c:pt>
              </c:numCache>
            </c:numRef>
          </c:val>
          <c:smooth val="0"/>
          <c:extLst>
            <c:ext xmlns:c16="http://schemas.microsoft.com/office/drawing/2014/chart" uri="{C3380CC4-5D6E-409C-BE32-E72D297353CC}">
              <c16:uniqueId val="{00000000-5DF0-4E7A-BE08-5A03E44D6F37}"/>
            </c:ext>
          </c:extLst>
        </c:ser>
        <c:ser>
          <c:idx val="1"/>
          <c:order val="1"/>
          <c:tx>
            <c:strRef>
              <c:f>'D8'!$B$38</c:f>
              <c:strCache>
                <c:ptCount val="1"/>
                <c:pt idx="0">
                  <c:v>Folkmängd (P)</c:v>
                </c:pt>
              </c:strCache>
            </c:strRef>
          </c:tx>
          <c:spPr>
            <a:ln w="19050" cap="rnd">
              <a:solidFill>
                <a:srgbClr val="1E00BE"/>
              </a:solidFill>
              <a:prstDash val="dash"/>
              <a:round/>
            </a:ln>
            <a:effectLst/>
          </c:spPr>
          <c:marker>
            <c:symbol val="none"/>
          </c:marker>
          <c:cat>
            <c:numRef>
              <c:f>'D8'!$C$36:$Y$36</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'D8'!$C$38:$Y$38</c:f>
              <c:numCache>
                <c:formatCode>#,##0</c:formatCode>
                <c:ptCount val="23"/>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102.59297819455428</c:v>
                </c:pt>
                <c:pt idx="9">
                  <c:v>103.35659247542651</c:v>
                </c:pt>
                <c:pt idx="10">
                  <c:v>104.16491921816744</c:v>
                </c:pt>
                <c:pt idx="11">
                  <c:v>105.05608970737769</c:v>
                </c:pt>
                <c:pt idx="12">
                  <c:v>105.95555304485369</c:v>
                </c:pt>
                <c:pt idx="13">
                  <c:v>106.75869958196814</c:v>
                </c:pt>
                <c:pt idx="14">
                  <c:v>107.55139532256243</c:v>
                </c:pt>
                <c:pt idx="15">
                  <c:v>108.46659699468988</c:v>
                </c:pt>
                <c:pt idx="16">
                  <c:v>109.54818099649758</c:v>
                </c:pt>
                <c:pt idx="17">
                  <c:v>110.7127556208338</c:v>
                </c:pt>
                <c:pt idx="18">
                  <c:v>112.11258614845779</c:v>
                </c:pt>
                <c:pt idx="19">
                  <c:v>113.63345949610213</c:v>
                </c:pt>
                <c:pt idx="20">
                  <c:v>114.96117387865777</c:v>
                </c:pt>
                <c:pt idx="21">
                  <c:v>116.13249350355893</c:v>
                </c:pt>
                <c:pt idx="22">
                  <c:v>116.97482770308439</c:v>
                </c:pt>
              </c:numCache>
            </c:numRef>
          </c:val>
          <c:smooth val="0"/>
          <c:extLst>
            <c:ext xmlns:c16="http://schemas.microsoft.com/office/drawing/2014/chart" uri="{C3380CC4-5D6E-409C-BE32-E72D297353CC}">
              <c16:uniqueId val="{00000001-5DF0-4E7A-BE08-5A03E44D6F37}"/>
            </c:ext>
          </c:extLst>
        </c:ser>
        <c:ser>
          <c:idx val="2"/>
          <c:order val="2"/>
          <c:tx>
            <c:strRef>
              <c:f>'D8'!$B$39</c:f>
              <c:strCache>
                <c:ptCount val="1"/>
                <c:pt idx="0">
                  <c:v>BNP/capita (A)</c:v>
                </c:pt>
              </c:strCache>
            </c:strRef>
          </c:tx>
          <c:spPr>
            <a:ln w="19050" cap="rnd">
              <a:solidFill>
                <a:srgbClr val="1E00BE"/>
              </a:solidFill>
              <a:prstDash val="sysDot"/>
              <a:round/>
            </a:ln>
            <a:effectLst/>
          </c:spPr>
          <c:marker>
            <c:symbol val="none"/>
          </c:marker>
          <c:cat>
            <c:numRef>
              <c:f>'D8'!$C$36:$Y$36</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'D8'!$C$39:$Y$39</c:f>
              <c:numCache>
                <c:formatCode>#,##0</c:formatCode>
                <c:ptCount val="23"/>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126.83670606900519</c:v>
                </c:pt>
                <c:pt idx="9">
                  <c:v>130.22958417312131</c:v>
                </c:pt>
                <c:pt idx="10">
                  <c:v>128.63678574793431</c:v>
                </c:pt>
                <c:pt idx="11">
                  <c:v>122.0103735088514</c:v>
                </c:pt>
                <c:pt idx="12">
                  <c:v>128.1751586152468</c:v>
                </c:pt>
                <c:pt idx="13">
                  <c:v>131.27570792300273</c:v>
                </c:pt>
                <c:pt idx="14">
                  <c:v>129.54154591528621</c:v>
                </c:pt>
                <c:pt idx="15">
                  <c:v>129.97420183953483</c:v>
                </c:pt>
                <c:pt idx="16">
                  <c:v>132.11129479463736</c:v>
                </c:pt>
                <c:pt idx="17">
                  <c:v>136.59009355155311</c:v>
                </c:pt>
                <c:pt idx="18">
                  <c:v>137.67755052821104</c:v>
                </c:pt>
                <c:pt idx="19">
                  <c:v>139.32300735579176</c:v>
                </c:pt>
                <c:pt idx="20">
                  <c:v>140.39938541128103</c:v>
                </c:pt>
                <c:pt idx="21">
                  <c:v>141.74378912667791</c:v>
                </c:pt>
                <c:pt idx="22">
                  <c:v>137.66910283008386</c:v>
                </c:pt>
              </c:numCache>
            </c:numRef>
          </c:val>
          <c:smooth val="0"/>
          <c:extLst>
            <c:ext xmlns:c16="http://schemas.microsoft.com/office/drawing/2014/chart" uri="{C3380CC4-5D6E-409C-BE32-E72D297353CC}">
              <c16:uniqueId val="{00000002-5DF0-4E7A-BE08-5A03E44D6F37}"/>
            </c:ext>
          </c:extLst>
        </c:ser>
        <c:ser>
          <c:idx val="3"/>
          <c:order val="3"/>
          <c:tx>
            <c:strRef>
              <c:f>'D8'!$B$40</c:f>
              <c:strCache>
                <c:ptCount val="1"/>
                <c:pt idx="0">
                  <c:v>Materialintensitet, DMC/BNP (T)</c:v>
                </c:pt>
              </c:strCache>
            </c:strRef>
          </c:tx>
          <c:spPr>
            <a:ln w="19050" cap="rnd">
              <a:solidFill>
                <a:srgbClr val="0AAFEB"/>
              </a:solidFill>
              <a:round/>
            </a:ln>
            <a:effectLst/>
          </c:spPr>
          <c:marker>
            <c:symbol val="none"/>
          </c:marker>
          <c:cat>
            <c:numRef>
              <c:f>'D8'!$C$36:$Y$36</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'D8'!$C$40:$Y$40</c:f>
              <c:numCache>
                <c:formatCode>#,##0</c:formatCode>
                <c:ptCount val="23"/>
                <c:pt idx="0">
                  <c:v>100</c:v>
                </c:pt>
                <c:pt idx="1">
                  <c:v>93.279410232914543</c:v>
                </c:pt>
                <c:pt idx="2">
                  <c:v>90.359552468564303</c:v>
                </c:pt>
                <c:pt idx="3">
                  <c:v>87.628316238458041</c:v>
                </c:pt>
                <c:pt idx="4">
                  <c:v>87.334595856981394</c:v>
                </c:pt>
                <c:pt idx="5">
                  <c:v>86.167325786562813</c:v>
                </c:pt>
                <c:pt idx="6">
                  <c:v>85.234814110075718</c:v>
                </c:pt>
                <c:pt idx="7">
                  <c:v>89.895621539931611</c:v>
                </c:pt>
                <c:pt idx="8">
                  <c:v>80.487571443432444</c:v>
                </c:pt>
                <c:pt idx="9">
                  <c:v>85.433317671615498</c:v>
                </c:pt>
                <c:pt idx="10">
                  <c:v>85.815053605028353</c:v>
                </c:pt>
                <c:pt idx="11">
                  <c:v>78.121464288391181</c:v>
                </c:pt>
                <c:pt idx="12">
                  <c:v>83.662168358084244</c:v>
                </c:pt>
                <c:pt idx="13">
                  <c:v>85.458799408635883</c:v>
                </c:pt>
                <c:pt idx="14">
                  <c:v>85.651373423707668</c:v>
                </c:pt>
                <c:pt idx="15">
                  <c:v>86.999720299687411</c:v>
                </c:pt>
                <c:pt idx="16">
                  <c:v>86.782841954379691</c:v>
                </c:pt>
                <c:pt idx="17">
                  <c:v>82.110288901631804</c:v>
                </c:pt>
                <c:pt idx="18">
                  <c:v>82.203435190991797</c:v>
                </c:pt>
                <c:pt idx="19">
                  <c:v>84.630068714157389</c:v>
                </c:pt>
                <c:pt idx="20">
                  <c:v>85.734548778674451</c:v>
                </c:pt>
                <c:pt idx="21">
                  <c:v>88.329137913535277</c:v>
                </c:pt>
                <c:pt idx="22">
                  <c:v>86.472293312329228</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39625807534189E-2"/>
          <c:y val="6.5831295641892829E-2"/>
          <c:w val="0.93127640559282399"/>
          <c:h val="0.80547134877816251"/>
        </c:manualLayout>
      </c:layout>
      <c:lineChart>
        <c:grouping val="standard"/>
        <c:varyColors val="0"/>
        <c:ser>
          <c:idx val="0"/>
          <c:order val="0"/>
          <c:tx>
            <c:strRef>
              <c:f>'D8'!$A$37</c:f>
              <c:strCache>
                <c:ptCount val="1"/>
                <c:pt idx="0">
                  <c:v>Material consumption, DMC (I)</c:v>
                </c:pt>
              </c:strCache>
            </c:strRef>
          </c:tx>
          <c:spPr>
            <a:ln w="19050" cap="rnd">
              <a:solidFill>
                <a:srgbClr val="1E00BE"/>
              </a:solidFill>
              <a:round/>
            </a:ln>
            <a:effectLst/>
          </c:spPr>
          <c:marker>
            <c:symbol val="none"/>
          </c:marker>
          <c:cat>
            <c:numRef>
              <c:f>'D8'!$C$36:$Y$36</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'D8'!$C$37:$Y$37</c:f>
              <c:numCache>
                <c:formatCode>#,##0</c:formatCode>
                <c:ptCount val="23"/>
                <c:pt idx="0">
                  <c:v>99.999999999999986</c:v>
                </c:pt>
                <c:pt idx="1">
                  <c:v>97.241158553640886</c:v>
                </c:pt>
                <c:pt idx="2">
                  <c:v>98.687060477069039</c:v>
                </c:pt>
                <c:pt idx="3">
                  <c:v>97.091344187995759</c:v>
                </c:pt>
                <c:pt idx="4">
                  <c:v>98.891775331364897</c:v>
                </c:pt>
                <c:pt idx="5">
                  <c:v>99.823720907982121</c:v>
                </c:pt>
                <c:pt idx="6">
                  <c:v>103.0257783304117</c:v>
                </c:pt>
                <c:pt idx="7">
                  <c:v>111.7657900328708</c:v>
                </c:pt>
                <c:pt idx="8">
                  <c:v>104.73489840294002</c:v>
                </c:pt>
                <c:pt idx="9">
                  <c:v>114.99398082192731</c:v>
                </c:pt>
                <c:pt idx="10">
                  <c:v>114.98736958531103</c:v>
                </c:pt>
                <c:pt idx="11">
                  <c:v>100.13556751564369</c:v>
                </c:pt>
                <c:pt idx="12">
                  <c:v>113.62050171368323</c:v>
                </c:pt>
                <c:pt idx="13">
                  <c:v>119.76900213889705</c:v>
                </c:pt>
                <c:pt idx="14">
                  <c:v>119.33269694744264</c:v>
                </c:pt>
                <c:pt idx="15">
                  <c:v>122.65098220695985</c:v>
                </c:pt>
                <c:pt idx="16">
                  <c:v>125.59691958296708</c:v>
                </c:pt>
                <c:pt idx="17">
                  <c:v>124.16936011716518</c:v>
                </c:pt>
                <c:pt idx="18">
                  <c:v>126.88417727814641</c:v>
                </c:pt>
                <c:pt idx="19">
                  <c:v>133.98425400251853</c:v>
                </c:pt>
                <c:pt idx="20">
                  <c:v>138.3796612010164</c:v>
                </c:pt>
                <c:pt idx="21">
                  <c:v>145.39912097876282</c:v>
                </c:pt>
                <c:pt idx="22">
                  <c:v>139.25342104807893</c:v>
                </c:pt>
              </c:numCache>
            </c:numRef>
          </c:val>
          <c:smooth val="0"/>
          <c:extLst>
            <c:ext xmlns:c16="http://schemas.microsoft.com/office/drawing/2014/chart" uri="{C3380CC4-5D6E-409C-BE32-E72D297353CC}">
              <c16:uniqueId val="{00000000-5DF0-4E7A-BE08-5A03E44D6F37}"/>
            </c:ext>
          </c:extLst>
        </c:ser>
        <c:ser>
          <c:idx val="1"/>
          <c:order val="1"/>
          <c:tx>
            <c:strRef>
              <c:f>'D8'!$A$38</c:f>
              <c:strCache>
                <c:ptCount val="1"/>
                <c:pt idx="0">
                  <c:v>Population (P)</c:v>
                </c:pt>
              </c:strCache>
            </c:strRef>
          </c:tx>
          <c:spPr>
            <a:ln w="19050" cap="rnd">
              <a:solidFill>
                <a:srgbClr val="1E00BE"/>
              </a:solidFill>
              <a:prstDash val="dash"/>
              <a:round/>
            </a:ln>
            <a:effectLst/>
          </c:spPr>
          <c:marker>
            <c:symbol val="none"/>
          </c:marker>
          <c:cat>
            <c:numRef>
              <c:f>'D8'!$C$36:$Y$36</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'D8'!$C$38:$Y$38</c:f>
              <c:numCache>
                <c:formatCode>#,##0</c:formatCode>
                <c:ptCount val="23"/>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102.59297819455428</c:v>
                </c:pt>
                <c:pt idx="9">
                  <c:v>103.35659247542651</c:v>
                </c:pt>
                <c:pt idx="10">
                  <c:v>104.16491921816744</c:v>
                </c:pt>
                <c:pt idx="11">
                  <c:v>105.05608970737769</c:v>
                </c:pt>
                <c:pt idx="12">
                  <c:v>105.95555304485369</c:v>
                </c:pt>
                <c:pt idx="13">
                  <c:v>106.75869958196814</c:v>
                </c:pt>
                <c:pt idx="14">
                  <c:v>107.55139532256243</c:v>
                </c:pt>
                <c:pt idx="15">
                  <c:v>108.46659699468988</c:v>
                </c:pt>
                <c:pt idx="16">
                  <c:v>109.54818099649758</c:v>
                </c:pt>
                <c:pt idx="17">
                  <c:v>110.7127556208338</c:v>
                </c:pt>
                <c:pt idx="18">
                  <c:v>112.11258614845779</c:v>
                </c:pt>
                <c:pt idx="19">
                  <c:v>113.63345949610213</c:v>
                </c:pt>
                <c:pt idx="20">
                  <c:v>114.96117387865777</c:v>
                </c:pt>
                <c:pt idx="21">
                  <c:v>116.13249350355893</c:v>
                </c:pt>
                <c:pt idx="22">
                  <c:v>116.97482770308439</c:v>
                </c:pt>
              </c:numCache>
            </c:numRef>
          </c:val>
          <c:smooth val="0"/>
          <c:extLst>
            <c:ext xmlns:c16="http://schemas.microsoft.com/office/drawing/2014/chart" uri="{C3380CC4-5D6E-409C-BE32-E72D297353CC}">
              <c16:uniqueId val="{00000001-5DF0-4E7A-BE08-5A03E44D6F37}"/>
            </c:ext>
          </c:extLst>
        </c:ser>
        <c:ser>
          <c:idx val="2"/>
          <c:order val="2"/>
          <c:tx>
            <c:strRef>
              <c:f>'D8'!$A$39</c:f>
              <c:strCache>
                <c:ptCount val="1"/>
                <c:pt idx="0">
                  <c:v>GDP/capita (A)</c:v>
                </c:pt>
              </c:strCache>
            </c:strRef>
          </c:tx>
          <c:spPr>
            <a:ln w="19050" cap="rnd">
              <a:solidFill>
                <a:srgbClr val="1E00BE"/>
              </a:solidFill>
              <a:prstDash val="sysDot"/>
              <a:round/>
            </a:ln>
            <a:effectLst/>
          </c:spPr>
          <c:marker>
            <c:symbol val="none"/>
          </c:marker>
          <c:cat>
            <c:numRef>
              <c:f>'D8'!$C$36:$Y$36</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'D8'!$C$39:$Y$39</c:f>
              <c:numCache>
                <c:formatCode>#,##0</c:formatCode>
                <c:ptCount val="23"/>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126.83670606900519</c:v>
                </c:pt>
                <c:pt idx="9">
                  <c:v>130.22958417312131</c:v>
                </c:pt>
                <c:pt idx="10">
                  <c:v>128.63678574793431</c:v>
                </c:pt>
                <c:pt idx="11">
                  <c:v>122.0103735088514</c:v>
                </c:pt>
                <c:pt idx="12">
                  <c:v>128.1751586152468</c:v>
                </c:pt>
                <c:pt idx="13">
                  <c:v>131.27570792300273</c:v>
                </c:pt>
                <c:pt idx="14">
                  <c:v>129.54154591528621</c:v>
                </c:pt>
                <c:pt idx="15">
                  <c:v>129.97420183953483</c:v>
                </c:pt>
                <c:pt idx="16">
                  <c:v>132.11129479463736</c:v>
                </c:pt>
                <c:pt idx="17">
                  <c:v>136.59009355155311</c:v>
                </c:pt>
                <c:pt idx="18">
                  <c:v>137.67755052821104</c:v>
                </c:pt>
                <c:pt idx="19">
                  <c:v>139.32300735579176</c:v>
                </c:pt>
                <c:pt idx="20">
                  <c:v>140.39938541128103</c:v>
                </c:pt>
                <c:pt idx="21">
                  <c:v>141.74378912667791</c:v>
                </c:pt>
                <c:pt idx="22">
                  <c:v>137.66910283008386</c:v>
                </c:pt>
              </c:numCache>
            </c:numRef>
          </c:val>
          <c:smooth val="0"/>
          <c:extLst>
            <c:ext xmlns:c16="http://schemas.microsoft.com/office/drawing/2014/chart" uri="{C3380CC4-5D6E-409C-BE32-E72D297353CC}">
              <c16:uniqueId val="{00000002-5DF0-4E7A-BE08-5A03E44D6F37}"/>
            </c:ext>
          </c:extLst>
        </c:ser>
        <c:ser>
          <c:idx val="3"/>
          <c:order val="3"/>
          <c:tx>
            <c:strRef>
              <c:f>'D8'!$A$40</c:f>
              <c:strCache>
                <c:ptCount val="1"/>
                <c:pt idx="0">
                  <c:v>Material intensity, DMC/GDP (T)</c:v>
                </c:pt>
              </c:strCache>
            </c:strRef>
          </c:tx>
          <c:spPr>
            <a:ln w="19050" cap="rnd">
              <a:solidFill>
                <a:srgbClr val="0AAFEB"/>
              </a:solidFill>
              <a:round/>
            </a:ln>
            <a:effectLst/>
          </c:spPr>
          <c:marker>
            <c:symbol val="none"/>
          </c:marker>
          <c:cat>
            <c:numRef>
              <c:f>'D8'!$C$36:$Y$36</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'D8'!$C$40:$Y$40</c:f>
              <c:numCache>
                <c:formatCode>#,##0</c:formatCode>
                <c:ptCount val="23"/>
                <c:pt idx="0">
                  <c:v>100</c:v>
                </c:pt>
                <c:pt idx="1">
                  <c:v>93.279410232914543</c:v>
                </c:pt>
                <c:pt idx="2">
                  <c:v>90.359552468564303</c:v>
                </c:pt>
                <c:pt idx="3">
                  <c:v>87.628316238458041</c:v>
                </c:pt>
                <c:pt idx="4">
                  <c:v>87.334595856981394</c:v>
                </c:pt>
                <c:pt idx="5">
                  <c:v>86.167325786562813</c:v>
                </c:pt>
                <c:pt idx="6">
                  <c:v>85.234814110075718</c:v>
                </c:pt>
                <c:pt idx="7">
                  <c:v>89.895621539931611</c:v>
                </c:pt>
                <c:pt idx="8">
                  <c:v>80.487571443432444</c:v>
                </c:pt>
                <c:pt idx="9">
                  <c:v>85.433317671615498</c:v>
                </c:pt>
                <c:pt idx="10">
                  <c:v>85.815053605028353</c:v>
                </c:pt>
                <c:pt idx="11">
                  <c:v>78.121464288391181</c:v>
                </c:pt>
                <c:pt idx="12">
                  <c:v>83.662168358084244</c:v>
                </c:pt>
                <c:pt idx="13">
                  <c:v>85.458799408635883</c:v>
                </c:pt>
                <c:pt idx="14">
                  <c:v>85.651373423707668</c:v>
                </c:pt>
                <c:pt idx="15">
                  <c:v>86.999720299687411</c:v>
                </c:pt>
                <c:pt idx="16">
                  <c:v>86.782841954379691</c:v>
                </c:pt>
                <c:pt idx="17">
                  <c:v>82.110288901631804</c:v>
                </c:pt>
                <c:pt idx="18">
                  <c:v>82.203435190991797</c:v>
                </c:pt>
                <c:pt idx="19">
                  <c:v>84.630068714157389</c:v>
                </c:pt>
                <c:pt idx="20">
                  <c:v>85.734548778674451</c:v>
                </c:pt>
                <c:pt idx="21">
                  <c:v>88.329137913535277</c:v>
                </c:pt>
                <c:pt idx="22">
                  <c:v>86.472293312329228</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clustered"/>
        <c:varyColors val="0"/>
        <c:ser>
          <c:idx val="0"/>
          <c:order val="0"/>
          <c:tx>
            <c:strRef>
              <c:f>'D9'!$C$37</c:f>
              <c:strCache>
                <c:ptCount val="1"/>
                <c:pt idx="0">
                  <c:v>Biomassa</c:v>
                </c:pt>
              </c:strCache>
            </c:strRef>
          </c:tx>
          <c:spPr>
            <a:solidFill>
              <a:srgbClr val="1E00BE"/>
            </a:solidFill>
            <a:ln w="6350">
              <a:solidFill>
                <a:srgbClr val="1E00BE"/>
              </a:solidFill>
            </a:ln>
            <a:effectLst/>
          </c:spPr>
          <c:invertIfNegative val="0"/>
          <c:cat>
            <c:strRef>
              <c:f>'D9'!$B$38:$B$39</c:f>
              <c:strCache>
                <c:ptCount val="2"/>
                <c:pt idx="0">
                  <c:v>EU-27</c:v>
                </c:pt>
                <c:pt idx="1">
                  <c:v>Sverige</c:v>
                </c:pt>
              </c:strCache>
            </c:strRef>
          </c:cat>
          <c:val>
            <c:numRef>
              <c:f>'D9'!$C$38:$C$39</c:f>
              <c:numCache>
                <c:formatCode>#\ ##0.0</c:formatCode>
                <c:ptCount val="2"/>
                <c:pt idx="0">
                  <c:v>3.2429999999999999</c:v>
                </c:pt>
                <c:pt idx="1">
                  <c:v>5.6572612170163721</c:v>
                </c:pt>
              </c:numCache>
            </c:numRef>
          </c:val>
          <c:extLst>
            <c:ext xmlns:c16="http://schemas.microsoft.com/office/drawing/2014/chart" uri="{C3380CC4-5D6E-409C-BE32-E72D297353CC}">
              <c16:uniqueId val="{00000000-E3CE-4871-A674-3F726A5A42DA}"/>
            </c:ext>
          </c:extLst>
        </c:ser>
        <c:ser>
          <c:idx val="1"/>
          <c:order val="1"/>
          <c:tx>
            <c:strRef>
              <c:f>'D9'!$D$37</c:f>
              <c:strCache>
                <c:ptCount val="1"/>
                <c:pt idx="0">
                  <c:v>Metaller</c:v>
                </c:pt>
              </c:strCache>
            </c:strRef>
          </c:tx>
          <c:spPr>
            <a:solidFill>
              <a:srgbClr val="D2CCF2"/>
            </a:solidFill>
            <a:ln w="6350">
              <a:solidFill>
                <a:srgbClr val="1E00BE"/>
              </a:solidFill>
            </a:ln>
            <a:effectLst/>
          </c:spPr>
          <c:invertIfNegative val="0"/>
          <c:cat>
            <c:strRef>
              <c:f>'D9'!$B$38:$B$39</c:f>
              <c:strCache>
                <c:ptCount val="2"/>
                <c:pt idx="0">
                  <c:v>EU-27</c:v>
                </c:pt>
                <c:pt idx="1">
                  <c:v>Sverige</c:v>
                </c:pt>
              </c:strCache>
            </c:strRef>
          </c:cat>
          <c:val>
            <c:numRef>
              <c:f>'D9'!$D$38:$D$39</c:f>
              <c:numCache>
                <c:formatCode>#\ ##0.0</c:formatCode>
                <c:ptCount val="2"/>
                <c:pt idx="0">
                  <c:v>0.80800000000000005</c:v>
                </c:pt>
                <c:pt idx="1">
                  <c:v>6.2228254180507614</c:v>
                </c:pt>
              </c:numCache>
            </c:numRef>
          </c:val>
          <c:extLst>
            <c:ext xmlns:c16="http://schemas.microsoft.com/office/drawing/2014/chart" uri="{C3380CC4-5D6E-409C-BE32-E72D297353CC}">
              <c16:uniqueId val="{00000002-E3CE-4871-A674-3F726A5A42DA}"/>
            </c:ext>
          </c:extLst>
        </c:ser>
        <c:ser>
          <c:idx val="2"/>
          <c:order val="2"/>
          <c:tx>
            <c:strRef>
              <c:f>'D9'!$E$37</c:f>
              <c:strCache>
                <c:ptCount val="1"/>
                <c:pt idx="0">
                  <c:v>Icke-metalliska mineraler</c:v>
                </c:pt>
              </c:strCache>
            </c:strRef>
          </c:tx>
          <c:spPr>
            <a:solidFill>
              <a:srgbClr val="EDEDFF"/>
            </a:solidFill>
            <a:ln w="6350">
              <a:solidFill>
                <a:srgbClr val="1E00BE"/>
              </a:solidFill>
            </a:ln>
            <a:effectLst/>
          </c:spPr>
          <c:invertIfNegative val="0"/>
          <c:cat>
            <c:strRef>
              <c:f>'D9'!$B$38:$B$39</c:f>
              <c:strCache>
                <c:ptCount val="2"/>
                <c:pt idx="0">
                  <c:v>EU-27</c:v>
                </c:pt>
                <c:pt idx="1">
                  <c:v>Sverige</c:v>
                </c:pt>
              </c:strCache>
            </c:strRef>
          </c:cat>
          <c:val>
            <c:numRef>
              <c:f>'D9'!$E$38:$E$39</c:f>
              <c:numCache>
                <c:formatCode>#\ ##0.0</c:formatCode>
                <c:ptCount val="2"/>
                <c:pt idx="0">
                  <c:v>7.4690000000000003</c:v>
                </c:pt>
                <c:pt idx="1">
                  <c:v>10.900976757426703</c:v>
                </c:pt>
              </c:numCache>
            </c:numRef>
          </c:val>
          <c:extLst>
            <c:ext xmlns:c16="http://schemas.microsoft.com/office/drawing/2014/chart" uri="{C3380CC4-5D6E-409C-BE32-E72D297353CC}">
              <c16:uniqueId val="{00000003-E3CE-4871-A674-3F726A5A42DA}"/>
            </c:ext>
          </c:extLst>
        </c:ser>
        <c:ser>
          <c:idx val="3"/>
          <c:order val="3"/>
          <c:tx>
            <c:strRef>
              <c:f>'D9'!$F$37</c:f>
              <c:strCache>
                <c:ptCount val="1"/>
                <c:pt idx="0">
                  <c:v>Fossila bränslen</c:v>
                </c:pt>
              </c:strCache>
            </c:strRef>
          </c:tx>
          <c:spPr>
            <a:solidFill>
              <a:srgbClr val="329B46"/>
            </a:solidFill>
            <a:ln w="6350">
              <a:solidFill>
                <a:srgbClr val="1E00BE"/>
              </a:solidFill>
            </a:ln>
            <a:effectLst/>
          </c:spPr>
          <c:invertIfNegative val="0"/>
          <c:cat>
            <c:strRef>
              <c:f>'D9'!$B$38:$B$39</c:f>
              <c:strCache>
                <c:ptCount val="2"/>
                <c:pt idx="0">
                  <c:v>EU-27</c:v>
                </c:pt>
                <c:pt idx="1">
                  <c:v>Sverige</c:v>
                </c:pt>
              </c:strCache>
            </c:strRef>
          </c:cat>
          <c:val>
            <c:numRef>
              <c:f>'D9'!$F$38:$F$39</c:f>
              <c:numCache>
                <c:formatCode>#\ ##0.0</c:formatCode>
                <c:ptCount val="2"/>
                <c:pt idx="0">
                  <c:v>2.5790000000000002</c:v>
                </c:pt>
                <c:pt idx="1">
                  <c:v>1.4815111769746578</c:v>
                </c:pt>
              </c:numCache>
            </c:numRef>
          </c:val>
          <c:extLst>
            <c:ext xmlns:c16="http://schemas.microsoft.com/office/drawing/2014/chart" uri="{C3380CC4-5D6E-409C-BE32-E72D297353CC}">
              <c16:uniqueId val="{00000004-E3CE-4871-A674-3F726A5A42DA}"/>
            </c:ext>
          </c:extLst>
        </c:ser>
        <c:ser>
          <c:idx val="4"/>
          <c:order val="4"/>
          <c:tx>
            <c:strRef>
              <c:f>'D9'!$G$37</c:f>
              <c:strCache>
                <c:ptCount val="1"/>
                <c:pt idx="0">
                  <c:v>Övriga produkter</c:v>
                </c:pt>
              </c:strCache>
            </c:strRef>
          </c:tx>
          <c:spPr>
            <a:solidFill>
              <a:srgbClr val="70DC69"/>
            </a:solidFill>
            <a:ln w="6350">
              <a:solidFill>
                <a:srgbClr val="1E00BE"/>
              </a:solidFill>
            </a:ln>
            <a:effectLst/>
          </c:spPr>
          <c:invertIfNegative val="0"/>
          <c:cat>
            <c:strRef>
              <c:f>'D9'!$B$38:$B$39</c:f>
              <c:strCache>
                <c:ptCount val="2"/>
                <c:pt idx="0">
                  <c:v>EU-27</c:v>
                </c:pt>
                <c:pt idx="1">
                  <c:v>Sverige</c:v>
                </c:pt>
              </c:strCache>
            </c:strRef>
          </c:cat>
          <c:val>
            <c:numRef>
              <c:f>'D9'!$G$38:$G$39</c:f>
              <c:numCache>
                <c:formatCode>#\ ##0.0</c:formatCode>
                <c:ptCount val="2"/>
                <c:pt idx="0">
                  <c:v>0.03</c:v>
                </c:pt>
                <c:pt idx="1">
                  <c:v>0.46039022378527339</c:v>
                </c:pt>
              </c:numCache>
            </c:numRef>
          </c:val>
          <c:extLst>
            <c:ext xmlns:c16="http://schemas.microsoft.com/office/drawing/2014/chart" uri="{C3380CC4-5D6E-409C-BE32-E72D297353CC}">
              <c16:uniqueId val="{00000005-E3CE-4871-A674-3F726A5A42DA}"/>
            </c:ext>
          </c:extLst>
        </c:ser>
        <c:ser>
          <c:idx val="5"/>
          <c:order val="5"/>
          <c:tx>
            <c:strRef>
              <c:f>'D9'!$H$37</c:f>
              <c:strCache>
                <c:ptCount val="1"/>
                <c:pt idx="0">
                  <c:v>Avfall som importeras eller exporteras</c:v>
                </c:pt>
              </c:strCache>
            </c:strRef>
          </c:tx>
          <c:spPr>
            <a:solidFill>
              <a:srgbClr val="CDF0B4"/>
            </a:solidFill>
            <a:ln w="6350">
              <a:solidFill>
                <a:srgbClr val="1E00BE"/>
              </a:solidFill>
            </a:ln>
            <a:effectLst/>
          </c:spPr>
          <c:invertIfNegative val="0"/>
          <c:cat>
            <c:strRef>
              <c:f>'D9'!$B$38:$B$39</c:f>
              <c:strCache>
                <c:ptCount val="2"/>
                <c:pt idx="0">
                  <c:v>EU-27</c:v>
                </c:pt>
                <c:pt idx="1">
                  <c:v>Sverige</c:v>
                </c:pt>
              </c:strCache>
            </c:strRef>
          </c:cat>
          <c:val>
            <c:numRef>
              <c:f>'D9'!$H$38:$H$39</c:f>
              <c:numCache>
                <c:formatCode>#\ ##0.0</c:formatCode>
                <c:ptCount val="2"/>
                <c:pt idx="0">
                  <c:v>6.0000000000000001E-3</c:v>
                </c:pt>
                <c:pt idx="1">
                  <c:v>0.16375757805885582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82204724409448E-2"/>
          <c:y val="0.10285714285714286"/>
          <c:w val="0.91361779527559051"/>
          <c:h val="0.75493115860517446"/>
        </c:manualLayout>
      </c:layout>
      <c:barChart>
        <c:barDir val="col"/>
        <c:grouping val="stacked"/>
        <c:varyColors val="0"/>
        <c:ser>
          <c:idx val="0"/>
          <c:order val="0"/>
          <c:tx>
            <c:strRef>
              <c:f>'D1'!$A$37</c:f>
              <c:strCache>
                <c:ptCount val="1"/>
                <c:pt idx="0">
                  <c:v>Biomass</c:v>
                </c:pt>
              </c:strCache>
            </c:strRef>
          </c:tx>
          <c:spPr>
            <a:solidFill>
              <a:srgbClr val="1E00BE"/>
            </a:solidFill>
            <a:ln w="6350">
              <a:solidFill>
                <a:srgbClr val="1E00BE"/>
              </a:solidFill>
            </a:ln>
            <a:effectLst/>
          </c:spPr>
          <c:invertIfNegative val="0"/>
          <c:cat>
            <c:numRef>
              <c:f>'D1'!$C$36:$Z$36</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'D1'!$C$37:$Z$37</c:f>
              <c:numCache>
                <c:formatCode>#,##0.00</c:formatCode>
                <c:ptCount val="24"/>
                <c:pt idx="0">
                  <c:v>55.605018515351198</c:v>
                </c:pt>
                <c:pt idx="1">
                  <c:v>53.657705707091196</c:v>
                </c:pt>
                <c:pt idx="2">
                  <c:v>56.8961856659378</c:v>
                </c:pt>
                <c:pt idx="3">
                  <c:v>56.118822466803501</c:v>
                </c:pt>
                <c:pt idx="4">
                  <c:v>59.060463079986498</c:v>
                </c:pt>
                <c:pt idx="5">
                  <c:v>59.467428887257597</c:v>
                </c:pt>
                <c:pt idx="6">
                  <c:v>61.447476661111601</c:v>
                </c:pt>
                <c:pt idx="7">
                  <c:v>77.070726407893204</c:v>
                </c:pt>
                <c:pt idx="8">
                  <c:v>56.982718773460697</c:v>
                </c:pt>
                <c:pt idx="9">
                  <c:v>66.232935134205803</c:v>
                </c:pt>
                <c:pt idx="10">
                  <c:v>63.018274184043896</c:v>
                </c:pt>
                <c:pt idx="11">
                  <c:v>61.401205890687194</c:v>
                </c:pt>
                <c:pt idx="12">
                  <c:v>65.424969480125199</c:v>
                </c:pt>
                <c:pt idx="13">
                  <c:v>67.070736209748006</c:v>
                </c:pt>
                <c:pt idx="14">
                  <c:v>64.791403759197394</c:v>
                </c:pt>
                <c:pt idx="15">
                  <c:v>64.639454266052994</c:v>
                </c:pt>
                <c:pt idx="16">
                  <c:v>68.305754988396103</c:v>
                </c:pt>
                <c:pt idx="17">
                  <c:v>66.337409111628105</c:v>
                </c:pt>
                <c:pt idx="18">
                  <c:v>65.390193905981093</c:v>
                </c:pt>
                <c:pt idx="19">
                  <c:v>67.262059930292907</c:v>
                </c:pt>
                <c:pt idx="20">
                  <c:v>60.730274005062704</c:v>
                </c:pt>
                <c:pt idx="21">
                  <c:v>68.060855712284308</c:v>
                </c:pt>
                <c:pt idx="22">
                  <c:v>66.641580461470298</c:v>
                </c:pt>
                <c:pt idx="23">
                  <c:v>67.455373101441907</c:v>
                </c:pt>
              </c:numCache>
            </c:numRef>
          </c:val>
          <c:extLst>
            <c:ext xmlns:c16="http://schemas.microsoft.com/office/drawing/2014/chart" uri="{C3380CC4-5D6E-409C-BE32-E72D297353CC}">
              <c16:uniqueId val="{00000000-4FE2-4105-933F-7C137C461FCD}"/>
            </c:ext>
          </c:extLst>
        </c:ser>
        <c:ser>
          <c:idx val="1"/>
          <c:order val="1"/>
          <c:tx>
            <c:strRef>
              <c:f>'D1'!$A$38</c:f>
              <c:strCache>
                <c:ptCount val="1"/>
                <c:pt idx="0">
                  <c:v>Metals</c:v>
                </c:pt>
              </c:strCache>
            </c:strRef>
          </c:tx>
          <c:spPr>
            <a:solidFill>
              <a:srgbClr val="D2CCF2"/>
            </a:solidFill>
            <a:ln w="6350">
              <a:solidFill>
                <a:srgbClr val="1E00BE"/>
              </a:solidFill>
            </a:ln>
            <a:effectLst/>
          </c:spPr>
          <c:invertIfNegative val="0"/>
          <c:cat>
            <c:numRef>
              <c:f>'D1'!$C$36:$Z$36</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'D1'!$C$38:$Z$38</c:f>
              <c:numCache>
                <c:formatCode>#,##0.00</c:formatCode>
                <c:ptCount val="24"/>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pt idx="23">
                  <c:v>88.616</c:v>
                </c:pt>
              </c:numCache>
            </c:numRef>
          </c:val>
          <c:extLst>
            <c:ext xmlns:c16="http://schemas.microsoft.com/office/drawing/2014/chart" uri="{C3380CC4-5D6E-409C-BE32-E72D297353CC}">
              <c16:uniqueId val="{00000001-4FE2-4105-933F-7C137C461FCD}"/>
            </c:ext>
          </c:extLst>
        </c:ser>
        <c:ser>
          <c:idx val="2"/>
          <c:order val="2"/>
          <c:tx>
            <c:strRef>
              <c:f>'D1'!$A$39</c:f>
              <c:strCache>
                <c:ptCount val="1"/>
                <c:pt idx="0">
                  <c:v>Non-metallic minerals</c:v>
                </c:pt>
              </c:strCache>
            </c:strRef>
          </c:tx>
          <c:spPr>
            <a:solidFill>
              <a:srgbClr val="EDEDFF"/>
            </a:solidFill>
            <a:ln w="6350">
              <a:solidFill>
                <a:srgbClr val="1E00BE"/>
              </a:solidFill>
            </a:ln>
            <a:effectLst/>
          </c:spPr>
          <c:invertIfNegative val="0"/>
          <c:cat>
            <c:numRef>
              <c:f>'D1'!$C$36:$Z$36</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'D1'!$C$39:$Z$39</c:f>
              <c:numCache>
                <c:formatCode>#,##0.00</c:formatCode>
                <c:ptCount val="24"/>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109.261948680892</c:v>
                </c:pt>
                <c:pt idx="22">
                  <c:v>109.022869363694</c:v>
                </c:pt>
                <c:pt idx="23">
                  <c:v>109.610743987261</c:v>
                </c:pt>
              </c:numCache>
            </c:numRef>
          </c:val>
          <c:extLst>
            <c:ext xmlns:c16="http://schemas.microsoft.com/office/drawing/2014/chart" uri="{C3380CC4-5D6E-409C-BE32-E72D297353CC}">
              <c16:uniqueId val="{00000002-4FE2-4105-933F-7C137C461FCD}"/>
            </c:ext>
          </c:extLst>
        </c:ser>
        <c:ser>
          <c:idx val="3"/>
          <c:order val="3"/>
          <c:tx>
            <c:strRef>
              <c:f>'D1'!$A$40</c:f>
              <c:strCache>
                <c:ptCount val="1"/>
                <c:pt idx="0">
                  <c:v>Fossil energy materials/carriers</c:v>
                </c:pt>
              </c:strCache>
            </c:strRef>
          </c:tx>
          <c:spPr>
            <a:solidFill>
              <a:srgbClr val="329B46"/>
            </a:solidFill>
            <a:ln w="6350">
              <a:solidFill>
                <a:srgbClr val="1E00BE"/>
              </a:solidFill>
            </a:ln>
            <a:effectLst/>
          </c:spPr>
          <c:invertIfNegative val="0"/>
          <c:cat>
            <c:numRef>
              <c:f>'D1'!$C$36:$Z$36</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'D1'!$C$40:$Z$40</c:f>
              <c:numCache>
                <c:formatCode>#,##0.00</c:formatCode>
                <c:ptCount val="24"/>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pt idx="23">
                  <c:v>0.78870000000000007</c:v>
                </c:pt>
              </c:numCache>
            </c:numRef>
          </c:val>
          <c:extLst>
            <c:ext xmlns:c16="http://schemas.microsoft.com/office/drawing/2014/chart" uri="{C3380CC4-5D6E-409C-BE32-E72D297353CC}">
              <c16:uniqueId val="{00000003-4FE2-4105-933F-7C137C461FC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Million tonnes</a:t>
                </a:r>
              </a:p>
            </c:rich>
          </c:tx>
          <c:layout>
            <c:manualLayout>
              <c:xMode val="edge"/>
              <c:yMode val="edge"/>
              <c:x val="8.9299212598425593E-3"/>
              <c:y val="2.3145331833520844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4878932652255927"/>
        </c:manualLayout>
      </c:layout>
      <c:barChart>
        <c:barDir val="col"/>
        <c:grouping val="clustered"/>
        <c:varyColors val="0"/>
        <c:ser>
          <c:idx val="0"/>
          <c:order val="0"/>
          <c:tx>
            <c:strRef>
              <c:f>'D9'!$C$36</c:f>
              <c:strCache>
                <c:ptCount val="1"/>
                <c:pt idx="0">
                  <c:v>Biomass</c:v>
                </c:pt>
              </c:strCache>
            </c:strRef>
          </c:tx>
          <c:spPr>
            <a:solidFill>
              <a:srgbClr val="1E00BE"/>
            </a:solidFill>
            <a:ln w="6350">
              <a:solidFill>
                <a:srgbClr val="1E00BE"/>
              </a:solidFill>
            </a:ln>
            <a:effectLst/>
          </c:spPr>
          <c:invertIfNegative val="0"/>
          <c:cat>
            <c:strRef>
              <c:f>'D9'!$A$38:$A$39</c:f>
              <c:strCache>
                <c:ptCount val="2"/>
                <c:pt idx="0">
                  <c:v>EU-27</c:v>
                </c:pt>
                <c:pt idx="1">
                  <c:v>Sweden</c:v>
                </c:pt>
              </c:strCache>
            </c:strRef>
          </c:cat>
          <c:val>
            <c:numRef>
              <c:f>'D9'!$C$38:$C$39</c:f>
              <c:numCache>
                <c:formatCode>#\ ##0.0</c:formatCode>
                <c:ptCount val="2"/>
                <c:pt idx="0">
                  <c:v>3.2429999999999999</c:v>
                </c:pt>
                <c:pt idx="1">
                  <c:v>5.6572612170163721</c:v>
                </c:pt>
              </c:numCache>
            </c:numRef>
          </c:val>
          <c:extLst>
            <c:ext xmlns:c16="http://schemas.microsoft.com/office/drawing/2014/chart" uri="{C3380CC4-5D6E-409C-BE32-E72D297353CC}">
              <c16:uniqueId val="{00000000-E3CE-4871-A674-3F726A5A42DA}"/>
            </c:ext>
          </c:extLst>
        </c:ser>
        <c:ser>
          <c:idx val="1"/>
          <c:order val="1"/>
          <c:tx>
            <c:strRef>
              <c:f>'D9'!$D$36</c:f>
              <c:strCache>
                <c:ptCount val="1"/>
                <c:pt idx="0">
                  <c:v>Metal ores (gross ores)</c:v>
                </c:pt>
              </c:strCache>
            </c:strRef>
          </c:tx>
          <c:spPr>
            <a:solidFill>
              <a:srgbClr val="D2CCF2"/>
            </a:solidFill>
            <a:ln w="6350">
              <a:solidFill>
                <a:srgbClr val="1E00BE"/>
              </a:solidFill>
            </a:ln>
            <a:effectLst/>
          </c:spPr>
          <c:invertIfNegative val="0"/>
          <c:cat>
            <c:strRef>
              <c:f>'D9'!$A$38:$A$39</c:f>
              <c:strCache>
                <c:ptCount val="2"/>
                <c:pt idx="0">
                  <c:v>EU-27</c:v>
                </c:pt>
                <c:pt idx="1">
                  <c:v>Sweden</c:v>
                </c:pt>
              </c:strCache>
            </c:strRef>
          </c:cat>
          <c:val>
            <c:numRef>
              <c:f>'D9'!$D$38:$D$39</c:f>
              <c:numCache>
                <c:formatCode>#\ ##0.0</c:formatCode>
                <c:ptCount val="2"/>
                <c:pt idx="0">
                  <c:v>0.80800000000000005</c:v>
                </c:pt>
                <c:pt idx="1">
                  <c:v>6.2228254180507614</c:v>
                </c:pt>
              </c:numCache>
            </c:numRef>
          </c:val>
          <c:extLst>
            <c:ext xmlns:c16="http://schemas.microsoft.com/office/drawing/2014/chart" uri="{C3380CC4-5D6E-409C-BE32-E72D297353CC}">
              <c16:uniqueId val="{00000002-E3CE-4871-A674-3F726A5A42DA}"/>
            </c:ext>
          </c:extLst>
        </c:ser>
        <c:ser>
          <c:idx val="2"/>
          <c:order val="2"/>
          <c:tx>
            <c:strRef>
              <c:f>'D9'!$E$36</c:f>
              <c:strCache>
                <c:ptCount val="1"/>
                <c:pt idx="0">
                  <c:v>Non-metallic minerals</c:v>
                </c:pt>
              </c:strCache>
            </c:strRef>
          </c:tx>
          <c:spPr>
            <a:solidFill>
              <a:srgbClr val="EDEDFF"/>
            </a:solidFill>
            <a:ln w="6350">
              <a:solidFill>
                <a:srgbClr val="1E00BE"/>
              </a:solidFill>
            </a:ln>
            <a:effectLst/>
          </c:spPr>
          <c:invertIfNegative val="0"/>
          <c:cat>
            <c:strRef>
              <c:f>'D9'!$A$38:$A$39</c:f>
              <c:strCache>
                <c:ptCount val="2"/>
                <c:pt idx="0">
                  <c:v>EU-27</c:v>
                </c:pt>
                <c:pt idx="1">
                  <c:v>Sweden</c:v>
                </c:pt>
              </c:strCache>
            </c:strRef>
          </c:cat>
          <c:val>
            <c:numRef>
              <c:f>'D9'!$E$38:$E$39</c:f>
              <c:numCache>
                <c:formatCode>#\ ##0.0</c:formatCode>
                <c:ptCount val="2"/>
                <c:pt idx="0">
                  <c:v>7.4690000000000003</c:v>
                </c:pt>
                <c:pt idx="1">
                  <c:v>10.900976757426703</c:v>
                </c:pt>
              </c:numCache>
            </c:numRef>
          </c:val>
          <c:extLst>
            <c:ext xmlns:c16="http://schemas.microsoft.com/office/drawing/2014/chart" uri="{C3380CC4-5D6E-409C-BE32-E72D297353CC}">
              <c16:uniqueId val="{00000003-E3CE-4871-A674-3F726A5A42DA}"/>
            </c:ext>
          </c:extLst>
        </c:ser>
        <c:ser>
          <c:idx val="3"/>
          <c:order val="3"/>
          <c:tx>
            <c:strRef>
              <c:f>'D9'!$F$36</c:f>
              <c:strCache>
                <c:ptCount val="1"/>
                <c:pt idx="0">
                  <c:v>Fossil energy materials/carriers</c:v>
                </c:pt>
              </c:strCache>
            </c:strRef>
          </c:tx>
          <c:spPr>
            <a:solidFill>
              <a:srgbClr val="329B46"/>
            </a:solidFill>
            <a:ln w="6350">
              <a:solidFill>
                <a:srgbClr val="1E00BE"/>
              </a:solidFill>
            </a:ln>
            <a:effectLst/>
          </c:spPr>
          <c:invertIfNegative val="0"/>
          <c:cat>
            <c:strRef>
              <c:f>'D9'!$A$38:$A$39</c:f>
              <c:strCache>
                <c:ptCount val="2"/>
                <c:pt idx="0">
                  <c:v>EU-27</c:v>
                </c:pt>
                <c:pt idx="1">
                  <c:v>Sweden</c:v>
                </c:pt>
              </c:strCache>
            </c:strRef>
          </c:cat>
          <c:val>
            <c:numRef>
              <c:f>'D9'!$F$38:$F$39</c:f>
              <c:numCache>
                <c:formatCode>#\ ##0.0</c:formatCode>
                <c:ptCount val="2"/>
                <c:pt idx="0">
                  <c:v>2.5790000000000002</c:v>
                </c:pt>
                <c:pt idx="1">
                  <c:v>1.4815111769746578</c:v>
                </c:pt>
              </c:numCache>
            </c:numRef>
          </c:val>
          <c:extLst>
            <c:ext xmlns:c16="http://schemas.microsoft.com/office/drawing/2014/chart" uri="{C3380CC4-5D6E-409C-BE32-E72D297353CC}">
              <c16:uniqueId val="{00000004-E3CE-4871-A674-3F726A5A42DA}"/>
            </c:ext>
          </c:extLst>
        </c:ser>
        <c:ser>
          <c:idx val="4"/>
          <c:order val="4"/>
          <c:tx>
            <c:strRef>
              <c:f>'D9'!$G$36</c:f>
              <c:strCache>
                <c:ptCount val="1"/>
                <c:pt idx="0">
                  <c:v>Other products</c:v>
                </c:pt>
              </c:strCache>
            </c:strRef>
          </c:tx>
          <c:spPr>
            <a:solidFill>
              <a:srgbClr val="70DC69"/>
            </a:solidFill>
            <a:ln w="6350">
              <a:solidFill>
                <a:srgbClr val="1E00BE"/>
              </a:solidFill>
            </a:ln>
            <a:effectLst/>
          </c:spPr>
          <c:invertIfNegative val="0"/>
          <c:cat>
            <c:strRef>
              <c:f>'D9'!$A$38:$A$39</c:f>
              <c:strCache>
                <c:ptCount val="2"/>
                <c:pt idx="0">
                  <c:v>EU-27</c:v>
                </c:pt>
                <c:pt idx="1">
                  <c:v>Sweden</c:v>
                </c:pt>
              </c:strCache>
            </c:strRef>
          </c:cat>
          <c:val>
            <c:numRef>
              <c:f>'D9'!$G$38:$G$39</c:f>
              <c:numCache>
                <c:formatCode>#\ ##0.0</c:formatCode>
                <c:ptCount val="2"/>
                <c:pt idx="0">
                  <c:v>0.03</c:v>
                </c:pt>
                <c:pt idx="1">
                  <c:v>0.46039022378527339</c:v>
                </c:pt>
              </c:numCache>
            </c:numRef>
          </c:val>
          <c:extLst>
            <c:ext xmlns:c16="http://schemas.microsoft.com/office/drawing/2014/chart" uri="{C3380CC4-5D6E-409C-BE32-E72D297353CC}">
              <c16:uniqueId val="{00000005-E3CE-4871-A674-3F726A5A42DA}"/>
            </c:ext>
          </c:extLst>
        </c:ser>
        <c:ser>
          <c:idx val="5"/>
          <c:order val="5"/>
          <c:tx>
            <c:strRef>
              <c:f>'D9'!$H$36</c:f>
              <c:strCache>
                <c:ptCount val="1"/>
                <c:pt idx="0">
                  <c:v>Waste for final treatment and disposal</c:v>
                </c:pt>
              </c:strCache>
            </c:strRef>
          </c:tx>
          <c:spPr>
            <a:solidFill>
              <a:srgbClr val="CDF0B4"/>
            </a:solidFill>
            <a:ln w="6350">
              <a:solidFill>
                <a:srgbClr val="1E00BE"/>
              </a:solidFill>
            </a:ln>
            <a:effectLst/>
          </c:spPr>
          <c:invertIfNegative val="0"/>
          <c:cat>
            <c:strRef>
              <c:f>'D9'!$A$38:$A$39</c:f>
              <c:strCache>
                <c:ptCount val="2"/>
                <c:pt idx="0">
                  <c:v>EU-27</c:v>
                </c:pt>
                <c:pt idx="1">
                  <c:v>Sweden</c:v>
                </c:pt>
              </c:strCache>
            </c:strRef>
          </c:cat>
          <c:val>
            <c:numRef>
              <c:f>'D9'!$H$38:$H$39</c:f>
              <c:numCache>
                <c:formatCode>#\ ##0.0</c:formatCode>
                <c:ptCount val="2"/>
                <c:pt idx="0">
                  <c:v>6.0000000000000001E-3</c:v>
                </c:pt>
                <c:pt idx="1">
                  <c:v>0.16375757805885582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8393166955825433E-2"/>
          <c:y val="0.83973719426747007"/>
          <c:w val="0.89205098039215691"/>
          <c:h val="0.1301799468347108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23251633986928E-2"/>
          <c:y val="0.10437809266429483"/>
          <c:w val="0.91494068627450975"/>
          <c:h val="0.6874818549149545"/>
        </c:manualLayout>
      </c:layout>
      <c:barChart>
        <c:barDir val="col"/>
        <c:grouping val="stacked"/>
        <c:varyColors val="0"/>
        <c:ser>
          <c:idx val="0"/>
          <c:order val="0"/>
          <c:tx>
            <c:strRef>
              <c:f>'D2'!$B$28</c:f>
              <c:strCache>
                <c:ptCount val="1"/>
                <c:pt idx="0">
                  <c:v>Älg</c:v>
                </c:pt>
              </c:strCache>
            </c:strRef>
          </c:tx>
          <c:spPr>
            <a:solidFill>
              <a:srgbClr val="1E00BE"/>
            </a:solidFill>
            <a:ln w="6350">
              <a:solidFill>
                <a:srgbClr val="1E00BE"/>
              </a:solidFill>
            </a:ln>
            <a:effectLst/>
          </c:spPr>
          <c:invertIfNegative val="0"/>
          <c:cat>
            <c:numRef>
              <c:f>'D2'!$C$27:$AH$27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'D2'!$C$28:$AH$28</c:f>
              <c:numCache>
                <c:formatCode>#,##0.00</c:formatCode>
                <c:ptCount val="32"/>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23.422995</c:v>
                </c:pt>
                <c:pt idx="14">
                  <c:v>21.919801</c:v>
                </c:pt>
                <c:pt idx="15">
                  <c:v>20.614778000000001</c:v>
                </c:pt>
                <c:pt idx="16">
                  <c:v>18.697990000000001</c:v>
                </c:pt>
                <c:pt idx="17">
                  <c:v>18.381098000000001</c:v>
                </c:pt>
                <c:pt idx="18">
                  <c:v>18.966757999999999</c:v>
                </c:pt>
                <c:pt idx="19">
                  <c:v>19.979405</c:v>
                </c:pt>
                <c:pt idx="20">
                  <c:v>20.913964</c:v>
                </c:pt>
                <c:pt idx="21">
                  <c:v>22.584683999999999</c:v>
                </c:pt>
                <c:pt idx="22">
                  <c:v>21.822417999999999</c:v>
                </c:pt>
                <c:pt idx="23">
                  <c:v>21.582252</c:v>
                </c:pt>
                <c:pt idx="24">
                  <c:v>19.770111</c:v>
                </c:pt>
                <c:pt idx="25">
                  <c:v>18.840091999999999</c:v>
                </c:pt>
                <c:pt idx="26">
                  <c:v>18.64124</c:v>
                </c:pt>
                <c:pt idx="27">
                  <c:v>19.242108999999999</c:v>
                </c:pt>
                <c:pt idx="28">
                  <c:v>18.854393000000002</c:v>
                </c:pt>
                <c:pt idx="29" formatCode="General">
                  <c:v>18.240358000000001</c:v>
                </c:pt>
                <c:pt idx="30" formatCode="0.00">
                  <c:v>18.801729000000002</c:v>
                </c:pt>
                <c:pt idx="31" formatCode="0.00">
                  <c:v>16.623664000000002</c:v>
                </c:pt>
              </c:numCache>
            </c:numRef>
          </c:val>
          <c:extLst>
            <c:ext xmlns:c16="http://schemas.microsoft.com/office/drawing/2014/chart" uri="{C3380CC4-5D6E-409C-BE32-E72D297353CC}">
              <c16:uniqueId val="{00000000-E3CE-4871-A674-3F726A5A42DA}"/>
            </c:ext>
          </c:extLst>
        </c:ser>
        <c:ser>
          <c:idx val="1"/>
          <c:order val="1"/>
          <c:tx>
            <c:strRef>
              <c:f>'D2'!$B$29</c:f>
              <c:strCache>
                <c:ptCount val="1"/>
                <c:pt idx="0">
                  <c:v>Vildsvin</c:v>
                </c:pt>
              </c:strCache>
            </c:strRef>
          </c:tx>
          <c:spPr>
            <a:solidFill>
              <a:srgbClr val="D2CCF2"/>
            </a:solidFill>
            <a:ln w="6350">
              <a:solidFill>
                <a:srgbClr val="1E00BE"/>
              </a:solidFill>
            </a:ln>
            <a:effectLst/>
          </c:spPr>
          <c:invertIfNegative val="0"/>
          <c:cat>
            <c:numRef>
              <c:f>'D2'!$C$27:$AH$27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'D2'!$C$29:$AH$29</c:f>
              <c:numCache>
                <c:formatCode>#,##0.00</c:formatCode>
                <c:ptCount val="32"/>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2.1785399999999999</c:v>
                </c:pt>
                <c:pt idx="14">
                  <c:v>2.21787</c:v>
                </c:pt>
                <c:pt idx="15">
                  <c:v>2.6139060000000001</c:v>
                </c:pt>
                <c:pt idx="16">
                  <c:v>2.4284279999999998</c:v>
                </c:pt>
                <c:pt idx="17">
                  <c:v>3.6982740000000001</c:v>
                </c:pt>
                <c:pt idx="18">
                  <c:v>5.8998419999999996</c:v>
                </c:pt>
                <c:pt idx="19">
                  <c:v>7.325526</c:v>
                </c:pt>
                <c:pt idx="20">
                  <c:v>7.2616860000000001</c:v>
                </c:pt>
                <c:pt idx="21">
                  <c:v>6.3755639999999998</c:v>
                </c:pt>
                <c:pt idx="22">
                  <c:v>11.579094</c:v>
                </c:pt>
                <c:pt idx="23">
                  <c:v>9.7982999999999993</c:v>
                </c:pt>
                <c:pt idx="24">
                  <c:v>10.661963999999999</c:v>
                </c:pt>
                <c:pt idx="25">
                  <c:v>11.568377999999999</c:v>
                </c:pt>
                <c:pt idx="26">
                  <c:v>11.983224</c:v>
                </c:pt>
                <c:pt idx="27">
                  <c:v>13.705536</c:v>
                </c:pt>
                <c:pt idx="28">
                  <c:v>13.080246000000001</c:v>
                </c:pt>
                <c:pt idx="29" formatCode="General">
                  <c:v>17.135453999999999</c:v>
                </c:pt>
                <c:pt idx="30" formatCode="0.00">
                  <c:v>18.341688000000001</c:v>
                </c:pt>
                <c:pt idx="31" formatCode="0.00">
                  <c:v>13.676807999999999</c:v>
                </c:pt>
              </c:numCache>
            </c:numRef>
          </c:val>
          <c:extLst>
            <c:ext xmlns:c16="http://schemas.microsoft.com/office/drawing/2014/chart" uri="{C3380CC4-5D6E-409C-BE32-E72D297353CC}">
              <c16:uniqueId val="{00000002-E3CE-4871-A674-3F726A5A42DA}"/>
            </c:ext>
          </c:extLst>
        </c:ser>
        <c:ser>
          <c:idx val="2"/>
          <c:order val="2"/>
          <c:tx>
            <c:strRef>
              <c:f>'D2'!$B$30</c:f>
              <c:strCache>
                <c:ptCount val="1"/>
                <c:pt idx="0">
                  <c:v>Övriga hjortdjur</c:v>
                </c:pt>
              </c:strCache>
            </c:strRef>
          </c:tx>
          <c:spPr>
            <a:solidFill>
              <a:srgbClr val="EDEDFF"/>
            </a:solidFill>
            <a:ln w="6350">
              <a:solidFill>
                <a:srgbClr val="1E00BE"/>
              </a:solidFill>
            </a:ln>
            <a:effectLst/>
          </c:spPr>
          <c:invertIfNegative val="0"/>
          <c:cat>
            <c:numRef>
              <c:f>'D2'!$C$27:$AH$27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'D2'!$C$30:$AH$30</c:f>
              <c:numCache>
                <c:formatCode>#,##0.00</c:formatCode>
                <c:ptCount val="32"/>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5.9621281999999995</c:v>
                </c:pt>
                <c:pt idx="14">
                  <c:v>5.9186036999999994</c:v>
                </c:pt>
                <c:pt idx="15">
                  <c:v>6.2045984999999995</c:v>
                </c:pt>
                <c:pt idx="16">
                  <c:v>5.6262255999999997</c:v>
                </c:pt>
                <c:pt idx="17">
                  <c:v>5.8504934999999998</c:v>
                </c:pt>
                <c:pt idx="18">
                  <c:v>6.1924071999999999</c:v>
                </c:pt>
                <c:pt idx="19">
                  <c:v>5.5899521999999999</c:v>
                </c:pt>
                <c:pt idx="20">
                  <c:v>5.3986499999999999</c:v>
                </c:pt>
                <c:pt idx="21">
                  <c:v>5.85612697</c:v>
                </c:pt>
                <c:pt idx="22">
                  <c:v>6.0655589499999998</c:v>
                </c:pt>
                <c:pt idx="23">
                  <c:v>6.9248174999999996</c:v>
                </c:pt>
                <c:pt idx="24">
                  <c:v>6.7734940300000002</c:v>
                </c:pt>
                <c:pt idx="25">
                  <c:v>7.0403914099999998</c:v>
                </c:pt>
                <c:pt idx="26">
                  <c:v>7.3316968400000002</c:v>
                </c:pt>
                <c:pt idx="27">
                  <c:v>7.7772387599999995</c:v>
                </c:pt>
                <c:pt idx="28">
                  <c:v>7.6930724000000001</c:v>
                </c:pt>
                <c:pt idx="29" formatCode="General">
                  <c:v>8.3650003999999996</c:v>
                </c:pt>
                <c:pt idx="30" formatCode="0.00">
                  <c:v>8.8237011999999986</c:v>
                </c:pt>
                <c:pt idx="31" formatCode="0.00">
                  <c:v>8.7760680000000004</c:v>
                </c:pt>
              </c:numCache>
            </c:numRef>
          </c:val>
          <c:extLst>
            <c:ext xmlns:c16="http://schemas.microsoft.com/office/drawing/2014/chart" uri="{C3380CC4-5D6E-409C-BE32-E72D297353CC}">
              <c16:uniqueId val="{00000003-E3CE-4871-A674-3F726A5A42DA}"/>
            </c:ext>
          </c:extLst>
        </c:ser>
        <c:ser>
          <c:idx val="3"/>
          <c:order val="3"/>
          <c:tx>
            <c:strRef>
              <c:f>'D2'!$B$31</c:f>
              <c:strCache>
                <c:ptCount val="1"/>
                <c:pt idx="0">
                  <c:v>Övrigt vilt</c:v>
                </c:pt>
              </c:strCache>
            </c:strRef>
          </c:tx>
          <c:spPr>
            <a:solidFill>
              <a:srgbClr val="329B46"/>
            </a:solidFill>
            <a:ln w="6350">
              <a:solidFill>
                <a:srgbClr val="1E00BE"/>
              </a:solidFill>
            </a:ln>
            <a:effectLst/>
          </c:spPr>
          <c:invertIfNegative val="0"/>
          <c:cat>
            <c:numRef>
              <c:f>'D2'!$C$27:$AH$27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'D2'!$C$31:$AH$31</c:f>
              <c:numCache>
                <c:formatCode>#,##0.00</c:formatCode>
                <c:ptCount val="32"/>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2.4532325500000063</c:v>
                </c:pt>
                <c:pt idx="14">
                  <c:v>2.4645095250000004</c:v>
                </c:pt>
                <c:pt idx="15">
                  <c:v>2.4648594049999986</c:v>
                </c:pt>
                <c:pt idx="16">
                  <c:v>1.9988951000000021</c:v>
                </c:pt>
                <c:pt idx="17">
                  <c:v>2.204174805000001</c:v>
                </c:pt>
                <c:pt idx="18">
                  <c:v>2.4818093999999959</c:v>
                </c:pt>
                <c:pt idx="19">
                  <c:v>2.3696543299999959</c:v>
                </c:pt>
                <c:pt idx="20">
                  <c:v>2.5768514450000026</c:v>
                </c:pt>
                <c:pt idx="21">
                  <c:v>2.7580014249999962</c:v>
                </c:pt>
                <c:pt idx="22">
                  <c:v>2.6626697750000048</c:v>
                </c:pt>
                <c:pt idx="23">
                  <c:v>2.7899997000000027</c:v>
                </c:pt>
                <c:pt idx="24">
                  <c:v>2.7116383899999974</c:v>
                </c:pt>
                <c:pt idx="25">
                  <c:v>2.7554117999999974</c:v>
                </c:pt>
                <c:pt idx="26">
                  <c:v>2.6466729300000011</c:v>
                </c:pt>
                <c:pt idx="27">
                  <c:v>2.5392295250000174</c:v>
                </c:pt>
                <c:pt idx="28">
                  <c:v>2.6116049100000041</c:v>
                </c:pt>
                <c:pt idx="29" formatCode="General">
                  <c:v>2.7781471499999952</c:v>
                </c:pt>
                <c:pt idx="30" formatCode="0.00">
                  <c:v>3.0014727750000034</c:v>
                </c:pt>
                <c:pt idx="31" formatCode="0.00">
                  <c:v>2.9650562499999893</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1203594771241829"/>
          <c:y val="0.9432532282978966"/>
          <c:w val="0.57592810457516341"/>
          <c:h val="4.5663361037011609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stacked"/>
        <c:varyColors val="0"/>
        <c:ser>
          <c:idx val="0"/>
          <c:order val="0"/>
          <c:tx>
            <c:strRef>
              <c:f>'D2'!$A$28</c:f>
              <c:strCache>
                <c:ptCount val="1"/>
                <c:pt idx="0">
                  <c:v>Elk</c:v>
                </c:pt>
              </c:strCache>
            </c:strRef>
          </c:tx>
          <c:spPr>
            <a:solidFill>
              <a:srgbClr val="1E00BE"/>
            </a:solidFill>
            <a:ln w="6350">
              <a:solidFill>
                <a:srgbClr val="1E00BE"/>
              </a:solidFill>
            </a:ln>
            <a:effectLst/>
          </c:spPr>
          <c:invertIfNegative val="0"/>
          <c:cat>
            <c:numRef>
              <c:f>'D2'!$C$27:$AH$27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'D2'!$C$28:$AH$28</c:f>
              <c:numCache>
                <c:formatCode>#,##0.00</c:formatCode>
                <c:ptCount val="32"/>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23.422995</c:v>
                </c:pt>
                <c:pt idx="14">
                  <c:v>21.919801</c:v>
                </c:pt>
                <c:pt idx="15">
                  <c:v>20.614778000000001</c:v>
                </c:pt>
                <c:pt idx="16">
                  <c:v>18.697990000000001</c:v>
                </c:pt>
                <c:pt idx="17">
                  <c:v>18.381098000000001</c:v>
                </c:pt>
                <c:pt idx="18">
                  <c:v>18.966757999999999</c:v>
                </c:pt>
                <c:pt idx="19">
                  <c:v>19.979405</c:v>
                </c:pt>
                <c:pt idx="20">
                  <c:v>20.913964</c:v>
                </c:pt>
                <c:pt idx="21">
                  <c:v>22.584683999999999</c:v>
                </c:pt>
                <c:pt idx="22">
                  <c:v>21.822417999999999</c:v>
                </c:pt>
                <c:pt idx="23">
                  <c:v>21.582252</c:v>
                </c:pt>
                <c:pt idx="24">
                  <c:v>19.770111</c:v>
                </c:pt>
                <c:pt idx="25">
                  <c:v>18.840091999999999</c:v>
                </c:pt>
                <c:pt idx="26">
                  <c:v>18.64124</c:v>
                </c:pt>
                <c:pt idx="27">
                  <c:v>19.242108999999999</c:v>
                </c:pt>
                <c:pt idx="28">
                  <c:v>18.854393000000002</c:v>
                </c:pt>
                <c:pt idx="29" formatCode="General">
                  <c:v>18.240358000000001</c:v>
                </c:pt>
                <c:pt idx="30" formatCode="0.00">
                  <c:v>18.801729000000002</c:v>
                </c:pt>
                <c:pt idx="31" formatCode="0.00">
                  <c:v>16.623664000000002</c:v>
                </c:pt>
              </c:numCache>
            </c:numRef>
          </c:val>
          <c:extLst>
            <c:ext xmlns:c16="http://schemas.microsoft.com/office/drawing/2014/chart" uri="{C3380CC4-5D6E-409C-BE32-E72D297353CC}">
              <c16:uniqueId val="{00000000-E3CE-4871-A674-3F726A5A42DA}"/>
            </c:ext>
          </c:extLst>
        </c:ser>
        <c:ser>
          <c:idx val="1"/>
          <c:order val="1"/>
          <c:tx>
            <c:strRef>
              <c:f>'D2'!$A$29</c:f>
              <c:strCache>
                <c:ptCount val="1"/>
                <c:pt idx="0">
                  <c:v>Wild boar</c:v>
                </c:pt>
              </c:strCache>
            </c:strRef>
          </c:tx>
          <c:spPr>
            <a:solidFill>
              <a:srgbClr val="D2CCF2"/>
            </a:solidFill>
            <a:ln w="6350">
              <a:solidFill>
                <a:srgbClr val="1E00BE"/>
              </a:solidFill>
            </a:ln>
            <a:effectLst/>
          </c:spPr>
          <c:invertIfNegative val="0"/>
          <c:cat>
            <c:numRef>
              <c:f>'D2'!$C$27:$AH$27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'D2'!$C$29:$AH$29</c:f>
              <c:numCache>
                <c:formatCode>#,##0.00</c:formatCode>
                <c:ptCount val="32"/>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2.1785399999999999</c:v>
                </c:pt>
                <c:pt idx="14">
                  <c:v>2.21787</c:v>
                </c:pt>
                <c:pt idx="15">
                  <c:v>2.6139060000000001</c:v>
                </c:pt>
                <c:pt idx="16">
                  <c:v>2.4284279999999998</c:v>
                </c:pt>
                <c:pt idx="17">
                  <c:v>3.6982740000000001</c:v>
                </c:pt>
                <c:pt idx="18">
                  <c:v>5.8998419999999996</c:v>
                </c:pt>
                <c:pt idx="19">
                  <c:v>7.325526</c:v>
                </c:pt>
                <c:pt idx="20">
                  <c:v>7.2616860000000001</c:v>
                </c:pt>
                <c:pt idx="21">
                  <c:v>6.3755639999999998</c:v>
                </c:pt>
                <c:pt idx="22">
                  <c:v>11.579094</c:v>
                </c:pt>
                <c:pt idx="23">
                  <c:v>9.7982999999999993</c:v>
                </c:pt>
                <c:pt idx="24">
                  <c:v>10.661963999999999</c:v>
                </c:pt>
                <c:pt idx="25">
                  <c:v>11.568377999999999</c:v>
                </c:pt>
                <c:pt idx="26">
                  <c:v>11.983224</c:v>
                </c:pt>
                <c:pt idx="27">
                  <c:v>13.705536</c:v>
                </c:pt>
                <c:pt idx="28">
                  <c:v>13.080246000000001</c:v>
                </c:pt>
                <c:pt idx="29" formatCode="General">
                  <c:v>17.135453999999999</c:v>
                </c:pt>
                <c:pt idx="30" formatCode="0.00">
                  <c:v>18.341688000000001</c:v>
                </c:pt>
                <c:pt idx="31" formatCode="0.00">
                  <c:v>13.676807999999999</c:v>
                </c:pt>
              </c:numCache>
            </c:numRef>
          </c:val>
          <c:extLst>
            <c:ext xmlns:c16="http://schemas.microsoft.com/office/drawing/2014/chart" uri="{C3380CC4-5D6E-409C-BE32-E72D297353CC}">
              <c16:uniqueId val="{00000002-E3CE-4871-A674-3F726A5A42DA}"/>
            </c:ext>
          </c:extLst>
        </c:ser>
        <c:ser>
          <c:idx val="2"/>
          <c:order val="2"/>
          <c:tx>
            <c:strRef>
              <c:f>'D2'!$A$30</c:f>
              <c:strCache>
                <c:ptCount val="1"/>
                <c:pt idx="0">
                  <c:v>Other deer</c:v>
                </c:pt>
              </c:strCache>
            </c:strRef>
          </c:tx>
          <c:spPr>
            <a:solidFill>
              <a:srgbClr val="EDEDFF"/>
            </a:solidFill>
            <a:ln w="6350">
              <a:solidFill>
                <a:srgbClr val="1E00BE"/>
              </a:solidFill>
            </a:ln>
            <a:effectLst/>
          </c:spPr>
          <c:invertIfNegative val="0"/>
          <c:cat>
            <c:numRef>
              <c:f>'D2'!$C$27:$AH$27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'D2'!$C$30:$AH$30</c:f>
              <c:numCache>
                <c:formatCode>#,##0.00</c:formatCode>
                <c:ptCount val="32"/>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5.9621281999999995</c:v>
                </c:pt>
                <c:pt idx="14">
                  <c:v>5.9186036999999994</c:v>
                </c:pt>
                <c:pt idx="15">
                  <c:v>6.2045984999999995</c:v>
                </c:pt>
                <c:pt idx="16">
                  <c:v>5.6262255999999997</c:v>
                </c:pt>
                <c:pt idx="17">
                  <c:v>5.8504934999999998</c:v>
                </c:pt>
                <c:pt idx="18">
                  <c:v>6.1924071999999999</c:v>
                </c:pt>
                <c:pt idx="19">
                  <c:v>5.5899521999999999</c:v>
                </c:pt>
                <c:pt idx="20">
                  <c:v>5.3986499999999999</c:v>
                </c:pt>
                <c:pt idx="21">
                  <c:v>5.85612697</c:v>
                </c:pt>
                <c:pt idx="22">
                  <c:v>6.0655589499999998</c:v>
                </c:pt>
                <c:pt idx="23">
                  <c:v>6.9248174999999996</c:v>
                </c:pt>
                <c:pt idx="24">
                  <c:v>6.7734940300000002</c:v>
                </c:pt>
                <c:pt idx="25">
                  <c:v>7.0403914099999998</c:v>
                </c:pt>
                <c:pt idx="26">
                  <c:v>7.3316968400000002</c:v>
                </c:pt>
                <c:pt idx="27">
                  <c:v>7.7772387599999995</c:v>
                </c:pt>
                <c:pt idx="28">
                  <c:v>7.6930724000000001</c:v>
                </c:pt>
                <c:pt idx="29" formatCode="General">
                  <c:v>8.3650003999999996</c:v>
                </c:pt>
                <c:pt idx="30" formatCode="0.00">
                  <c:v>8.8237011999999986</c:v>
                </c:pt>
                <c:pt idx="31" formatCode="0.00">
                  <c:v>8.7760680000000004</c:v>
                </c:pt>
              </c:numCache>
            </c:numRef>
          </c:val>
          <c:extLst>
            <c:ext xmlns:c16="http://schemas.microsoft.com/office/drawing/2014/chart" uri="{C3380CC4-5D6E-409C-BE32-E72D297353CC}">
              <c16:uniqueId val="{00000003-E3CE-4871-A674-3F726A5A42DA}"/>
            </c:ext>
          </c:extLst>
        </c:ser>
        <c:ser>
          <c:idx val="3"/>
          <c:order val="3"/>
          <c:tx>
            <c:strRef>
              <c:f>'D2'!$A$31</c:f>
              <c:strCache>
                <c:ptCount val="1"/>
                <c:pt idx="0">
                  <c:v>Other wildlife</c:v>
                </c:pt>
              </c:strCache>
            </c:strRef>
          </c:tx>
          <c:spPr>
            <a:solidFill>
              <a:srgbClr val="329B46"/>
            </a:solidFill>
            <a:ln w="6350">
              <a:solidFill>
                <a:srgbClr val="1E00BE"/>
              </a:solidFill>
            </a:ln>
            <a:effectLst/>
          </c:spPr>
          <c:invertIfNegative val="0"/>
          <c:cat>
            <c:numRef>
              <c:f>'D2'!$C$27:$AH$27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'D2'!$C$31:$AH$31</c:f>
              <c:numCache>
                <c:formatCode>#,##0.00</c:formatCode>
                <c:ptCount val="32"/>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2.4532325500000063</c:v>
                </c:pt>
                <c:pt idx="14">
                  <c:v>2.4645095250000004</c:v>
                </c:pt>
                <c:pt idx="15">
                  <c:v>2.4648594049999986</c:v>
                </c:pt>
                <c:pt idx="16">
                  <c:v>1.9988951000000021</c:v>
                </c:pt>
                <c:pt idx="17">
                  <c:v>2.204174805000001</c:v>
                </c:pt>
                <c:pt idx="18">
                  <c:v>2.4818093999999959</c:v>
                </c:pt>
                <c:pt idx="19">
                  <c:v>2.3696543299999959</c:v>
                </c:pt>
                <c:pt idx="20">
                  <c:v>2.5768514450000026</c:v>
                </c:pt>
                <c:pt idx="21">
                  <c:v>2.7580014249999962</c:v>
                </c:pt>
                <c:pt idx="22">
                  <c:v>2.6626697750000048</c:v>
                </c:pt>
                <c:pt idx="23">
                  <c:v>2.7899997000000027</c:v>
                </c:pt>
                <c:pt idx="24">
                  <c:v>2.7116383899999974</c:v>
                </c:pt>
                <c:pt idx="25">
                  <c:v>2.7554117999999974</c:v>
                </c:pt>
                <c:pt idx="26">
                  <c:v>2.6466729300000011</c:v>
                </c:pt>
                <c:pt idx="27">
                  <c:v>2.5392295250000174</c:v>
                </c:pt>
                <c:pt idx="28">
                  <c:v>2.6116049100000041</c:v>
                </c:pt>
                <c:pt idx="29" formatCode="General">
                  <c:v>2.7781471499999952</c:v>
                </c:pt>
                <c:pt idx="30" formatCode="0.00">
                  <c:v>3.0014727750000034</c:v>
                </c:pt>
                <c:pt idx="31" formatCode="0.00">
                  <c:v>2.9650562499999893</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508496732026147E-2"/>
          <c:y val="9.7305060768647297E-2"/>
          <c:w val="0.91266470588235293"/>
          <c:h val="0.58572190441165028"/>
        </c:manualLayout>
      </c:layout>
      <c:barChart>
        <c:barDir val="col"/>
        <c:grouping val="stacked"/>
        <c:varyColors val="0"/>
        <c:ser>
          <c:idx val="0"/>
          <c:order val="0"/>
          <c:tx>
            <c:strRef>
              <c:f>'D3'!$B$35</c:f>
              <c:strCache>
                <c:ptCount val="1"/>
                <c:pt idx="0">
                  <c:v>Biomassa</c:v>
                </c:pt>
              </c:strCache>
            </c:strRef>
          </c:tx>
          <c:spPr>
            <a:solidFill>
              <a:srgbClr val="1E00BE"/>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'D3'!$C$35:$Z$35</c:f>
              <c:numCache>
                <c:formatCode>#,##0.00</c:formatCode>
                <c:ptCount val="24"/>
                <c:pt idx="0">
                  <c:v>48.450397040351199</c:v>
                </c:pt>
                <c:pt idx="1">
                  <c:v>48.011907793091204</c:v>
                </c:pt>
                <c:pt idx="2">
                  <c:v>52.889750523937799</c:v>
                </c:pt>
                <c:pt idx="3">
                  <c:v>50.373905785803501</c:v>
                </c:pt>
                <c:pt idx="4">
                  <c:v>53.8468628869865</c:v>
                </c:pt>
                <c:pt idx="5">
                  <c:v>54.338776927257598</c:v>
                </c:pt>
                <c:pt idx="6">
                  <c:v>56.123599092111604</c:v>
                </c:pt>
                <c:pt idx="7">
                  <c:v>69.390658691893208</c:v>
                </c:pt>
                <c:pt idx="8">
                  <c:v>47.128696374460695</c:v>
                </c:pt>
                <c:pt idx="9">
                  <c:v>56.754279615205803</c:v>
                </c:pt>
                <c:pt idx="10">
                  <c:v>54.648142791043902</c:v>
                </c:pt>
                <c:pt idx="11">
                  <c:v>54.057279612687104</c:v>
                </c:pt>
                <c:pt idx="12">
                  <c:v>60.556555145125294</c:v>
                </c:pt>
                <c:pt idx="13">
                  <c:v>61.243145496747999</c:v>
                </c:pt>
                <c:pt idx="14">
                  <c:v>58.134550377197407</c:v>
                </c:pt>
                <c:pt idx="15">
                  <c:v>58.709231389052995</c:v>
                </c:pt>
                <c:pt idx="16">
                  <c:v>62.181435138396097</c:v>
                </c:pt>
                <c:pt idx="17">
                  <c:v>58.159419813628006</c:v>
                </c:pt>
                <c:pt idx="18">
                  <c:v>57.972308508981101</c:v>
                </c:pt>
                <c:pt idx="19">
                  <c:v>58.9957245702929</c:v>
                </c:pt>
                <c:pt idx="20">
                  <c:v>58.0343634190627</c:v>
                </c:pt>
                <c:pt idx="21" formatCode="0.00">
                  <c:v>64.586871775284294</c:v>
                </c:pt>
                <c:pt idx="22" formatCode="0.00">
                  <c:v>58.212118027470304</c:v>
                </c:pt>
                <c:pt idx="23" formatCode="0.00">
                  <c:v>58.924960785441904</c:v>
                </c:pt>
              </c:numCache>
            </c:numRef>
          </c:val>
          <c:extLst>
            <c:ext xmlns:c16="http://schemas.microsoft.com/office/drawing/2014/chart" uri="{C3380CC4-5D6E-409C-BE32-E72D297353CC}">
              <c16:uniqueId val="{00000000-E3CE-4871-A674-3F726A5A42DA}"/>
            </c:ext>
          </c:extLst>
        </c:ser>
        <c:ser>
          <c:idx val="1"/>
          <c:order val="1"/>
          <c:tx>
            <c:strRef>
              <c:f>'D3'!$B$36</c:f>
              <c:strCache>
                <c:ptCount val="1"/>
                <c:pt idx="0">
                  <c:v>Metaller</c:v>
                </c:pt>
              </c:strCache>
            </c:strRef>
          </c:tx>
          <c:spPr>
            <a:solidFill>
              <a:srgbClr val="D2CCF2"/>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'D3'!$C$36:$Z$36</c:f>
              <c:numCache>
                <c:formatCode>#,##0.00</c:formatCode>
                <c:ptCount val="24"/>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pt idx="22" formatCode="0.00">
                  <c:v>59.9799419</c:v>
                </c:pt>
                <c:pt idx="23" formatCode="0.00">
                  <c:v>64.815770329000003</c:v>
                </c:pt>
              </c:numCache>
            </c:numRef>
          </c:val>
          <c:extLst>
            <c:ext xmlns:c16="http://schemas.microsoft.com/office/drawing/2014/chart" uri="{C3380CC4-5D6E-409C-BE32-E72D297353CC}">
              <c16:uniqueId val="{00000002-E3CE-4871-A674-3F726A5A42DA}"/>
            </c:ext>
          </c:extLst>
        </c:ser>
        <c:ser>
          <c:idx val="2"/>
          <c:order val="2"/>
          <c:tx>
            <c:strRef>
              <c:f>'D3'!$B$37</c:f>
              <c:strCache>
                <c:ptCount val="1"/>
                <c:pt idx="0">
                  <c:v>Icke-metalliska mineraler</c:v>
                </c:pt>
              </c:strCache>
            </c:strRef>
          </c:tx>
          <c:spPr>
            <a:solidFill>
              <a:srgbClr val="EDEDFF"/>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'D3'!$C$37:$Z$37</c:f>
              <c:numCache>
                <c:formatCode>#,##0.00</c:formatCode>
                <c:ptCount val="24"/>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113.687489646892</c:v>
                </c:pt>
                <c:pt idx="22" formatCode="0.00">
                  <c:v>113.072719659694</c:v>
                </c:pt>
                <c:pt idx="23" formatCode="0.00">
                  <c:v>113.542508170261</c:v>
                </c:pt>
              </c:numCache>
            </c:numRef>
          </c:val>
          <c:extLst>
            <c:ext xmlns:c16="http://schemas.microsoft.com/office/drawing/2014/chart" uri="{C3380CC4-5D6E-409C-BE32-E72D297353CC}">
              <c16:uniqueId val="{00000003-E3CE-4871-A674-3F726A5A42DA}"/>
            </c:ext>
          </c:extLst>
        </c:ser>
        <c:ser>
          <c:idx val="3"/>
          <c:order val="3"/>
          <c:tx>
            <c:strRef>
              <c:f>'D3'!$B$38</c:f>
              <c:strCache>
                <c:ptCount val="1"/>
                <c:pt idx="0">
                  <c:v>Fossila bränslen</c:v>
                </c:pt>
              </c:strCache>
            </c:strRef>
          </c:tx>
          <c:spPr>
            <a:solidFill>
              <a:srgbClr val="329B46"/>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'D3'!$C$38:$Z$38</c:f>
              <c:numCache>
                <c:formatCode>#,##0.00</c:formatCode>
                <c:ptCount val="24"/>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17.797971862999997</c:v>
                </c:pt>
                <c:pt idx="16">
                  <c:v>18.189031443000001</c:v>
                </c:pt>
                <c:pt idx="17">
                  <c:v>17.547604817</c:v>
                </c:pt>
                <c:pt idx="18">
                  <c:v>18.860506395000002</c:v>
                </c:pt>
                <c:pt idx="19">
                  <c:v>18.143563291</c:v>
                </c:pt>
                <c:pt idx="20">
                  <c:v>19.638981702000002</c:v>
                </c:pt>
                <c:pt idx="21" formatCode="0.00">
                  <c:v>18.422195460999998</c:v>
                </c:pt>
                <c:pt idx="22" formatCode="0.00">
                  <c:v>17.505870868000002</c:v>
                </c:pt>
                <c:pt idx="23" formatCode="0.00">
                  <c:v>15.431139673000001</c:v>
                </c:pt>
              </c:numCache>
            </c:numRef>
          </c:val>
          <c:extLst>
            <c:ext xmlns:c16="http://schemas.microsoft.com/office/drawing/2014/chart" uri="{C3380CC4-5D6E-409C-BE32-E72D297353CC}">
              <c16:uniqueId val="{00000004-E3CE-4871-A674-3F726A5A42DA}"/>
            </c:ext>
          </c:extLst>
        </c:ser>
        <c:ser>
          <c:idx val="4"/>
          <c:order val="4"/>
          <c:tx>
            <c:strRef>
              <c:f>'D3'!$B$39</c:f>
              <c:strCache>
                <c:ptCount val="1"/>
                <c:pt idx="0">
                  <c:v>Övriga produkter</c:v>
                </c:pt>
              </c:strCache>
            </c:strRef>
          </c:tx>
          <c:spPr>
            <a:solidFill>
              <a:srgbClr val="70DC69"/>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'D3'!$C$39:$Z$39</c:f>
              <c:numCache>
                <c:formatCode>#,##0.00</c:formatCode>
                <c:ptCount val="24"/>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pt idx="23" formatCode="0.00">
                  <c:v>4.7953373270000004</c:v>
                </c:pt>
              </c:numCache>
            </c:numRef>
          </c:val>
          <c:extLst>
            <c:ext xmlns:c16="http://schemas.microsoft.com/office/drawing/2014/chart" uri="{C3380CC4-5D6E-409C-BE32-E72D297353CC}">
              <c16:uniqueId val="{00000005-E3CE-4871-A674-3F726A5A42DA}"/>
            </c:ext>
          </c:extLst>
        </c:ser>
        <c:ser>
          <c:idx val="5"/>
          <c:order val="5"/>
          <c:tx>
            <c:strRef>
              <c:f>'D3'!$B$40</c:f>
              <c:strCache>
                <c:ptCount val="1"/>
                <c:pt idx="0">
                  <c:v>Avfall som importeras eller exporteras</c:v>
                </c:pt>
              </c:strCache>
            </c:strRef>
          </c:tx>
          <c:spPr>
            <a:solidFill>
              <a:srgbClr val="CDF0B4"/>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'D3'!$C$40:$Z$40</c:f>
              <c:numCache>
                <c:formatCode>#,##0.00</c:formatCode>
                <c:ptCount val="24"/>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pt idx="23" formatCode="0.00">
                  <c:v>1.705667901</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3281045751633988"/>
          <c:y val="0.80662900303756169"/>
          <c:w val="0.7231323529411765"/>
          <c:h val="0.1756791677317751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733986928104578E-2"/>
          <c:y val="9.7305060768647297E-2"/>
          <c:w val="0.9064392156862745"/>
          <c:h val="0.58572190441165028"/>
        </c:manualLayout>
      </c:layout>
      <c:barChart>
        <c:barDir val="col"/>
        <c:grouping val="stacked"/>
        <c:varyColors val="0"/>
        <c:ser>
          <c:idx val="0"/>
          <c:order val="0"/>
          <c:tx>
            <c:strRef>
              <c:f>'D3'!$A$35</c:f>
              <c:strCache>
                <c:ptCount val="1"/>
                <c:pt idx="0">
                  <c:v>Biomass</c:v>
                </c:pt>
              </c:strCache>
            </c:strRef>
          </c:tx>
          <c:spPr>
            <a:solidFill>
              <a:srgbClr val="1E00BE"/>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'D3'!$C$35:$Z$35</c:f>
              <c:numCache>
                <c:formatCode>#,##0.00</c:formatCode>
                <c:ptCount val="24"/>
                <c:pt idx="0">
                  <c:v>48.450397040351199</c:v>
                </c:pt>
                <c:pt idx="1">
                  <c:v>48.011907793091204</c:v>
                </c:pt>
                <c:pt idx="2">
                  <c:v>52.889750523937799</c:v>
                </c:pt>
                <c:pt idx="3">
                  <c:v>50.373905785803501</c:v>
                </c:pt>
                <c:pt idx="4">
                  <c:v>53.8468628869865</c:v>
                </c:pt>
                <c:pt idx="5">
                  <c:v>54.338776927257598</c:v>
                </c:pt>
                <c:pt idx="6">
                  <c:v>56.123599092111604</c:v>
                </c:pt>
                <c:pt idx="7">
                  <c:v>69.390658691893208</c:v>
                </c:pt>
                <c:pt idx="8">
                  <c:v>47.128696374460695</c:v>
                </c:pt>
                <c:pt idx="9">
                  <c:v>56.754279615205803</c:v>
                </c:pt>
                <c:pt idx="10">
                  <c:v>54.648142791043902</c:v>
                </c:pt>
                <c:pt idx="11">
                  <c:v>54.057279612687104</c:v>
                </c:pt>
                <c:pt idx="12">
                  <c:v>60.556555145125294</c:v>
                </c:pt>
                <c:pt idx="13">
                  <c:v>61.243145496747999</c:v>
                </c:pt>
                <c:pt idx="14">
                  <c:v>58.134550377197407</c:v>
                </c:pt>
                <c:pt idx="15">
                  <c:v>58.709231389052995</c:v>
                </c:pt>
                <c:pt idx="16">
                  <c:v>62.181435138396097</c:v>
                </c:pt>
                <c:pt idx="17">
                  <c:v>58.159419813628006</c:v>
                </c:pt>
                <c:pt idx="18">
                  <c:v>57.972308508981101</c:v>
                </c:pt>
                <c:pt idx="19">
                  <c:v>58.9957245702929</c:v>
                </c:pt>
                <c:pt idx="20">
                  <c:v>58.0343634190627</c:v>
                </c:pt>
                <c:pt idx="21" formatCode="0.00">
                  <c:v>64.586871775284294</c:v>
                </c:pt>
                <c:pt idx="22" formatCode="0.00">
                  <c:v>58.212118027470304</c:v>
                </c:pt>
                <c:pt idx="23" formatCode="0.00">
                  <c:v>58.924960785441904</c:v>
                </c:pt>
              </c:numCache>
            </c:numRef>
          </c:val>
          <c:extLst>
            <c:ext xmlns:c16="http://schemas.microsoft.com/office/drawing/2014/chart" uri="{C3380CC4-5D6E-409C-BE32-E72D297353CC}">
              <c16:uniqueId val="{00000000-E3CE-4871-A674-3F726A5A42DA}"/>
            </c:ext>
          </c:extLst>
        </c:ser>
        <c:ser>
          <c:idx val="1"/>
          <c:order val="1"/>
          <c:tx>
            <c:strRef>
              <c:f>'D3'!$A$36</c:f>
              <c:strCache>
                <c:ptCount val="1"/>
                <c:pt idx="0">
                  <c:v>Metals </c:v>
                </c:pt>
              </c:strCache>
            </c:strRef>
          </c:tx>
          <c:spPr>
            <a:solidFill>
              <a:srgbClr val="D2CCF2"/>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'D3'!$C$36:$Z$36</c:f>
              <c:numCache>
                <c:formatCode>#,##0.00</c:formatCode>
                <c:ptCount val="24"/>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pt idx="22" formatCode="0.00">
                  <c:v>59.9799419</c:v>
                </c:pt>
                <c:pt idx="23" formatCode="0.00">
                  <c:v>64.815770329000003</c:v>
                </c:pt>
              </c:numCache>
            </c:numRef>
          </c:val>
          <c:extLst>
            <c:ext xmlns:c16="http://schemas.microsoft.com/office/drawing/2014/chart" uri="{C3380CC4-5D6E-409C-BE32-E72D297353CC}">
              <c16:uniqueId val="{00000002-E3CE-4871-A674-3F726A5A42DA}"/>
            </c:ext>
          </c:extLst>
        </c:ser>
        <c:ser>
          <c:idx val="2"/>
          <c:order val="2"/>
          <c:tx>
            <c:strRef>
              <c:f>'D3'!$A$37</c:f>
              <c:strCache>
                <c:ptCount val="1"/>
                <c:pt idx="0">
                  <c:v>Non-metallic minerals</c:v>
                </c:pt>
              </c:strCache>
            </c:strRef>
          </c:tx>
          <c:spPr>
            <a:solidFill>
              <a:srgbClr val="EDEDFF"/>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'D3'!$C$37:$Z$37</c:f>
              <c:numCache>
                <c:formatCode>#,##0.00</c:formatCode>
                <c:ptCount val="24"/>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113.687489646892</c:v>
                </c:pt>
                <c:pt idx="22" formatCode="0.00">
                  <c:v>113.072719659694</c:v>
                </c:pt>
                <c:pt idx="23" formatCode="0.00">
                  <c:v>113.542508170261</c:v>
                </c:pt>
              </c:numCache>
            </c:numRef>
          </c:val>
          <c:extLst>
            <c:ext xmlns:c16="http://schemas.microsoft.com/office/drawing/2014/chart" uri="{C3380CC4-5D6E-409C-BE32-E72D297353CC}">
              <c16:uniqueId val="{00000003-E3CE-4871-A674-3F726A5A42DA}"/>
            </c:ext>
          </c:extLst>
        </c:ser>
        <c:ser>
          <c:idx val="3"/>
          <c:order val="3"/>
          <c:tx>
            <c:strRef>
              <c:f>'D3'!$A$38</c:f>
              <c:strCache>
                <c:ptCount val="1"/>
                <c:pt idx="0">
                  <c:v>Fossil fuels</c:v>
                </c:pt>
              </c:strCache>
            </c:strRef>
          </c:tx>
          <c:spPr>
            <a:solidFill>
              <a:srgbClr val="329B46"/>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'D3'!$C$38:$Z$38</c:f>
              <c:numCache>
                <c:formatCode>#,##0.00</c:formatCode>
                <c:ptCount val="24"/>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17.797971862999997</c:v>
                </c:pt>
                <c:pt idx="16">
                  <c:v>18.189031443000001</c:v>
                </c:pt>
                <c:pt idx="17">
                  <c:v>17.547604817</c:v>
                </c:pt>
                <c:pt idx="18">
                  <c:v>18.860506395000002</c:v>
                </c:pt>
                <c:pt idx="19">
                  <c:v>18.143563291</c:v>
                </c:pt>
                <c:pt idx="20">
                  <c:v>19.638981702000002</c:v>
                </c:pt>
                <c:pt idx="21" formatCode="0.00">
                  <c:v>18.422195460999998</c:v>
                </c:pt>
                <c:pt idx="22" formatCode="0.00">
                  <c:v>17.505870868000002</c:v>
                </c:pt>
                <c:pt idx="23" formatCode="0.00">
                  <c:v>15.431139673000001</c:v>
                </c:pt>
              </c:numCache>
            </c:numRef>
          </c:val>
          <c:extLst>
            <c:ext xmlns:c16="http://schemas.microsoft.com/office/drawing/2014/chart" uri="{C3380CC4-5D6E-409C-BE32-E72D297353CC}">
              <c16:uniqueId val="{00000004-E3CE-4871-A674-3F726A5A42DA}"/>
            </c:ext>
          </c:extLst>
        </c:ser>
        <c:ser>
          <c:idx val="4"/>
          <c:order val="4"/>
          <c:tx>
            <c:strRef>
              <c:f>'D3'!$A$39</c:f>
              <c:strCache>
                <c:ptCount val="1"/>
                <c:pt idx="0">
                  <c:v>Other products</c:v>
                </c:pt>
              </c:strCache>
            </c:strRef>
          </c:tx>
          <c:spPr>
            <a:solidFill>
              <a:srgbClr val="70DC69"/>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'D3'!$C$39:$Z$39</c:f>
              <c:numCache>
                <c:formatCode>#,##0.00</c:formatCode>
                <c:ptCount val="24"/>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pt idx="23" formatCode="0.00">
                  <c:v>4.7953373270000004</c:v>
                </c:pt>
              </c:numCache>
            </c:numRef>
          </c:val>
          <c:extLst>
            <c:ext xmlns:c16="http://schemas.microsoft.com/office/drawing/2014/chart" uri="{C3380CC4-5D6E-409C-BE32-E72D297353CC}">
              <c16:uniqueId val="{00000005-E3CE-4871-A674-3F726A5A42DA}"/>
            </c:ext>
          </c:extLst>
        </c:ser>
        <c:ser>
          <c:idx val="5"/>
          <c:order val="5"/>
          <c:tx>
            <c:strRef>
              <c:f>'D3'!$A$40</c:f>
              <c:strCache>
                <c:ptCount val="1"/>
                <c:pt idx="0">
                  <c:v>Waste imported or exported</c:v>
                </c:pt>
              </c:strCache>
            </c:strRef>
          </c:tx>
          <c:spPr>
            <a:solidFill>
              <a:srgbClr val="CDF0B4"/>
            </a:solidFill>
            <a:ln w="6350">
              <a:solidFill>
                <a:srgbClr val="1E00BE"/>
              </a:solidFill>
            </a:ln>
            <a:effectLst/>
          </c:spPr>
          <c:invertIfNegative val="0"/>
          <c:cat>
            <c:numRef>
              <c:f>'D3'!$C$34:$Z$34</c:f>
              <c:numCache>
                <c:formatCode>0</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'D3'!$C$40:$Z$40</c:f>
              <c:numCache>
                <c:formatCode>#,##0.00</c:formatCode>
                <c:ptCount val="24"/>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pt idx="23" formatCode="0.00">
                  <c:v>1.705667901</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7431372549019608"/>
          <c:y val="0.79525165664364039"/>
          <c:w val="0.69200490196078435"/>
          <c:h val="0.1870565001258663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60347270311745527"/>
        </c:manualLayout>
      </c:layout>
      <c:barChart>
        <c:barDir val="col"/>
        <c:grouping val="stacked"/>
        <c:varyColors val="0"/>
        <c:ser>
          <c:idx val="0"/>
          <c:order val="0"/>
          <c:tx>
            <c:strRef>
              <c:f>'D4'!$B$36</c:f>
              <c:strCache>
                <c:ptCount val="1"/>
                <c:pt idx="0">
                  <c:v>Biomassa</c:v>
                </c:pt>
              </c:strCache>
            </c:strRef>
          </c:tx>
          <c:spPr>
            <a:solidFill>
              <a:srgbClr val="1E00BE"/>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'D4'!$C$36:$Z$36</c:f>
              <c:numCache>
                <c:formatCode>#\ ##0.0</c:formatCode>
                <c:ptCount val="24"/>
                <c:pt idx="0">
                  <c:v>5.4740026031353741</c:v>
                </c:pt>
                <c:pt idx="1">
                  <c:v>5.420174733923143</c:v>
                </c:pt>
                <c:pt idx="2">
                  <c:v>5.9614236388568305</c:v>
                </c:pt>
                <c:pt idx="3">
                  <c:v>5.6625343734041707</c:v>
                </c:pt>
                <c:pt idx="4">
                  <c:v>6.0332619481217362</c:v>
                </c:pt>
                <c:pt idx="5">
                  <c:v>6.065272566944703</c:v>
                </c:pt>
                <c:pt idx="6">
                  <c:v>6.2401155317002006</c:v>
                </c:pt>
                <c:pt idx="7">
                  <c:v>7.6844583268984721</c:v>
                </c:pt>
                <c:pt idx="8">
                  <c:v>5.190096692806077</c:v>
                </c:pt>
                <c:pt idx="9">
                  <c:v>6.2039471854027921</c:v>
                </c:pt>
                <c:pt idx="10">
                  <c:v>5.9273638204024621</c:v>
                </c:pt>
                <c:pt idx="11">
                  <c:v>5.8135393145525676</c:v>
                </c:pt>
                <c:pt idx="12">
                  <c:v>6.4572127891142959</c:v>
                </c:pt>
                <c:pt idx="13">
                  <c:v>6.4812962452424481</c:v>
                </c:pt>
                <c:pt idx="14">
                  <c:v>6.1069719896704768</c:v>
                </c:pt>
                <c:pt idx="15">
                  <c:v>6.115303827766061</c:v>
                </c:pt>
                <c:pt idx="16">
                  <c:v>6.4130293844552906</c:v>
                </c:pt>
                <c:pt idx="17">
                  <c:v>5.9351276538304312</c:v>
                </c:pt>
                <c:pt idx="18">
                  <c:v>5.8421658696847913</c:v>
                </c:pt>
                <c:pt idx="19">
                  <c:v>5.8657286690410899</c:v>
                </c:pt>
                <c:pt idx="20">
                  <c:v>5.7035032649745085</c:v>
                </c:pt>
                <c:pt idx="21">
                  <c:v>6.2834499275344005</c:v>
                </c:pt>
                <c:pt idx="22">
                  <c:v>5.6224894124553266</c:v>
                </c:pt>
                <c:pt idx="23">
                  <c:v>5.6572612170163721</c:v>
                </c:pt>
              </c:numCache>
            </c:numRef>
          </c:val>
          <c:extLst>
            <c:ext xmlns:c16="http://schemas.microsoft.com/office/drawing/2014/chart" uri="{C3380CC4-5D6E-409C-BE32-E72D297353CC}">
              <c16:uniqueId val="{00000000-E3CE-4871-A674-3F726A5A42DA}"/>
            </c:ext>
          </c:extLst>
        </c:ser>
        <c:ser>
          <c:idx val="1"/>
          <c:order val="1"/>
          <c:tx>
            <c:strRef>
              <c:f>'D4'!$B$37</c:f>
              <c:strCache>
                <c:ptCount val="1"/>
                <c:pt idx="0">
                  <c:v>Metaller</c:v>
                </c:pt>
              </c:strCache>
            </c:strRef>
          </c:tx>
          <c:spPr>
            <a:solidFill>
              <a:srgbClr val="D2CCF2"/>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'D4'!$C$37:$Z$37</c:f>
              <c:numCache>
                <c:formatCode>#\ ##0.0</c:formatCode>
                <c:ptCount val="24"/>
                <c:pt idx="0">
                  <c:v>3.7423924345271726</c:v>
                </c:pt>
                <c:pt idx="1">
                  <c:v>3.4288771293745763</c:v>
                </c:pt>
                <c:pt idx="2">
                  <c:v>3.4658437711902614</c:v>
                </c:pt>
                <c:pt idx="3">
                  <c:v>3.3702743508318345</c:v>
                </c:pt>
                <c:pt idx="4">
                  <c:v>3.296464366834734</c:v>
                </c:pt>
                <c:pt idx="5">
                  <c:v>3.3678712355173568</c:v>
                </c:pt>
                <c:pt idx="6">
                  <c:v>3.2238080683789194</c:v>
                </c:pt>
                <c:pt idx="7">
                  <c:v>3.2242038351052047</c:v>
                </c:pt>
                <c:pt idx="8">
                  <c:v>3.4831387063350943</c:v>
                </c:pt>
                <c:pt idx="9">
                  <c:v>3.4188776704475643</c:v>
                </c:pt>
                <c:pt idx="10">
                  <c:v>3.5308452648406874</c:v>
                </c:pt>
                <c:pt idx="11">
                  <c:v>2.9470400147249327</c:v>
                </c:pt>
                <c:pt idx="12">
                  <c:v>4.238220435617948</c:v>
                </c:pt>
                <c:pt idx="13">
                  <c:v>4.8234914730724912</c:v>
                </c:pt>
                <c:pt idx="14">
                  <c:v>5.0688708924557435</c:v>
                </c:pt>
                <c:pt idx="15">
                  <c:v>5.730027564017397</c:v>
                </c:pt>
                <c:pt idx="16">
                  <c:v>5.8036522783699995</c:v>
                </c:pt>
                <c:pt idx="17">
                  <c:v>5.3239212857067928</c:v>
                </c:pt>
                <c:pt idx="18">
                  <c:v>5.1776551510946449</c:v>
                </c:pt>
                <c:pt idx="19">
                  <c:v>5.4090315993297668</c:v>
                </c:pt>
                <c:pt idx="20">
                  <c:v>5.7778590664461245</c:v>
                </c:pt>
                <c:pt idx="21">
                  <c:v>6.1376230154101314</c:v>
                </c:pt>
                <c:pt idx="22">
                  <c:v>5.7932368675074439</c:v>
                </c:pt>
                <c:pt idx="23">
                  <c:v>6.2228254180507614</c:v>
                </c:pt>
              </c:numCache>
            </c:numRef>
          </c:val>
          <c:extLst>
            <c:ext xmlns:c16="http://schemas.microsoft.com/office/drawing/2014/chart" uri="{C3380CC4-5D6E-409C-BE32-E72D297353CC}">
              <c16:uniqueId val="{00000002-E3CE-4871-A674-3F726A5A42DA}"/>
            </c:ext>
          </c:extLst>
        </c:ser>
        <c:ser>
          <c:idx val="2"/>
          <c:order val="2"/>
          <c:tx>
            <c:strRef>
              <c:f>'D4'!$B$38</c:f>
              <c:strCache>
                <c:ptCount val="1"/>
                <c:pt idx="0">
                  <c:v>Icke-metalliska mineraler</c:v>
                </c:pt>
              </c:strCache>
            </c:strRef>
          </c:tx>
          <c:spPr>
            <a:solidFill>
              <a:srgbClr val="EDEDFF"/>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'D4'!$C$38:$Z$38</c:f>
              <c:numCache>
                <c:formatCode>#\ ##0.0</c:formatCode>
                <c:ptCount val="24"/>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9.9658864852718274</c:v>
                </c:pt>
                <c:pt idx="9">
                  <c:v>10.872886409974887</c:v>
                </c:pt>
                <c:pt idx="10">
                  <c:v>10.860063458897567</c:v>
                </c:pt>
                <c:pt idx="11">
                  <c:v>8.9614471220107266</c:v>
                </c:pt>
                <c:pt idx="12">
                  <c:v>9.0870150495951965</c:v>
                </c:pt>
                <c:pt idx="13">
                  <c:v>9.3032592989098308</c:v>
                </c:pt>
                <c:pt idx="14">
                  <c:v>9.3461508002522002</c:v>
                </c:pt>
                <c:pt idx="15">
                  <c:v>9.172236677960143</c:v>
                </c:pt>
                <c:pt idx="16">
                  <c:v>9.0776729139661629</c:v>
                </c:pt>
                <c:pt idx="17">
                  <c:v>9.6435589279558531</c:v>
                </c:pt>
                <c:pt idx="18">
                  <c:v>9.9644639672987498</c:v>
                </c:pt>
                <c:pt idx="19">
                  <c:v>10.768723764119272</c:v>
                </c:pt>
                <c:pt idx="20">
                  <c:v>10.874061970274825</c:v>
                </c:pt>
                <c:pt idx="21">
                  <c:v>11.060291804637213</c:v>
                </c:pt>
                <c:pt idx="22">
                  <c:v>10.921268468949169</c:v>
                </c:pt>
                <c:pt idx="23">
                  <c:v>10.900976757426703</c:v>
                </c:pt>
              </c:numCache>
            </c:numRef>
          </c:val>
          <c:extLst>
            <c:ext xmlns:c16="http://schemas.microsoft.com/office/drawing/2014/chart" uri="{C3380CC4-5D6E-409C-BE32-E72D297353CC}">
              <c16:uniqueId val="{00000003-E3CE-4871-A674-3F726A5A42DA}"/>
            </c:ext>
          </c:extLst>
        </c:ser>
        <c:ser>
          <c:idx val="3"/>
          <c:order val="3"/>
          <c:tx>
            <c:strRef>
              <c:f>'D4'!$B$39</c:f>
              <c:strCache>
                <c:ptCount val="1"/>
                <c:pt idx="0">
                  <c:v>Fossila bränslen</c:v>
                </c:pt>
              </c:strCache>
            </c:strRef>
          </c:tx>
          <c:spPr>
            <a:solidFill>
              <a:srgbClr val="329B46"/>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'D4'!$C$39:$Z$39</c:f>
              <c:numCache>
                <c:formatCode>#\ ##0.0</c:formatCode>
                <c:ptCount val="24"/>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2.2639991445409233</c:v>
                </c:pt>
                <c:pt idx="9">
                  <c:v>2.2275687317093005</c:v>
                </c:pt>
                <c:pt idx="10">
                  <c:v>2.2358912952863541</c:v>
                </c:pt>
                <c:pt idx="11">
                  <c:v>1.7719446065282793</c:v>
                </c:pt>
                <c:pt idx="12">
                  <c:v>2.0931158443595237</c:v>
                </c:pt>
                <c:pt idx="13">
                  <c:v>2.0788019388917331</c:v>
                </c:pt>
                <c:pt idx="14">
                  <c:v>1.9191088159788658</c:v>
                </c:pt>
                <c:pt idx="15">
                  <c:v>1.853882309223537</c:v>
                </c:pt>
                <c:pt idx="16">
                  <c:v>1.8759102754563568</c:v>
                </c:pt>
                <c:pt idx="17">
                  <c:v>1.7907206595527425</c:v>
                </c:pt>
                <c:pt idx="18">
                  <c:v>1.9006696400363396</c:v>
                </c:pt>
                <c:pt idx="19">
                  <c:v>1.8039480001262713</c:v>
                </c:pt>
                <c:pt idx="20">
                  <c:v>1.9300805532974814</c:v>
                </c:pt>
                <c:pt idx="21">
                  <c:v>1.792236402735043</c:v>
                </c:pt>
                <c:pt idx="22">
                  <c:v>1.6908261878513449</c:v>
                </c:pt>
                <c:pt idx="23">
                  <c:v>1.4815111769746578</c:v>
                </c:pt>
              </c:numCache>
            </c:numRef>
          </c:val>
          <c:extLst>
            <c:ext xmlns:c16="http://schemas.microsoft.com/office/drawing/2014/chart" uri="{C3380CC4-5D6E-409C-BE32-E72D297353CC}">
              <c16:uniqueId val="{00000004-E3CE-4871-A674-3F726A5A42DA}"/>
            </c:ext>
          </c:extLst>
        </c:ser>
        <c:ser>
          <c:idx val="4"/>
          <c:order val="4"/>
          <c:tx>
            <c:strRef>
              <c:f>'D4'!$B$40</c:f>
              <c:strCache>
                <c:ptCount val="1"/>
                <c:pt idx="0">
                  <c:v>Övriga produkter</c:v>
                </c:pt>
              </c:strCache>
            </c:strRef>
          </c:tx>
          <c:spPr>
            <a:solidFill>
              <a:srgbClr val="70DC69"/>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'D4'!$C$40:$Z$40</c:f>
              <c:numCache>
                <c:formatCode>#\ ##0.0</c:formatCode>
                <c:ptCount val="24"/>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0.11078368178772448</c:v>
                </c:pt>
                <c:pt idx="9">
                  <c:v>0.17810790567038459</c:v>
                </c:pt>
                <c:pt idx="10">
                  <c:v>0.16674177779450533</c:v>
                </c:pt>
                <c:pt idx="11">
                  <c:v>0.11012534034334194</c:v>
                </c:pt>
                <c:pt idx="12">
                  <c:v>0.16772259340512166</c:v>
                </c:pt>
                <c:pt idx="13">
                  <c:v>0.35810223243471351</c:v>
                </c:pt>
                <c:pt idx="14">
                  <c:v>0.34275566218955156</c:v>
                </c:pt>
                <c:pt idx="15">
                  <c:v>0.3472441155314866</c:v>
                </c:pt>
                <c:pt idx="16">
                  <c:v>0.36168360784291886</c:v>
                </c:pt>
                <c:pt idx="17">
                  <c:v>0.32526942105191187</c:v>
                </c:pt>
                <c:pt idx="18">
                  <c:v>0.34055673583366469</c:v>
                </c:pt>
                <c:pt idx="19">
                  <c:v>0.34907074516806652</c:v>
                </c:pt>
                <c:pt idx="20">
                  <c:v>0.42054371576576749</c:v>
                </c:pt>
                <c:pt idx="21">
                  <c:v>0.42387418151401018</c:v>
                </c:pt>
                <c:pt idx="22">
                  <c:v>0.38207197287626665</c:v>
                </c:pt>
                <c:pt idx="23">
                  <c:v>0.46039022378527339</c:v>
                </c:pt>
              </c:numCache>
            </c:numRef>
          </c:val>
          <c:extLst>
            <c:ext xmlns:c16="http://schemas.microsoft.com/office/drawing/2014/chart" uri="{C3380CC4-5D6E-409C-BE32-E72D297353CC}">
              <c16:uniqueId val="{00000005-E3CE-4871-A674-3F726A5A42DA}"/>
            </c:ext>
          </c:extLst>
        </c:ser>
        <c:ser>
          <c:idx val="5"/>
          <c:order val="5"/>
          <c:tx>
            <c:strRef>
              <c:f>'D4'!$B$41</c:f>
              <c:strCache>
                <c:ptCount val="1"/>
                <c:pt idx="0">
                  <c:v>Avfall som importeras eller exporteras</c:v>
                </c:pt>
              </c:strCache>
            </c:strRef>
          </c:tx>
          <c:spPr>
            <a:solidFill>
              <a:srgbClr val="CDF0B4"/>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'D4'!$C$41:$Z$41</c:f>
              <c:numCache>
                <c:formatCode>#\ ##0.0</c:formatCode>
                <c:ptCount val="24"/>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9.2010834860552085E-4</c:v>
                </c:pt>
                <c:pt idx="9">
                  <c:v>1.4300591861122515E-3</c:v>
                </c:pt>
                <c:pt idx="10">
                  <c:v>2.8784339340041259E-3</c:v>
                </c:pt>
                <c:pt idx="11">
                  <c:v>1.6812763587129968E-2</c:v>
                </c:pt>
                <c:pt idx="12">
                  <c:v>3.0913410845620968E-2</c:v>
                </c:pt>
                <c:pt idx="13">
                  <c:v>4.8729238230169974E-2</c:v>
                </c:pt>
                <c:pt idx="14">
                  <c:v>5.6105169940796527E-2</c:v>
                </c:pt>
                <c:pt idx="15">
                  <c:v>5.8305744716210924E-2</c:v>
                </c:pt>
                <c:pt idx="16">
                  <c:v>6.8801990839728031E-2</c:v>
                </c:pt>
                <c:pt idx="17">
                  <c:v>6.8469843209425757E-2</c:v>
                </c:pt>
                <c:pt idx="18">
                  <c:v>7.1761850674462627E-2</c:v>
                </c:pt>
                <c:pt idx="19">
                  <c:v>7.5159989749144868E-2</c:v>
                </c:pt>
                <c:pt idx="20">
                  <c:v>7.2340543419555772E-2</c:v>
                </c:pt>
                <c:pt idx="21">
                  <c:v>7.5231019759240472E-2</c:v>
                </c:pt>
                <c:pt idx="22">
                  <c:v>9.5713541641514008E-2</c:v>
                </c:pt>
                <c:pt idx="23">
                  <c:v>0.16375757805885582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60347270311745527"/>
        </c:manualLayout>
      </c:layout>
      <c:barChart>
        <c:barDir val="col"/>
        <c:grouping val="stacked"/>
        <c:varyColors val="0"/>
        <c:ser>
          <c:idx val="0"/>
          <c:order val="0"/>
          <c:tx>
            <c:strRef>
              <c:f>'D4'!$A$36</c:f>
              <c:strCache>
                <c:ptCount val="1"/>
                <c:pt idx="0">
                  <c:v>Biomass</c:v>
                </c:pt>
              </c:strCache>
            </c:strRef>
          </c:tx>
          <c:spPr>
            <a:solidFill>
              <a:srgbClr val="1E00BE"/>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'D4'!$C$36:$Z$36</c:f>
              <c:numCache>
                <c:formatCode>#\ ##0.0</c:formatCode>
                <c:ptCount val="24"/>
                <c:pt idx="0">
                  <c:v>5.4740026031353741</c:v>
                </c:pt>
                <c:pt idx="1">
                  <c:v>5.420174733923143</c:v>
                </c:pt>
                <c:pt idx="2">
                  <c:v>5.9614236388568305</c:v>
                </c:pt>
                <c:pt idx="3">
                  <c:v>5.6625343734041707</c:v>
                </c:pt>
                <c:pt idx="4">
                  <c:v>6.0332619481217362</c:v>
                </c:pt>
                <c:pt idx="5">
                  <c:v>6.065272566944703</c:v>
                </c:pt>
                <c:pt idx="6">
                  <c:v>6.2401155317002006</c:v>
                </c:pt>
                <c:pt idx="7">
                  <c:v>7.6844583268984721</c:v>
                </c:pt>
                <c:pt idx="8">
                  <c:v>5.190096692806077</c:v>
                </c:pt>
                <c:pt idx="9">
                  <c:v>6.2039471854027921</c:v>
                </c:pt>
                <c:pt idx="10">
                  <c:v>5.9273638204024621</c:v>
                </c:pt>
                <c:pt idx="11">
                  <c:v>5.8135393145525676</c:v>
                </c:pt>
                <c:pt idx="12">
                  <c:v>6.4572127891142959</c:v>
                </c:pt>
                <c:pt idx="13">
                  <c:v>6.4812962452424481</c:v>
                </c:pt>
                <c:pt idx="14">
                  <c:v>6.1069719896704768</c:v>
                </c:pt>
                <c:pt idx="15">
                  <c:v>6.115303827766061</c:v>
                </c:pt>
                <c:pt idx="16">
                  <c:v>6.4130293844552906</c:v>
                </c:pt>
                <c:pt idx="17">
                  <c:v>5.9351276538304312</c:v>
                </c:pt>
                <c:pt idx="18">
                  <c:v>5.8421658696847913</c:v>
                </c:pt>
                <c:pt idx="19">
                  <c:v>5.8657286690410899</c:v>
                </c:pt>
                <c:pt idx="20">
                  <c:v>5.7035032649745085</c:v>
                </c:pt>
                <c:pt idx="21">
                  <c:v>6.2834499275344005</c:v>
                </c:pt>
                <c:pt idx="22">
                  <c:v>5.6224894124553266</c:v>
                </c:pt>
                <c:pt idx="23">
                  <c:v>5.6572612170163721</c:v>
                </c:pt>
              </c:numCache>
            </c:numRef>
          </c:val>
          <c:extLst>
            <c:ext xmlns:c16="http://schemas.microsoft.com/office/drawing/2014/chart" uri="{C3380CC4-5D6E-409C-BE32-E72D297353CC}">
              <c16:uniqueId val="{00000000-E3CE-4871-A674-3F726A5A42DA}"/>
            </c:ext>
          </c:extLst>
        </c:ser>
        <c:ser>
          <c:idx val="1"/>
          <c:order val="1"/>
          <c:tx>
            <c:strRef>
              <c:f>'D4'!$A$37</c:f>
              <c:strCache>
                <c:ptCount val="1"/>
                <c:pt idx="0">
                  <c:v>Metals</c:v>
                </c:pt>
              </c:strCache>
            </c:strRef>
          </c:tx>
          <c:spPr>
            <a:solidFill>
              <a:srgbClr val="D2CCF2"/>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'D4'!$C$37:$Z$37</c:f>
              <c:numCache>
                <c:formatCode>#\ ##0.0</c:formatCode>
                <c:ptCount val="24"/>
                <c:pt idx="0">
                  <c:v>3.7423924345271726</c:v>
                </c:pt>
                <c:pt idx="1">
                  <c:v>3.4288771293745763</c:v>
                </c:pt>
                <c:pt idx="2">
                  <c:v>3.4658437711902614</c:v>
                </c:pt>
                <c:pt idx="3">
                  <c:v>3.3702743508318345</c:v>
                </c:pt>
                <c:pt idx="4">
                  <c:v>3.296464366834734</c:v>
                </c:pt>
                <c:pt idx="5">
                  <c:v>3.3678712355173568</c:v>
                </c:pt>
                <c:pt idx="6">
                  <c:v>3.2238080683789194</c:v>
                </c:pt>
                <c:pt idx="7">
                  <c:v>3.2242038351052047</c:v>
                </c:pt>
                <c:pt idx="8">
                  <c:v>3.4831387063350943</c:v>
                </c:pt>
                <c:pt idx="9">
                  <c:v>3.4188776704475643</c:v>
                </c:pt>
                <c:pt idx="10">
                  <c:v>3.5308452648406874</c:v>
                </c:pt>
                <c:pt idx="11">
                  <c:v>2.9470400147249327</c:v>
                </c:pt>
                <c:pt idx="12">
                  <c:v>4.238220435617948</c:v>
                </c:pt>
                <c:pt idx="13">
                  <c:v>4.8234914730724912</c:v>
                </c:pt>
                <c:pt idx="14">
                  <c:v>5.0688708924557435</c:v>
                </c:pt>
                <c:pt idx="15">
                  <c:v>5.730027564017397</c:v>
                </c:pt>
                <c:pt idx="16">
                  <c:v>5.8036522783699995</c:v>
                </c:pt>
                <c:pt idx="17">
                  <c:v>5.3239212857067928</c:v>
                </c:pt>
                <c:pt idx="18">
                  <c:v>5.1776551510946449</c:v>
                </c:pt>
                <c:pt idx="19">
                  <c:v>5.4090315993297668</c:v>
                </c:pt>
                <c:pt idx="20">
                  <c:v>5.7778590664461245</c:v>
                </c:pt>
                <c:pt idx="21">
                  <c:v>6.1376230154101314</c:v>
                </c:pt>
                <c:pt idx="22">
                  <c:v>5.7932368675074439</c:v>
                </c:pt>
                <c:pt idx="23">
                  <c:v>6.2228254180507614</c:v>
                </c:pt>
              </c:numCache>
            </c:numRef>
          </c:val>
          <c:extLst>
            <c:ext xmlns:c16="http://schemas.microsoft.com/office/drawing/2014/chart" uri="{C3380CC4-5D6E-409C-BE32-E72D297353CC}">
              <c16:uniqueId val="{00000002-E3CE-4871-A674-3F726A5A42DA}"/>
            </c:ext>
          </c:extLst>
        </c:ser>
        <c:ser>
          <c:idx val="2"/>
          <c:order val="2"/>
          <c:tx>
            <c:strRef>
              <c:f>'D4'!$A$38</c:f>
              <c:strCache>
                <c:ptCount val="1"/>
                <c:pt idx="0">
                  <c:v>Non-metallic minerals</c:v>
                </c:pt>
              </c:strCache>
            </c:strRef>
          </c:tx>
          <c:spPr>
            <a:solidFill>
              <a:srgbClr val="EDEDFF"/>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'D4'!$C$38:$Z$38</c:f>
              <c:numCache>
                <c:formatCode>#\ ##0.0</c:formatCode>
                <c:ptCount val="24"/>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9.9658864852718274</c:v>
                </c:pt>
                <c:pt idx="9">
                  <c:v>10.872886409974887</c:v>
                </c:pt>
                <c:pt idx="10">
                  <c:v>10.860063458897567</c:v>
                </c:pt>
                <c:pt idx="11">
                  <c:v>8.9614471220107266</c:v>
                </c:pt>
                <c:pt idx="12">
                  <c:v>9.0870150495951965</c:v>
                </c:pt>
                <c:pt idx="13">
                  <c:v>9.3032592989098308</c:v>
                </c:pt>
                <c:pt idx="14">
                  <c:v>9.3461508002522002</c:v>
                </c:pt>
                <c:pt idx="15">
                  <c:v>9.172236677960143</c:v>
                </c:pt>
                <c:pt idx="16">
                  <c:v>9.0776729139661629</c:v>
                </c:pt>
                <c:pt idx="17">
                  <c:v>9.6435589279558531</c:v>
                </c:pt>
                <c:pt idx="18">
                  <c:v>9.9644639672987498</c:v>
                </c:pt>
                <c:pt idx="19">
                  <c:v>10.768723764119272</c:v>
                </c:pt>
                <c:pt idx="20">
                  <c:v>10.874061970274825</c:v>
                </c:pt>
                <c:pt idx="21">
                  <c:v>11.060291804637213</c:v>
                </c:pt>
                <c:pt idx="22">
                  <c:v>10.921268468949169</c:v>
                </c:pt>
                <c:pt idx="23">
                  <c:v>10.900976757426703</c:v>
                </c:pt>
              </c:numCache>
            </c:numRef>
          </c:val>
          <c:extLst>
            <c:ext xmlns:c16="http://schemas.microsoft.com/office/drawing/2014/chart" uri="{C3380CC4-5D6E-409C-BE32-E72D297353CC}">
              <c16:uniqueId val="{00000003-E3CE-4871-A674-3F726A5A42DA}"/>
            </c:ext>
          </c:extLst>
        </c:ser>
        <c:ser>
          <c:idx val="3"/>
          <c:order val="3"/>
          <c:tx>
            <c:strRef>
              <c:f>'D4'!$A$39</c:f>
              <c:strCache>
                <c:ptCount val="1"/>
                <c:pt idx="0">
                  <c:v>Fossil fuels</c:v>
                </c:pt>
              </c:strCache>
            </c:strRef>
          </c:tx>
          <c:spPr>
            <a:solidFill>
              <a:srgbClr val="329B46"/>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'D4'!$C$39:$Z$39</c:f>
              <c:numCache>
                <c:formatCode>#\ ##0.0</c:formatCode>
                <c:ptCount val="24"/>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2.2639991445409233</c:v>
                </c:pt>
                <c:pt idx="9">
                  <c:v>2.2275687317093005</c:v>
                </c:pt>
                <c:pt idx="10">
                  <c:v>2.2358912952863541</c:v>
                </c:pt>
                <c:pt idx="11">
                  <c:v>1.7719446065282793</c:v>
                </c:pt>
                <c:pt idx="12">
                  <c:v>2.0931158443595237</c:v>
                </c:pt>
                <c:pt idx="13">
                  <c:v>2.0788019388917331</c:v>
                </c:pt>
                <c:pt idx="14">
                  <c:v>1.9191088159788658</c:v>
                </c:pt>
                <c:pt idx="15">
                  <c:v>1.853882309223537</c:v>
                </c:pt>
                <c:pt idx="16">
                  <c:v>1.8759102754563568</c:v>
                </c:pt>
                <c:pt idx="17">
                  <c:v>1.7907206595527425</c:v>
                </c:pt>
                <c:pt idx="18">
                  <c:v>1.9006696400363396</c:v>
                </c:pt>
                <c:pt idx="19">
                  <c:v>1.8039480001262713</c:v>
                </c:pt>
                <c:pt idx="20">
                  <c:v>1.9300805532974814</c:v>
                </c:pt>
                <c:pt idx="21">
                  <c:v>1.792236402735043</c:v>
                </c:pt>
                <c:pt idx="22">
                  <c:v>1.6908261878513449</c:v>
                </c:pt>
                <c:pt idx="23">
                  <c:v>1.4815111769746578</c:v>
                </c:pt>
              </c:numCache>
            </c:numRef>
          </c:val>
          <c:extLst>
            <c:ext xmlns:c16="http://schemas.microsoft.com/office/drawing/2014/chart" uri="{C3380CC4-5D6E-409C-BE32-E72D297353CC}">
              <c16:uniqueId val="{00000004-E3CE-4871-A674-3F726A5A42DA}"/>
            </c:ext>
          </c:extLst>
        </c:ser>
        <c:ser>
          <c:idx val="4"/>
          <c:order val="4"/>
          <c:tx>
            <c:strRef>
              <c:f>'D4'!$A$40</c:f>
              <c:strCache>
                <c:ptCount val="1"/>
                <c:pt idx="0">
                  <c:v>Other products</c:v>
                </c:pt>
              </c:strCache>
            </c:strRef>
          </c:tx>
          <c:spPr>
            <a:solidFill>
              <a:srgbClr val="70DC69"/>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'D4'!$C$40:$Z$40</c:f>
              <c:numCache>
                <c:formatCode>#\ ##0.0</c:formatCode>
                <c:ptCount val="24"/>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0.11078368178772448</c:v>
                </c:pt>
                <c:pt idx="9">
                  <c:v>0.17810790567038459</c:v>
                </c:pt>
                <c:pt idx="10">
                  <c:v>0.16674177779450533</c:v>
                </c:pt>
                <c:pt idx="11">
                  <c:v>0.11012534034334194</c:v>
                </c:pt>
                <c:pt idx="12">
                  <c:v>0.16772259340512166</c:v>
                </c:pt>
                <c:pt idx="13">
                  <c:v>0.35810223243471351</c:v>
                </c:pt>
                <c:pt idx="14">
                  <c:v>0.34275566218955156</c:v>
                </c:pt>
                <c:pt idx="15">
                  <c:v>0.3472441155314866</c:v>
                </c:pt>
                <c:pt idx="16">
                  <c:v>0.36168360784291886</c:v>
                </c:pt>
                <c:pt idx="17">
                  <c:v>0.32526942105191187</c:v>
                </c:pt>
                <c:pt idx="18">
                  <c:v>0.34055673583366469</c:v>
                </c:pt>
                <c:pt idx="19">
                  <c:v>0.34907074516806652</c:v>
                </c:pt>
                <c:pt idx="20">
                  <c:v>0.42054371576576749</c:v>
                </c:pt>
                <c:pt idx="21">
                  <c:v>0.42387418151401018</c:v>
                </c:pt>
                <c:pt idx="22">
                  <c:v>0.38207197287626665</c:v>
                </c:pt>
                <c:pt idx="23">
                  <c:v>0.46039022378527339</c:v>
                </c:pt>
              </c:numCache>
            </c:numRef>
          </c:val>
          <c:extLst>
            <c:ext xmlns:c16="http://schemas.microsoft.com/office/drawing/2014/chart" uri="{C3380CC4-5D6E-409C-BE32-E72D297353CC}">
              <c16:uniqueId val="{00000005-E3CE-4871-A674-3F726A5A42DA}"/>
            </c:ext>
          </c:extLst>
        </c:ser>
        <c:ser>
          <c:idx val="5"/>
          <c:order val="5"/>
          <c:tx>
            <c:strRef>
              <c:f>'D4'!$A$41</c:f>
              <c:strCache>
                <c:ptCount val="1"/>
                <c:pt idx="0">
                  <c:v>Waste imported or exported</c:v>
                </c:pt>
              </c:strCache>
            </c:strRef>
          </c:tx>
          <c:spPr>
            <a:solidFill>
              <a:srgbClr val="CDF0B4"/>
            </a:solidFill>
            <a:ln w="6350">
              <a:solidFill>
                <a:srgbClr val="1E00BE"/>
              </a:solidFill>
            </a:ln>
            <a:effectLst/>
          </c:spPr>
          <c:invertIfNegative val="0"/>
          <c:cat>
            <c:numRef>
              <c:f>'D4'!$C$35:$Z$35</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'D4'!$C$41:$Z$41</c:f>
              <c:numCache>
                <c:formatCode>#\ ##0.0</c:formatCode>
                <c:ptCount val="24"/>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9.2010834860552085E-4</c:v>
                </c:pt>
                <c:pt idx="9">
                  <c:v>1.4300591861122515E-3</c:v>
                </c:pt>
                <c:pt idx="10">
                  <c:v>2.8784339340041259E-3</c:v>
                </c:pt>
                <c:pt idx="11">
                  <c:v>1.6812763587129968E-2</c:v>
                </c:pt>
                <c:pt idx="12">
                  <c:v>3.0913410845620968E-2</c:v>
                </c:pt>
                <c:pt idx="13">
                  <c:v>4.8729238230169974E-2</c:v>
                </c:pt>
                <c:pt idx="14">
                  <c:v>5.6105169940796527E-2</c:v>
                </c:pt>
                <c:pt idx="15">
                  <c:v>5.8305744716210924E-2</c:v>
                </c:pt>
                <c:pt idx="16">
                  <c:v>6.8801990839728031E-2</c:v>
                </c:pt>
                <c:pt idx="17">
                  <c:v>6.8469843209425757E-2</c:v>
                </c:pt>
                <c:pt idx="18">
                  <c:v>7.1761850674462627E-2</c:v>
                </c:pt>
                <c:pt idx="19">
                  <c:v>7.5159989749144868E-2</c:v>
                </c:pt>
                <c:pt idx="20">
                  <c:v>7.2340543419555772E-2</c:v>
                </c:pt>
                <c:pt idx="21">
                  <c:v>7.5231019759240472E-2</c:v>
                </c:pt>
                <c:pt idx="22">
                  <c:v>9.5713541641514008E-2</c:v>
                </c:pt>
                <c:pt idx="23">
                  <c:v>0.16375757805885582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6149763285990532"/>
          <c:y val="0.81610388416983992"/>
          <c:w val="0.68536803657027712"/>
          <c:h val="0.15069604007142981"/>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'D5'!$C$38:$C$43</c:f>
              <c:numCache>
                <c:formatCode>#,##0.00</c:formatCode>
                <c:ptCount val="6"/>
                <c:pt idx="0">
                  <c:v>7.1546214749999999</c:v>
                </c:pt>
                <c:pt idx="1">
                  <c:v>15.110084562000001</c:v>
                </c:pt>
                <c:pt idx="2">
                  <c:v>1.521235406</c:v>
                </c:pt>
                <c:pt idx="3">
                  <c:v>-21.987771383999998</c:v>
                </c:pt>
                <c:pt idx="4">
                  <c:v>-1.0828008299999998</c:v>
                </c:pt>
                <c:pt idx="5">
                  <c:v>-8.5618999999999995E-5</c:v>
                </c:pt>
              </c:numCache>
            </c:numRef>
          </c:val>
          <c:extLst>
            <c:ext xmlns:c16="http://schemas.microsoft.com/office/drawing/2014/chart" uri="{C3380CC4-5D6E-409C-BE32-E72D297353CC}">
              <c16:uniqueId val="{00000000-AAF7-4E9F-AA2C-7E4033A4B9AD}"/>
            </c:ext>
          </c:extLst>
        </c:ser>
        <c:ser>
          <c:idx val="1"/>
          <c:order val="1"/>
          <c:tx>
            <c:strRef>
              <c:f>'D5'!$D$37</c:f>
              <c:strCache>
                <c:ptCount val="1"/>
                <c:pt idx="0">
                  <c:v>1999</c:v>
                </c:pt>
              </c:strCache>
            </c:strRef>
          </c:tx>
          <c:spPr>
            <a:solidFill>
              <a:schemeClr val="accent1">
                <a:tint val="4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'D5'!$D$38:$D$43</c:f>
              <c:numCache>
                <c:formatCode>#,##0.00</c:formatCode>
                <c:ptCount val="6"/>
                <c:pt idx="0">
                  <c:v>5.6457979140000001</c:v>
                </c:pt>
                <c:pt idx="1">
                  <c:v>14.740006387999999</c:v>
                </c:pt>
                <c:pt idx="2">
                  <c:v>0.726280445</c:v>
                </c:pt>
                <c:pt idx="3">
                  <c:v>-19.506341961999997</c:v>
                </c:pt>
                <c:pt idx="4">
                  <c:v>-0.78384981900000006</c:v>
                </c:pt>
                <c:pt idx="5">
                  <c:v>-6.9486999999999994E-5</c:v>
                </c:pt>
              </c:numCache>
            </c:numRef>
          </c:val>
          <c:extLst xmlns:c15="http://schemas.microsoft.com/office/drawing/2012/chart">
            <c:ext xmlns:c16="http://schemas.microsoft.com/office/drawing/2014/chart" uri="{C3380CC4-5D6E-409C-BE32-E72D297353CC}">
              <c16:uniqueId val="{00000001-AAF7-4E9F-AA2C-7E4033A4B9AD}"/>
            </c:ext>
          </c:extLst>
        </c:ser>
        <c:ser>
          <c:idx val="2"/>
          <c:order val="2"/>
          <c:tx>
            <c:strRef>
              <c:f>'D5'!$E$37</c:f>
              <c:strCache>
                <c:ptCount val="1"/>
                <c:pt idx="0">
                  <c:v>2000</c:v>
                </c:pt>
              </c:strCache>
            </c:strRef>
          </c:tx>
          <c:spPr>
            <a:solidFill>
              <a:schemeClr val="accent1">
                <a:tint val="4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'D5'!$E$38:$E$43</c:f>
              <c:numCache>
                <c:formatCode>#,##0.00</c:formatCode>
                <c:ptCount val="6"/>
                <c:pt idx="0">
                  <c:v>4.0064351419999999</c:v>
                </c:pt>
                <c:pt idx="1">
                  <c:v>16.983034061999998</c:v>
                </c:pt>
                <c:pt idx="2">
                  <c:v>0.83458319800000003</c:v>
                </c:pt>
                <c:pt idx="3">
                  <c:v>-20.354353299</c:v>
                </c:pt>
                <c:pt idx="4">
                  <c:v>-0.88172160499999996</c:v>
                </c:pt>
                <c:pt idx="5">
                  <c:v>2.8927199999999998E-4</c:v>
                </c:pt>
              </c:numCache>
            </c:numRef>
          </c:val>
          <c:extLst xmlns:c15="http://schemas.microsoft.com/office/drawing/2012/chart">
            <c:ext xmlns:c16="http://schemas.microsoft.com/office/drawing/2014/chart" uri="{C3380CC4-5D6E-409C-BE32-E72D297353CC}">
              <c16:uniqueId val="{00000002-AAF7-4E9F-AA2C-7E4033A4B9AD}"/>
            </c:ext>
          </c:extLst>
        </c:ser>
        <c:ser>
          <c:idx val="3"/>
          <c:order val="3"/>
          <c:tx>
            <c:strRef>
              <c:f>'D5'!$F$37</c:f>
              <c:strCache>
                <c:ptCount val="1"/>
                <c:pt idx="0">
                  <c:v>2001</c:v>
                </c:pt>
              </c:strCache>
            </c:strRef>
          </c:tx>
          <c:spPr>
            <a:solidFill>
              <a:schemeClr val="accent1">
                <a:tint val="5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'D5'!$F$38:$F$43</c:f>
              <c:numCache>
                <c:formatCode>#,##0.00</c:formatCode>
                <c:ptCount val="6"/>
                <c:pt idx="0">
                  <c:v>5.7449166809999994</c:v>
                </c:pt>
                <c:pt idx="1">
                  <c:v>14.880039375000001</c:v>
                </c:pt>
                <c:pt idx="2">
                  <c:v>0.71870589500000004</c:v>
                </c:pt>
                <c:pt idx="3">
                  <c:v>-19.978454228</c:v>
                </c:pt>
                <c:pt idx="4">
                  <c:v>-0.55288952700000005</c:v>
                </c:pt>
                <c:pt idx="5">
                  <c:v>-3.5819999999999999E-5</c:v>
                </c:pt>
              </c:numCache>
            </c:numRef>
          </c:val>
          <c:extLst xmlns:c15="http://schemas.microsoft.com/office/drawing/2012/chart">
            <c:ext xmlns:c16="http://schemas.microsoft.com/office/drawing/2014/chart" uri="{C3380CC4-5D6E-409C-BE32-E72D297353CC}">
              <c16:uniqueId val="{00000003-AAF7-4E9F-AA2C-7E4033A4B9AD}"/>
            </c:ext>
          </c:extLst>
        </c:ser>
        <c:ser>
          <c:idx val="4"/>
          <c:order val="4"/>
          <c:tx>
            <c:strRef>
              <c:f>'D5'!$G$37</c:f>
              <c:strCache>
                <c:ptCount val="1"/>
                <c:pt idx="0">
                  <c:v>2002</c:v>
                </c:pt>
              </c:strCache>
            </c:strRef>
          </c:tx>
          <c:spPr>
            <a:solidFill>
              <a:schemeClr val="accent1">
                <a:tint val="5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'D5'!$G$38:$G$43</c:f>
              <c:numCache>
                <c:formatCode>#,##0.00</c:formatCode>
                <c:ptCount val="6"/>
                <c:pt idx="0">
                  <c:v>5.2136001930000004</c:v>
                </c:pt>
                <c:pt idx="1">
                  <c:v>15.735055526</c:v>
                </c:pt>
                <c:pt idx="2">
                  <c:v>-3.3770911000000195E-2</c:v>
                </c:pt>
                <c:pt idx="3">
                  <c:v>-19.892626287999999</c:v>
                </c:pt>
                <c:pt idx="4">
                  <c:v>-0.53081562799999993</c:v>
                </c:pt>
                <c:pt idx="5">
                  <c:v>-1.524858E-3</c:v>
                </c:pt>
              </c:numCache>
            </c:numRef>
          </c:val>
          <c:extLst xmlns:c15="http://schemas.microsoft.com/office/drawing/2012/chart">
            <c:ext xmlns:c16="http://schemas.microsoft.com/office/drawing/2014/chart" uri="{C3380CC4-5D6E-409C-BE32-E72D297353CC}">
              <c16:uniqueId val="{00000004-AAF7-4E9F-AA2C-7E4033A4B9AD}"/>
            </c:ext>
          </c:extLst>
        </c:ser>
        <c:ser>
          <c:idx val="5"/>
          <c:order val="5"/>
          <c:tx>
            <c:strRef>
              <c:f>'D5'!$H$37</c:f>
              <c:strCache>
                <c:ptCount val="1"/>
                <c:pt idx="0">
                  <c:v>2003</c:v>
                </c:pt>
              </c:strCache>
            </c:strRef>
          </c:tx>
          <c:spPr>
            <a:solidFill>
              <a:schemeClr val="accent1">
                <a:tint val="6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'D5'!$H$38:$H$43</c:f>
              <c:numCache>
                <c:formatCode>#,##0.00</c:formatCode>
                <c:ptCount val="6"/>
                <c:pt idx="0">
                  <c:v>5.12865196</c:v>
                </c:pt>
                <c:pt idx="1">
                  <c:v>16.716241601</c:v>
                </c:pt>
                <c:pt idx="2">
                  <c:v>0.63586075500000006</c:v>
                </c:pt>
                <c:pt idx="3">
                  <c:v>-22.552308885999999</c:v>
                </c:pt>
                <c:pt idx="4">
                  <c:v>-0.47187916499999999</c:v>
                </c:pt>
                <c:pt idx="5">
                  <c:v>-1.582883E-3</c:v>
                </c:pt>
              </c:numCache>
            </c:numRef>
          </c:val>
          <c:extLst xmlns:c15="http://schemas.microsoft.com/office/drawing/2012/chart">
            <c:ext xmlns:c16="http://schemas.microsoft.com/office/drawing/2014/chart" uri="{C3380CC4-5D6E-409C-BE32-E72D297353CC}">
              <c16:uniqueId val="{00000000-2FD4-48FE-BABA-1C913FC5EDFA}"/>
            </c:ext>
          </c:extLst>
        </c:ser>
        <c:ser>
          <c:idx val="6"/>
          <c:order val="6"/>
          <c:tx>
            <c:strRef>
              <c:f>'D5'!$I$37</c:f>
              <c:strCache>
                <c:ptCount val="1"/>
                <c:pt idx="0">
                  <c:v>2004</c:v>
                </c:pt>
              </c:strCache>
            </c:strRef>
          </c:tx>
          <c:spPr>
            <a:solidFill>
              <a:schemeClr val="accent1">
                <a:tint val="7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'D5'!$I$38:$I$43</c:f>
              <c:numCache>
                <c:formatCode>#,##0.00</c:formatCode>
                <c:ptCount val="6"/>
                <c:pt idx="0">
                  <c:v>5.3238775690000004</c:v>
                </c:pt>
                <c:pt idx="1">
                  <c:v>18.835070233</c:v>
                </c:pt>
                <c:pt idx="2">
                  <c:v>0.79473324300000003</c:v>
                </c:pt>
                <c:pt idx="3">
                  <c:v>-20.944722380999998</c:v>
                </c:pt>
                <c:pt idx="4">
                  <c:v>-0.70222243600000001</c:v>
                </c:pt>
                <c:pt idx="5">
                  <c:v>-1.5150729999999998E-3</c:v>
                </c:pt>
              </c:numCache>
            </c:numRef>
          </c:val>
          <c:extLst>
            <c:ext xmlns:c16="http://schemas.microsoft.com/office/drawing/2014/chart" uri="{C3380CC4-5D6E-409C-BE32-E72D297353CC}">
              <c16:uniqueId val="{00000001-2FD4-48FE-BABA-1C913FC5EDFA}"/>
            </c:ext>
          </c:extLst>
        </c:ser>
        <c:ser>
          <c:idx val="7"/>
          <c:order val="7"/>
          <c:tx>
            <c:strRef>
              <c:f>'D5'!$J$37</c:f>
              <c:strCache>
                <c:ptCount val="1"/>
                <c:pt idx="0">
                  <c:v>2005</c:v>
                </c:pt>
              </c:strCache>
            </c:strRef>
          </c:tx>
          <c:spPr>
            <a:solidFill>
              <a:schemeClr val="accent1">
                <a:tint val="7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'D5'!$J$38:$J$43</c:f>
              <c:numCache>
                <c:formatCode>#,##0.00</c:formatCode>
                <c:ptCount val="6"/>
                <c:pt idx="0">
                  <c:v>7.6800677159999999</c:v>
                </c:pt>
                <c:pt idx="1">
                  <c:v>18.572439369000001</c:v>
                </c:pt>
                <c:pt idx="2">
                  <c:v>1.2494605730000001</c:v>
                </c:pt>
                <c:pt idx="3">
                  <c:v>-20.876170575</c:v>
                </c:pt>
                <c:pt idx="4">
                  <c:v>-1.1076906340000001</c:v>
                </c:pt>
                <c:pt idx="5">
                  <c:v>-1.7386868E-2</c:v>
                </c:pt>
              </c:numCache>
            </c:numRef>
          </c:val>
          <c:extLst xmlns:c15="http://schemas.microsoft.com/office/drawing/2012/chart">
            <c:ext xmlns:c16="http://schemas.microsoft.com/office/drawing/2014/chart" uri="{C3380CC4-5D6E-409C-BE32-E72D297353CC}">
              <c16:uniqueId val="{00000002-2FD4-48FE-BABA-1C913FC5EDFA}"/>
            </c:ext>
          </c:extLst>
        </c:ser>
        <c:ser>
          <c:idx val="8"/>
          <c:order val="8"/>
          <c:tx>
            <c:strRef>
              <c:f>'D5'!$K$37</c:f>
              <c:strCache>
                <c:ptCount val="1"/>
                <c:pt idx="0">
                  <c:v>2006</c:v>
                </c:pt>
              </c:strCache>
            </c:strRef>
          </c:tx>
          <c:spPr>
            <a:solidFill>
              <a:schemeClr val="accent1">
                <a:tint val="8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'D5'!$K$38:$K$43</c:f>
              <c:numCache>
                <c:formatCode>#,##0.00</c:formatCode>
                <c:ptCount val="6"/>
                <c:pt idx="0">
                  <c:v>9.8540223989999998</c:v>
                </c:pt>
                <c:pt idx="1">
                  <c:v>19.062343303000002</c:v>
                </c:pt>
                <c:pt idx="2">
                  <c:v>0.150394624</c:v>
                </c:pt>
                <c:pt idx="3">
                  <c:v>-19.131154419999998</c:v>
                </c:pt>
                <c:pt idx="4">
                  <c:v>-1.0059717210000001</c:v>
                </c:pt>
                <c:pt idx="5">
                  <c:v>-8.3550480000000003E-3</c:v>
                </c:pt>
              </c:numCache>
            </c:numRef>
          </c:val>
          <c:extLst xmlns:c15="http://schemas.microsoft.com/office/drawing/2012/chart">
            <c:ext xmlns:c16="http://schemas.microsoft.com/office/drawing/2014/chart" uri="{C3380CC4-5D6E-409C-BE32-E72D297353CC}">
              <c16:uniqueId val="{00000003-2FD4-48FE-BABA-1C913FC5EDFA}"/>
            </c:ext>
          </c:extLst>
        </c:ser>
        <c:ser>
          <c:idx val="9"/>
          <c:order val="9"/>
          <c:tx>
            <c:strRef>
              <c:f>'D5'!$L$37</c:f>
              <c:strCache>
                <c:ptCount val="1"/>
                <c:pt idx="0">
                  <c:v>2007</c:v>
                </c:pt>
              </c:strCache>
            </c:strRef>
          </c:tx>
          <c:spPr>
            <a:solidFill>
              <a:schemeClr val="accent1">
                <a:tint val="8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'D5'!$L$38:$L$43</c:f>
              <c:numCache>
                <c:formatCode>#,##0.00</c:formatCode>
                <c:ptCount val="6"/>
                <c:pt idx="0">
                  <c:v>9.4786555190000001</c:v>
                </c:pt>
                <c:pt idx="1">
                  <c:v>19.189792533999999</c:v>
                </c:pt>
                <c:pt idx="2">
                  <c:v>4.8916159999999103E-3</c:v>
                </c:pt>
                <c:pt idx="3">
                  <c:v>-19.500203694</c:v>
                </c:pt>
                <c:pt idx="4">
                  <c:v>-1.6293475069999999</c:v>
                </c:pt>
                <c:pt idx="5">
                  <c:v>-1.3082313E-2</c:v>
                </c:pt>
              </c:numCache>
            </c:numRef>
          </c:val>
          <c:extLst xmlns:c15="http://schemas.microsoft.com/office/drawing/2012/chart">
            <c:ext xmlns:c16="http://schemas.microsoft.com/office/drawing/2014/chart" uri="{C3380CC4-5D6E-409C-BE32-E72D297353CC}">
              <c16:uniqueId val="{00000004-2FD4-48FE-BABA-1C913FC5EDFA}"/>
            </c:ext>
          </c:extLst>
        </c:ser>
        <c:ser>
          <c:idx val="10"/>
          <c:order val="10"/>
          <c:tx>
            <c:strRef>
              <c:f>'D5'!$M$37</c:f>
              <c:strCache>
                <c:ptCount val="1"/>
                <c:pt idx="0">
                  <c:v>2008</c:v>
                </c:pt>
              </c:strCache>
            </c:strRef>
          </c:tx>
          <c:spPr>
            <a:solidFill>
              <a:schemeClr val="accent1">
                <a:tint val="9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'D5'!$M$38:$M$43</c:f>
              <c:numCache>
                <c:formatCode>#,##0.00</c:formatCode>
                <c:ptCount val="6"/>
                <c:pt idx="0">
                  <c:v>8.3701313929999994</c:v>
                </c:pt>
                <c:pt idx="1">
                  <c:v>18.290888355</c:v>
                </c:pt>
                <c:pt idx="2">
                  <c:v>-0.14836128800000001</c:v>
                </c:pt>
                <c:pt idx="3">
                  <c:v>-19.543406114</c:v>
                </c:pt>
                <c:pt idx="4">
                  <c:v>-1.5372986639999999</c:v>
                </c:pt>
                <c:pt idx="5">
                  <c:v>-2.6538115999999997E-2</c:v>
                </c:pt>
              </c:numCache>
            </c:numRef>
          </c:val>
          <c:extLst xmlns:c15="http://schemas.microsoft.com/office/drawing/2012/chart">
            <c:ext xmlns:c16="http://schemas.microsoft.com/office/drawing/2014/chart" uri="{C3380CC4-5D6E-409C-BE32-E72D297353CC}">
              <c16:uniqueId val="{00000005-2FD4-48FE-BABA-1C913FC5EDFA}"/>
            </c:ext>
          </c:extLst>
        </c:ser>
        <c:ser>
          <c:idx val="11"/>
          <c:order val="11"/>
          <c:tx>
            <c:strRef>
              <c:f>'D5'!$N$37</c:f>
              <c:strCache>
                <c:ptCount val="1"/>
                <c:pt idx="0">
                  <c:v>2009</c:v>
                </c:pt>
              </c:strCache>
            </c:strRef>
          </c:tx>
          <c:spPr>
            <a:solidFill>
              <a:schemeClr val="accent1">
                <a:tint val="9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'D5'!$N$38:$N$43</c:f>
              <c:numCache>
                <c:formatCode>#,##0.00</c:formatCode>
                <c:ptCount val="6"/>
                <c:pt idx="0">
                  <c:v>7.3439262779999996</c:v>
                </c:pt>
                <c:pt idx="1">
                  <c:v>16.818905691000001</c:v>
                </c:pt>
                <c:pt idx="2">
                  <c:v>0.223070195</c:v>
                </c:pt>
                <c:pt idx="3">
                  <c:v>-15.474152617</c:v>
                </c:pt>
                <c:pt idx="4">
                  <c:v>-1.024002074</c:v>
                </c:pt>
                <c:pt idx="5">
                  <c:v>-0.15633372600000001</c:v>
                </c:pt>
              </c:numCache>
            </c:numRef>
          </c:val>
          <c:extLst>
            <c:ext xmlns:c16="http://schemas.microsoft.com/office/drawing/2014/chart" uri="{C3380CC4-5D6E-409C-BE32-E72D297353CC}">
              <c16:uniqueId val="{00000006-2FD4-48FE-BABA-1C913FC5EDFA}"/>
            </c:ext>
          </c:extLst>
        </c:ser>
        <c:ser>
          <c:idx val="12"/>
          <c:order val="12"/>
          <c:tx>
            <c:strRef>
              <c:f>'D5'!$O$37</c:f>
              <c:strCache>
                <c:ptCount val="1"/>
                <c:pt idx="0">
                  <c:v>2010</c:v>
                </c:pt>
              </c:strCache>
            </c:strRef>
          </c:tx>
          <c:spPr>
            <a:solidFill>
              <a:schemeClr val="accent1">
                <a:shade val="9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'D5'!$O$38:$O$43</c:f>
              <c:numCache>
                <c:formatCode>#,##0.00</c:formatCode>
                <c:ptCount val="6"/>
                <c:pt idx="0">
                  <c:v>4.8684143350000006</c:v>
                </c:pt>
                <c:pt idx="1">
                  <c:v>21.769434739000001</c:v>
                </c:pt>
                <c:pt idx="2">
                  <c:v>-0.15224989899999999</c:v>
                </c:pt>
                <c:pt idx="3">
                  <c:v>-18.590604121000002</c:v>
                </c:pt>
                <c:pt idx="4">
                  <c:v>-1.572923614</c:v>
                </c:pt>
                <c:pt idx="5">
                  <c:v>-0.28990986199999996</c:v>
                </c:pt>
              </c:numCache>
            </c:numRef>
          </c:val>
          <c:extLst xmlns:c15="http://schemas.microsoft.com/office/drawing/2012/chart">
            <c:ext xmlns:c16="http://schemas.microsoft.com/office/drawing/2014/chart" uri="{C3380CC4-5D6E-409C-BE32-E72D297353CC}">
              <c16:uniqueId val="{00000007-2FD4-48FE-BABA-1C913FC5EDFA}"/>
            </c:ext>
          </c:extLst>
        </c:ser>
        <c:ser>
          <c:idx val="13"/>
          <c:order val="13"/>
          <c:tx>
            <c:strRef>
              <c:f>'D5'!$P$37</c:f>
              <c:strCache>
                <c:ptCount val="1"/>
                <c:pt idx="0">
                  <c:v>2011</c:v>
                </c:pt>
              </c:strCache>
            </c:strRef>
          </c:tx>
          <c:spPr>
            <a:solidFill>
              <a:schemeClr val="accent1">
                <a:shade val="9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'D5'!$P$38:$P$43</c:f>
              <c:numCache>
                <c:formatCode>#,##0.00</c:formatCode>
                <c:ptCount val="6"/>
                <c:pt idx="0">
                  <c:v>5.8275907129999993</c:v>
                </c:pt>
                <c:pt idx="1">
                  <c:v>22.138804079</c:v>
                </c:pt>
                <c:pt idx="2">
                  <c:v>-0.67913035799999999</c:v>
                </c:pt>
                <c:pt idx="3">
                  <c:v>-18.518041266000001</c:v>
                </c:pt>
                <c:pt idx="4">
                  <c:v>-3.3837840909999999</c:v>
                </c:pt>
                <c:pt idx="5">
                  <c:v>-0.46045292700000001</c:v>
                </c:pt>
              </c:numCache>
            </c:numRef>
          </c:val>
          <c:extLst xmlns:c15="http://schemas.microsoft.com/office/drawing/2012/chart">
            <c:ext xmlns:c16="http://schemas.microsoft.com/office/drawing/2014/chart" uri="{C3380CC4-5D6E-409C-BE32-E72D297353CC}">
              <c16:uniqueId val="{00000008-2FD4-48FE-BABA-1C913FC5EDFA}"/>
            </c:ext>
          </c:extLst>
        </c:ser>
        <c:ser>
          <c:idx val="14"/>
          <c:order val="14"/>
          <c:tx>
            <c:strRef>
              <c:f>'D5'!$Q$37</c:f>
              <c:strCache>
                <c:ptCount val="1"/>
                <c:pt idx="0">
                  <c:v>2012</c:v>
                </c:pt>
              </c:strCache>
            </c:strRef>
          </c:tx>
          <c:spPr>
            <a:solidFill>
              <a:schemeClr val="accent1">
                <a:shade val="8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'D5'!$Q$38:$Q$43</c:f>
              <c:numCache>
                <c:formatCode>#,##0.00</c:formatCode>
                <c:ptCount val="6"/>
                <c:pt idx="0">
                  <c:v>6.6568533820000004</c:v>
                </c:pt>
                <c:pt idx="1">
                  <c:v>24.121522217000003</c:v>
                </c:pt>
                <c:pt idx="2">
                  <c:v>-0.35959792800000001</c:v>
                </c:pt>
                <c:pt idx="3">
                  <c:v>-17.421814566000002</c:v>
                </c:pt>
                <c:pt idx="4">
                  <c:v>-3.262819339</c:v>
                </c:pt>
                <c:pt idx="5">
                  <c:v>-0.53408609600000001</c:v>
                </c:pt>
              </c:numCache>
            </c:numRef>
          </c:val>
          <c:extLst xmlns:c15="http://schemas.microsoft.com/office/drawing/2012/chart">
            <c:ext xmlns:c16="http://schemas.microsoft.com/office/drawing/2014/chart" uri="{C3380CC4-5D6E-409C-BE32-E72D297353CC}">
              <c16:uniqueId val="{00000009-2FD4-48FE-BABA-1C913FC5EDFA}"/>
            </c:ext>
          </c:extLst>
        </c:ser>
        <c:ser>
          <c:idx val="15"/>
          <c:order val="15"/>
          <c:tx>
            <c:strRef>
              <c:f>'D5'!$R$37</c:f>
              <c:strCache>
                <c:ptCount val="1"/>
                <c:pt idx="0">
                  <c:v>2013</c:v>
                </c:pt>
              </c:strCache>
            </c:strRef>
          </c:tx>
          <c:spPr>
            <a:solidFill>
              <a:schemeClr val="accent1">
                <a:shade val="8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'D5'!$R$38:$R$43</c:f>
              <c:numCache>
                <c:formatCode>#,##0.00</c:formatCode>
                <c:ptCount val="6"/>
                <c:pt idx="0">
                  <c:v>5.9302228770000003</c:v>
                </c:pt>
                <c:pt idx="1">
                  <c:v>24.075566569999999</c:v>
                </c:pt>
                <c:pt idx="2">
                  <c:v>-1.5285888999999999</c:v>
                </c:pt>
                <c:pt idx="3">
                  <c:v>-16.542771863000002</c:v>
                </c:pt>
                <c:pt idx="4">
                  <c:v>-3.3336749410000004</c:v>
                </c:pt>
                <c:pt idx="5">
                  <c:v>-0.559757218</c:v>
                </c:pt>
              </c:numCache>
            </c:numRef>
          </c:val>
          <c:extLst xmlns:c15="http://schemas.microsoft.com/office/drawing/2012/chart">
            <c:ext xmlns:c16="http://schemas.microsoft.com/office/drawing/2014/chart" uri="{C3380CC4-5D6E-409C-BE32-E72D297353CC}">
              <c16:uniqueId val="{0000000A-2FD4-48FE-BABA-1C913FC5EDFA}"/>
            </c:ext>
          </c:extLst>
        </c:ser>
        <c:ser>
          <c:idx val="16"/>
          <c:order val="16"/>
          <c:tx>
            <c:strRef>
              <c:f>'D5'!$S$37</c:f>
              <c:strCache>
                <c:ptCount val="1"/>
                <c:pt idx="0">
                  <c:v>2014</c:v>
                </c:pt>
              </c:strCache>
            </c:strRef>
          </c:tx>
          <c:spPr>
            <a:solidFill>
              <a:schemeClr val="accent1">
                <a:shade val="7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'D5'!$S$38:$S$43</c:f>
              <c:numCache>
                <c:formatCode>#,##0.00</c:formatCode>
                <c:ptCount val="6"/>
                <c:pt idx="0">
                  <c:v>6.12431985</c:v>
                </c:pt>
                <c:pt idx="1">
                  <c:v>24.563152009</c:v>
                </c:pt>
                <c:pt idx="2">
                  <c:v>-1.6918525790000001</c:v>
                </c:pt>
                <c:pt idx="3">
                  <c:v>-17.076631443</c:v>
                </c:pt>
                <c:pt idx="4">
                  <c:v>-3.5069238660000002</c:v>
                </c:pt>
                <c:pt idx="5">
                  <c:v>-0.66711163699999998</c:v>
                </c:pt>
              </c:numCache>
            </c:numRef>
          </c:val>
          <c:extLst>
            <c:ext xmlns:c16="http://schemas.microsoft.com/office/drawing/2014/chart" uri="{C3380CC4-5D6E-409C-BE32-E72D297353CC}">
              <c16:uniqueId val="{0000000B-2FD4-48FE-BABA-1C913FC5EDFA}"/>
            </c:ext>
          </c:extLst>
        </c:ser>
        <c:ser>
          <c:idx val="17"/>
          <c:order val="17"/>
          <c:tx>
            <c:strRef>
              <c:f>'D5'!$T$37</c:f>
              <c:strCache>
                <c:ptCount val="1"/>
                <c:pt idx="0">
                  <c:v>2015</c:v>
                </c:pt>
              </c:strCache>
            </c:strRef>
          </c:tx>
          <c:spPr>
            <a:solidFill>
              <a:schemeClr val="accent1">
                <a:shade val="6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'D5'!$T$38:$T$43</c:f>
              <c:numCache>
                <c:formatCode>#,##0.00</c:formatCode>
                <c:ptCount val="6"/>
                <c:pt idx="0">
                  <c:v>8.177989298</c:v>
                </c:pt>
                <c:pt idx="1">
                  <c:v>20.563905072000001</c:v>
                </c:pt>
                <c:pt idx="2">
                  <c:v>-1.239105457</c:v>
                </c:pt>
                <c:pt idx="3">
                  <c:v>-16.829704817000003</c:v>
                </c:pt>
                <c:pt idx="4">
                  <c:v>-3.1873755569999997</c:v>
                </c:pt>
                <c:pt idx="5">
                  <c:v>-0.67094872899999991</c:v>
                </c:pt>
              </c:numCache>
            </c:numRef>
          </c:val>
          <c:extLst xmlns:c15="http://schemas.microsoft.com/office/drawing/2012/chart">
            <c:ext xmlns:c16="http://schemas.microsoft.com/office/drawing/2014/chart" uri="{C3380CC4-5D6E-409C-BE32-E72D297353CC}">
              <c16:uniqueId val="{0000000C-2FD4-48FE-BABA-1C913FC5EDFA}"/>
            </c:ext>
          </c:extLst>
        </c:ser>
        <c:ser>
          <c:idx val="18"/>
          <c:order val="18"/>
          <c:tx>
            <c:strRef>
              <c:f>'D5'!$U$37</c:f>
              <c:strCache>
                <c:ptCount val="1"/>
                <c:pt idx="0">
                  <c:v>2016</c:v>
                </c:pt>
              </c:strCache>
            </c:strRef>
          </c:tx>
          <c:spPr>
            <a:solidFill>
              <a:schemeClr val="accent1">
                <a:shade val="6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'D5'!$U$38:$U$43</c:f>
              <c:numCache>
                <c:formatCode>#,##0.00</c:formatCode>
                <c:ptCount val="6"/>
                <c:pt idx="0">
                  <c:v>7.417885397</c:v>
                </c:pt>
                <c:pt idx="1">
                  <c:v>23.354687835</c:v>
                </c:pt>
                <c:pt idx="2">
                  <c:v>-2.7380403900000001</c:v>
                </c:pt>
                <c:pt idx="3">
                  <c:v>-17.935306395000001</c:v>
                </c:pt>
                <c:pt idx="4">
                  <c:v>-3.3793734370000004</c:v>
                </c:pt>
                <c:pt idx="5">
                  <c:v>-0.71209894399999996</c:v>
                </c:pt>
              </c:numCache>
            </c:numRef>
          </c:val>
          <c:extLst xmlns:c15="http://schemas.microsoft.com/office/drawing/2012/chart">
            <c:ext xmlns:c16="http://schemas.microsoft.com/office/drawing/2014/chart" uri="{C3380CC4-5D6E-409C-BE32-E72D297353CC}">
              <c16:uniqueId val="{0000000D-2FD4-48FE-BABA-1C913FC5EDFA}"/>
            </c:ext>
          </c:extLst>
        </c:ser>
        <c:ser>
          <c:idx val="19"/>
          <c:order val="19"/>
          <c:tx>
            <c:strRef>
              <c:f>'D5'!$V$37</c:f>
              <c:strCache>
                <c:ptCount val="1"/>
                <c:pt idx="0">
                  <c:v>2017</c:v>
                </c:pt>
              </c:strCache>
            </c:strRef>
          </c:tx>
          <c:spPr>
            <a:solidFill>
              <a:schemeClr val="accent1">
                <a:shade val="5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'D5'!$V$38:$V$43</c:f>
              <c:numCache>
                <c:formatCode>#,##0.00</c:formatCode>
                <c:ptCount val="6"/>
                <c:pt idx="0">
                  <c:v>8.2663353599999994</c:v>
                </c:pt>
                <c:pt idx="1">
                  <c:v>23.861596406</c:v>
                </c:pt>
                <c:pt idx="2">
                  <c:v>-2.6303029499999999</c:v>
                </c:pt>
                <c:pt idx="3">
                  <c:v>-17.318863291000003</c:v>
                </c:pt>
                <c:pt idx="4">
                  <c:v>-3.5108479610000001</c:v>
                </c:pt>
                <c:pt idx="5">
                  <c:v>-0.7559364409999999</c:v>
                </c:pt>
              </c:numCache>
            </c:numRef>
          </c:val>
          <c:extLst xmlns:c15="http://schemas.microsoft.com/office/drawing/2012/chart">
            <c:ext xmlns:c16="http://schemas.microsoft.com/office/drawing/2014/chart" uri="{C3380CC4-5D6E-409C-BE32-E72D297353CC}">
              <c16:uniqueId val="{0000000E-2FD4-48FE-BABA-1C913FC5EDFA}"/>
            </c:ext>
          </c:extLst>
        </c:ser>
        <c:ser>
          <c:idx val="20"/>
          <c:order val="20"/>
          <c:tx>
            <c:strRef>
              <c:f>'D5'!$W$37</c:f>
              <c:strCache>
                <c:ptCount val="1"/>
                <c:pt idx="0">
                  <c:v>2018</c:v>
                </c:pt>
              </c:strCache>
            </c:strRef>
          </c:tx>
          <c:spPr>
            <a:solidFill>
              <a:schemeClr val="accent1">
                <a:shade val="5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'D5'!$W$38:$W$43</c:f>
              <c:numCache>
                <c:formatCode>#,##0.00</c:formatCode>
                <c:ptCount val="6"/>
                <c:pt idx="0">
                  <c:v>2.6959105860000001</c:v>
                </c:pt>
                <c:pt idx="1">
                  <c:v>22.633050426</c:v>
                </c:pt>
                <c:pt idx="2">
                  <c:v>-2.374974205</c:v>
                </c:pt>
                <c:pt idx="3">
                  <c:v>-18.599181702000003</c:v>
                </c:pt>
                <c:pt idx="4">
                  <c:v>-4.2791220939999999</c:v>
                </c:pt>
                <c:pt idx="5">
                  <c:v>-0.73608047399999998</c:v>
                </c:pt>
              </c:numCache>
            </c:numRef>
          </c:val>
          <c:extLst>
            <c:ext xmlns:c16="http://schemas.microsoft.com/office/drawing/2014/chart" uri="{C3380CC4-5D6E-409C-BE32-E72D297353CC}">
              <c16:uniqueId val="{0000000F-2FD4-48FE-BABA-1C913FC5EDFA}"/>
            </c:ext>
          </c:extLst>
        </c:ser>
        <c:ser>
          <c:idx val="21"/>
          <c:order val="21"/>
          <c:tx>
            <c:strRef>
              <c:f>'D5'!$X$37</c:f>
              <c:strCache>
                <c:ptCount val="1"/>
                <c:pt idx="0">
                  <c:v>2019</c:v>
                </c:pt>
              </c:strCache>
            </c:strRef>
          </c:tx>
          <c:spPr>
            <a:solidFill>
              <a:schemeClr val="accent1">
                <a:shade val="4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'D5'!$X$38:$X$43</c:f>
              <c:numCache>
                <c:formatCode>#,##0.00</c:formatCode>
                <c:ptCount val="6"/>
                <c:pt idx="0">
                  <c:v>3.4739839369999999</c:v>
                </c:pt>
                <c:pt idx="1">
                  <c:v>23.466066575999999</c:v>
                </c:pt>
                <c:pt idx="2">
                  <c:v>-4.4255409659999998</c:v>
                </c:pt>
                <c:pt idx="3">
                  <c:v>-17.559395461000001</c:v>
                </c:pt>
                <c:pt idx="4">
                  <c:v>-4.3569548139999998</c:v>
                </c:pt>
                <c:pt idx="5">
                  <c:v>-0.77329115100000001</c:v>
                </c:pt>
              </c:numCache>
            </c:numRef>
          </c:val>
          <c:extLst>
            <c:ext xmlns:c16="http://schemas.microsoft.com/office/drawing/2014/chart" uri="{C3380CC4-5D6E-409C-BE32-E72D297353CC}">
              <c16:uniqueId val="{00000000-8BE5-4375-B2CC-FB478BC0063F}"/>
            </c:ext>
          </c:extLst>
        </c:ser>
        <c:ser>
          <c:idx val="22"/>
          <c:order val="22"/>
          <c:tx>
            <c:strRef>
              <c:f>'D5'!$Y$37</c:f>
              <c:strCache>
                <c:ptCount val="1"/>
                <c:pt idx="0">
                  <c:v>2020</c:v>
                </c:pt>
              </c:strCache>
            </c:strRef>
          </c:tx>
          <c:spPr>
            <a:solidFill>
              <a:schemeClr val="accent1">
                <a:shade val="4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'D5'!$Y$38:$Y$43</c:f>
              <c:numCache>
                <c:formatCode>#,##0.00</c:formatCode>
                <c:ptCount val="6"/>
                <c:pt idx="0">
                  <c:v>8.4294624339999995</c:v>
                </c:pt>
                <c:pt idx="1">
                  <c:v>27.969058099999998</c:v>
                </c:pt>
                <c:pt idx="2">
                  <c:v>-4.0498502959999998</c:v>
                </c:pt>
                <c:pt idx="3">
                  <c:v>-16.719270867999999</c:v>
                </c:pt>
                <c:pt idx="4">
                  <c:v>-3.9557600109999997</c:v>
                </c:pt>
                <c:pt idx="5">
                  <c:v>-0.99096460200000003</c:v>
                </c:pt>
              </c:numCache>
            </c:numRef>
          </c:val>
          <c:extLst>
            <c:ext xmlns:c16="http://schemas.microsoft.com/office/drawing/2014/chart" uri="{C3380CC4-5D6E-409C-BE32-E72D297353CC}">
              <c16:uniqueId val="{00000001-69E7-42E5-B6E7-FE9A911E35C6}"/>
            </c:ext>
          </c:extLst>
        </c:ser>
        <c:ser>
          <c:idx val="23"/>
          <c:order val="23"/>
          <c:tx>
            <c:strRef>
              <c:f>'D5'!$Z$37</c:f>
              <c:strCache>
                <c:ptCount val="1"/>
                <c:pt idx="0">
                  <c:v>2021</c:v>
                </c:pt>
              </c:strCache>
            </c:strRef>
          </c:tx>
          <c:spPr>
            <a:solidFill>
              <a:schemeClr val="accent1">
                <a:shade val="3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'D5'!$Z$38:$Z$43</c:f>
              <c:numCache>
                <c:formatCode>#,##0.00</c:formatCode>
                <c:ptCount val="6"/>
                <c:pt idx="0">
                  <c:v>8.5304123159999996</c:v>
                </c:pt>
                <c:pt idx="1">
                  <c:v>23.800229671</c:v>
                </c:pt>
                <c:pt idx="2">
                  <c:v>-3.9317641829999999</c:v>
                </c:pt>
                <c:pt idx="3">
                  <c:v>-14.642439673</c:v>
                </c:pt>
                <c:pt idx="4">
                  <c:v>-4.7953373270000004</c:v>
                </c:pt>
                <c:pt idx="5">
                  <c:v>-1.705667901</c:v>
                </c:pt>
              </c:numCache>
            </c:numRef>
          </c:val>
          <c:extLst>
            <c:ext xmlns:c16="http://schemas.microsoft.com/office/drawing/2014/chart" uri="{C3380CC4-5D6E-409C-BE32-E72D297353CC}">
              <c16:uniqueId val="{00000001-0C15-464F-A705-B8BD44E3E6CD}"/>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6703326652"/>
          <c:y val="1.5578814042346583E-2"/>
          <c:w val="9.099493464052287E-2"/>
          <c:h val="0.87034777904670313"/>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1">
  <a:schemeClr val="accent1"/>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0.00607</cdr:y>
    </cdr:from>
    <cdr:to>
      <cdr:x>0.16978</cdr:x>
      <cdr:y>0.06678</cdr:y>
    </cdr:to>
    <cdr:sp macro="" textlink="">
      <cdr:nvSpPr>
        <cdr:cNvPr id="2" name="textruta 1"/>
        <cdr:cNvSpPr txBox="1"/>
      </cdr:nvSpPr>
      <cdr:spPr>
        <a:xfrm xmlns:a="http://schemas.openxmlformats.org/drawingml/2006/main">
          <a:off x="0" y="26144"/>
          <a:ext cx="1039054"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Miljoner ton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0.01136</cdr:y>
    </cdr:from>
    <cdr:to>
      <cdr:x>0.19606</cdr:x>
      <cdr:y>0.06992</cdr:y>
    </cdr:to>
    <cdr:sp macro="" textlink="">
      <cdr:nvSpPr>
        <cdr:cNvPr id="2" name="textruta 1"/>
        <cdr:cNvSpPr txBox="1"/>
      </cdr:nvSpPr>
      <cdr:spPr>
        <a:xfrm xmlns:a="http://schemas.openxmlformats.org/drawingml/2006/main">
          <a:off x="0" y="50723"/>
          <a:ext cx="1199887"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Million tonnes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101600</xdr:colOff>
      <xdr:row>3</xdr:row>
      <xdr:rowOff>9525</xdr:rowOff>
    </xdr:from>
    <xdr:to>
      <xdr:col>3</xdr:col>
      <xdr:colOff>201800</xdr:colOff>
      <xdr:row>25</xdr:row>
      <xdr:rowOff>180975</xdr:rowOff>
    </xdr:to>
    <xdr:graphicFrame macro="">
      <xdr:nvGraphicFramePr>
        <xdr:cNvPr id="3" name="Diagram 2">
          <a:extLst>
            <a:ext uri="{FF2B5EF4-FFF2-40B4-BE49-F238E27FC236}">
              <a16:creationId xmlns:a16="http://schemas.microsoft.com/office/drawing/2014/main" id="{00000000-0008-0000-05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xdr:colOff>
      <xdr:row>47</xdr:row>
      <xdr:rowOff>55245</xdr:rowOff>
    </xdr:from>
    <xdr:to>
      <xdr:col>7</xdr:col>
      <xdr:colOff>30480</xdr:colOff>
      <xdr:row>56</xdr:row>
      <xdr:rowOff>129541</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125730" y="7553325"/>
          <a:ext cx="8294370" cy="1720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Med befolkning avses medelfolkmängd (medeltalet mellan befolkningen i slutet och i början av året).</a:t>
          </a:r>
          <a:br>
            <a:rPr lang="sv-SE" sz="1100" b="0" i="0">
              <a:solidFill>
                <a:schemeClr val="dk1"/>
              </a:solidFill>
              <a:effectLst/>
              <a:latin typeface="+mn-lt"/>
              <a:ea typeface="+mn-ea"/>
              <a:cs typeface="+mn-cs"/>
            </a:rPr>
          </a:b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4</xdr:col>
      <xdr:colOff>3176</xdr:colOff>
      <xdr:row>3</xdr:row>
      <xdr:rowOff>19050</xdr:rowOff>
    </xdr:from>
    <xdr:to>
      <xdr:col>14</xdr:col>
      <xdr:colOff>228600</xdr:colOff>
      <xdr:row>25</xdr:row>
      <xdr:rowOff>180975</xdr:rowOff>
    </xdr:to>
    <xdr:graphicFrame macro="">
      <xdr:nvGraphicFramePr>
        <xdr:cNvPr id="7" name="Diagram 6">
          <a:extLst>
            <a:ext uri="{FF2B5EF4-FFF2-40B4-BE49-F238E27FC236}">
              <a16:creationId xmlns:a16="http://schemas.microsoft.com/office/drawing/2014/main" id="{00000000-0008-0000-05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0.13904</cdr:x>
      <cdr:y>0.04949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850900"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14.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0.01135</cdr:x>
      <cdr:y>0.01273</cdr:y>
    </cdr:from>
    <cdr:to>
      <cdr:x>0.17224</cdr:x>
      <cdr:y>0.05211</cdr:y>
    </cdr:to>
    <cdr:sp macro="" textlink="">
      <cdr:nvSpPr>
        <cdr:cNvPr id="5"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69479" y="52110"/>
          <a:ext cx="984619" cy="1612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116204</xdr:colOff>
      <xdr:row>46</xdr:row>
      <xdr:rowOff>87629</xdr:rowOff>
    </xdr:from>
    <xdr:to>
      <xdr:col>9</xdr:col>
      <xdr:colOff>38100</xdr:colOff>
      <xdr:row>53</xdr:row>
      <xdr:rowOff>99060</xdr:rowOff>
    </xdr:to>
    <xdr:sp macro="" textlink="">
      <xdr:nvSpPr>
        <xdr:cNvPr id="6" name="textruta 5">
          <a:extLst>
            <a:ext uri="{FF2B5EF4-FFF2-40B4-BE49-F238E27FC236}">
              <a16:creationId xmlns:a16="http://schemas.microsoft.com/office/drawing/2014/main" id="{00000000-0008-0000-0600-000006000000}"/>
            </a:ext>
          </a:extLst>
        </xdr:cNvPr>
        <xdr:cNvSpPr txBox="1"/>
      </xdr:nvSpPr>
      <xdr:spPr>
        <a:xfrm>
          <a:off x="116204" y="8500109"/>
          <a:ext cx="7069456" cy="129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0</xdr:col>
      <xdr:colOff>69849</xdr:colOff>
      <xdr:row>2</xdr:row>
      <xdr:rowOff>57150</xdr:rowOff>
    </xdr:from>
    <xdr:to>
      <xdr:col>7</xdr:col>
      <xdr:colOff>46224</xdr:colOff>
      <xdr:row>35</xdr:row>
      <xdr:rowOff>9525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xdr:colOff>
      <xdr:row>2</xdr:row>
      <xdr:rowOff>38099</xdr:rowOff>
    </xdr:from>
    <xdr:to>
      <xdr:col>22</xdr:col>
      <xdr:colOff>411350</xdr:colOff>
      <xdr:row>35</xdr:row>
      <xdr:rowOff>38099</xdr:rowOff>
    </xdr:to>
    <xdr:graphicFrame macro="">
      <xdr:nvGraphicFramePr>
        <xdr:cNvPr id="7" name="Diagram 6">
          <a:extLst>
            <a:ext uri="{FF2B5EF4-FFF2-40B4-BE49-F238E27FC236}">
              <a16:creationId xmlns:a16="http://schemas.microsoft.com/office/drawing/2014/main" id="{00000000-0008-0000-06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430529</xdr:colOff>
      <xdr:row>2</xdr:row>
      <xdr:rowOff>103821</xdr:rowOff>
    </xdr:from>
    <xdr:to>
      <xdr:col>9</xdr:col>
      <xdr:colOff>302129</xdr:colOff>
      <xdr:row>21</xdr:row>
      <xdr:rowOff>110538</xdr:rowOff>
    </xdr:to>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233771</xdr:colOff>
      <xdr:row>2</xdr:row>
      <xdr:rowOff>120013</xdr:rowOff>
    </xdr:from>
    <xdr:to>
      <xdr:col>26</xdr:col>
      <xdr:colOff>496924</xdr:colOff>
      <xdr:row>21</xdr:row>
      <xdr:rowOff>95250</xdr:rowOff>
    </xdr:to>
    <xdr:graphicFrame macro="">
      <xdr:nvGraphicFramePr>
        <xdr:cNvPr id="5" name="Diagram 4">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589190</xdr:colOff>
      <xdr:row>27</xdr:row>
      <xdr:rowOff>48986</xdr:rowOff>
    </xdr:from>
    <xdr:to>
      <xdr:col>10</xdr:col>
      <xdr:colOff>89315</xdr:colOff>
      <xdr:row>48</xdr:row>
      <xdr:rowOff>79507</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59993</xdr:colOff>
      <xdr:row>27</xdr:row>
      <xdr:rowOff>25399</xdr:rowOff>
    </xdr:from>
    <xdr:to>
      <xdr:col>26</xdr:col>
      <xdr:colOff>592962</xdr:colOff>
      <xdr:row>48</xdr:row>
      <xdr:rowOff>38099</xdr:rowOff>
    </xdr:to>
    <xdr:graphicFrame macro="">
      <xdr:nvGraphicFramePr>
        <xdr:cNvPr id="9" name="Diagram 8">
          <a:extLst>
            <a:ext uri="{FF2B5EF4-FFF2-40B4-BE49-F238E27FC236}">
              <a16:creationId xmlns:a16="http://schemas.microsoft.com/office/drawing/2014/main" id="{00000000-0008-0000-0700-00000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0.01245</cdr:x>
      <cdr:y>0.00788</cdr:y>
    </cdr:from>
    <cdr:to>
      <cdr:x>0.16466</cdr:x>
      <cdr:y>0.05279</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6211" y="28587"/>
          <a:ext cx="931525" cy="1628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0.46193</cdr:x>
      <cdr:y>0</cdr:y>
    </cdr:from>
    <cdr:to>
      <cdr:x>0.62224</cdr:x>
      <cdr:y>0.08405</cdr:y>
    </cdr:to>
    <cdr:sp macro="" textlink="">
      <cdr:nvSpPr>
        <cdr:cNvPr id="4" name="textruta 3"/>
        <cdr:cNvSpPr txBox="1"/>
      </cdr:nvSpPr>
      <cdr:spPr>
        <a:xfrm xmlns:a="http://schemas.openxmlformats.org/drawingml/2006/main">
          <a:off x="2827021" y="0"/>
          <a:ext cx="981075"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600">
              <a:solidFill>
                <a:srgbClr val="1E00BE"/>
              </a:solidFill>
              <a:latin typeface="Roboto" panose="02000000000000000000" pitchFamily="2" charset="0"/>
              <a:ea typeface="Roboto" panose="02000000000000000000" pitchFamily="2" charset="0"/>
            </a:rPr>
            <a:t>Import</a:t>
          </a:r>
        </a:p>
      </cdr:txBody>
    </cdr:sp>
  </cdr:relSizeAnchor>
</c:userShapes>
</file>

<file path=xl/drawings/drawing18.xml><?xml version="1.0" encoding="utf-8"?>
<c:userShapes xmlns:c="http://schemas.openxmlformats.org/drawingml/2006/chart">
  <cdr:relSizeAnchor xmlns:cdr="http://schemas.openxmlformats.org/drawingml/2006/chartDrawing">
    <cdr:from>
      <cdr:x>0.00934</cdr:x>
      <cdr:y>0.01323</cdr:y>
    </cdr:from>
    <cdr:to>
      <cdr:x>0.16155</cdr:x>
      <cdr:y>0.05814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5213" y="47554"/>
          <a:ext cx="899786" cy="1614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0.48299</cdr:x>
      <cdr:y>0</cdr:y>
    </cdr:from>
    <cdr:to>
      <cdr:x>0.6433</cdr:x>
      <cdr:y>0.0885</cdr:y>
    </cdr:to>
    <cdr:sp macro="" textlink="">
      <cdr:nvSpPr>
        <cdr:cNvPr id="4" name="textruta 1"/>
        <cdr:cNvSpPr txBox="1"/>
      </cdr:nvSpPr>
      <cdr:spPr>
        <a:xfrm xmlns:a="http://schemas.openxmlformats.org/drawingml/2006/main">
          <a:off x="2955925" y="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0.00934</cdr:x>
      <cdr:y>0.01681</cdr:y>
    </cdr:from>
    <cdr:to>
      <cdr:x>0.16155</cdr:x>
      <cdr:y>0.06172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61" y="67752"/>
          <a:ext cx="931525" cy="1810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Million tonnes</a:t>
          </a:r>
        </a:p>
      </cdr:txBody>
    </cdr:sp>
  </cdr:relSizeAnchor>
  <cdr:relSizeAnchor xmlns:cdr="http://schemas.openxmlformats.org/drawingml/2006/chartDrawing">
    <cdr:from>
      <cdr:x>0.44253</cdr:x>
      <cdr:y>0.01969</cdr:y>
    </cdr:from>
    <cdr:to>
      <cdr:x>0.60283</cdr:x>
      <cdr:y>0.0953</cdr:y>
    </cdr:to>
    <cdr:sp macro="" textlink="">
      <cdr:nvSpPr>
        <cdr:cNvPr id="4" name="textruta 1"/>
        <cdr:cNvSpPr txBox="1"/>
      </cdr:nvSpPr>
      <cdr:spPr>
        <a:xfrm xmlns:a="http://schemas.openxmlformats.org/drawingml/2006/main">
          <a:off x="2708275" y="79375"/>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Imports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95250</xdr:colOff>
      <xdr:row>45</xdr:row>
      <xdr:rowOff>83820</xdr:rowOff>
    </xdr:from>
    <xdr:to>
      <xdr:col>7</xdr:col>
      <xdr:colOff>327660</xdr:colOff>
      <xdr:row>51</xdr:row>
      <xdr:rowOff>76200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0" y="9044940"/>
          <a:ext cx="821817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0.01254</cdr:x>
      <cdr:y>0.02481</cdr:y>
    </cdr:from>
    <cdr:to>
      <cdr:x>0.16475</cdr:x>
      <cdr:y>0.06972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Million</a:t>
          </a:r>
          <a:r>
            <a:rPr lang="en-US" sz="800" baseline="0">
              <a:solidFill>
                <a:srgbClr val="1E00BE"/>
              </a:solidFill>
              <a:latin typeface="Roboto" panose="02000000000000000000" pitchFamily="2" charset="0"/>
              <a:ea typeface="Roboto" panose="02000000000000000000" pitchFamily="2" charset="0"/>
            </a:rPr>
            <a:t> tonnes</a:t>
          </a:r>
          <a:endParaRPr lang="en-US" sz="8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4" name="textruta 1"/>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23950</xdr:colOff>
      <xdr:row>2</xdr:row>
      <xdr:rowOff>129538</xdr:rowOff>
    </xdr:from>
    <xdr:to>
      <xdr:col>4</xdr:col>
      <xdr:colOff>581025</xdr:colOff>
      <xdr:row>26</xdr:row>
      <xdr:rowOff>161925</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231051</xdr:colOff>
      <xdr:row>48</xdr:row>
      <xdr:rowOff>96068</xdr:rowOff>
    </xdr:from>
    <xdr:ext cx="8352608" cy="3536866"/>
    <xdr:sp macro="" textlink="">
      <xdr:nvSpPr>
        <xdr:cNvPr id="6" name="textruta 5">
          <a:extLst>
            <a:ext uri="{FF2B5EF4-FFF2-40B4-BE49-F238E27FC236}">
              <a16:creationId xmlns:a16="http://schemas.microsoft.com/office/drawing/2014/main" id="{00000000-0008-0000-0800-000006000000}"/>
            </a:ext>
          </a:extLst>
        </xdr:cNvPr>
        <xdr:cNvSpPr txBox="1"/>
      </xdr:nvSpPr>
      <xdr:spPr>
        <a:xfrm>
          <a:off x="231051" y="9240068"/>
          <a:ext cx="8352608" cy="35368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 För att ta hänsyn till inflationen så beräknas den indexerade resursproduktiviteten baserat på volymindex för BNP.</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sz="1100" b="0" i="0" u="none" strike="noStrike" baseline="0">
              <a:solidFill>
                <a:schemeClr val="tx1"/>
              </a:solidFill>
              <a:effectLst/>
              <a:latin typeface="+mn-lt"/>
              <a:ea typeface="+mn-ea"/>
              <a:cs typeface="+mn-cs"/>
            </a:rPr>
            <a:t> Indexed resource productivity is based on volume index for GDP.</a:t>
          </a:r>
          <a:endParaRPr lang="sv-SE"/>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5</xdr:col>
      <xdr:colOff>247649</xdr:colOff>
      <xdr:row>2</xdr:row>
      <xdr:rowOff>27213</xdr:rowOff>
    </xdr:from>
    <xdr:to>
      <xdr:col>14</xdr:col>
      <xdr:colOff>409575</xdr:colOff>
      <xdr:row>27</xdr:row>
      <xdr:rowOff>0</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0.01193</cdr:x>
      <cdr:y>0</cdr:y>
    </cdr:from>
    <cdr:to>
      <cdr:x>0.08273</cdr:x>
      <cdr:y>0.05388</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67461" y="0"/>
          <a:ext cx="400229" cy="2410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0.01712</cdr:x>
      <cdr:y>0.01347</cdr:y>
    </cdr:from>
    <cdr:to>
      <cdr:x>0.08792</cdr:x>
      <cdr:y>0.06735</cdr:y>
    </cdr:to>
    <cdr:sp macro="" textlink="">
      <cdr:nvSpPr>
        <cdr:cNvPr id="3"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04758" y="64538"/>
          <a:ext cx="433296" cy="25822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161926</xdr:colOff>
      <xdr:row>2</xdr:row>
      <xdr:rowOff>188595</xdr:rowOff>
    </xdr:from>
    <xdr:to>
      <xdr:col>6</xdr:col>
      <xdr:colOff>81151</xdr:colOff>
      <xdr:row>25</xdr:row>
      <xdr:rowOff>28731</xdr:rowOff>
    </xdr:to>
    <xdr:graphicFrame macro="">
      <xdr:nvGraphicFramePr>
        <xdr:cNvPr id="2" name="Diagram 1">
          <a:extLst>
            <a:ext uri="{FF2B5EF4-FFF2-40B4-BE49-F238E27FC236}">
              <a16:creationId xmlns:a16="http://schemas.microsoft.com/office/drawing/2014/main" id="{00000000-0008-0000-09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xdr:colOff>
      <xdr:row>48</xdr:row>
      <xdr:rowOff>97789</xdr:rowOff>
    </xdr:from>
    <xdr:to>
      <xdr:col>11</xdr:col>
      <xdr:colOff>274321</xdr:colOff>
      <xdr:row>65</xdr:row>
      <xdr:rowOff>0</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100965" y="6689089"/>
          <a:ext cx="9294496" cy="3011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(folkmängden)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som </a:t>
          </a:r>
        </a:p>
        <a:p>
          <a:r>
            <a:rPr lang="sv-SE" sz="1100" b="0" i="0" u="none" strike="noStrike">
              <a:solidFill>
                <a:schemeClr val="dk1"/>
              </a:solidFill>
              <a:effectLst/>
              <a:latin typeface="+mn-lt"/>
              <a:ea typeface="+mn-ea"/>
              <a:cs typeface="+mn-cs"/>
            </a:rPr>
            <a:t>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a:t>
          </a:r>
        </a:p>
        <a:p>
          <a:r>
            <a:rPr lang="sv-SE" sz="1100" b="0" i="0" u="none" strike="noStrike">
              <a:solidFill>
                <a:schemeClr val="dk1"/>
              </a:solidFill>
              <a:effectLst/>
              <a:latin typeface="+mn-lt"/>
              <a:ea typeface="+mn-ea"/>
              <a:cs typeface="+mn-cs"/>
            </a:rPr>
            <a:t>I (DMC) = P (Befolkning) * A (BNP/capita) * T (DMC/BNP). I diagrammet ovan har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7</xdr:col>
      <xdr:colOff>478154</xdr:colOff>
      <xdr:row>3</xdr:row>
      <xdr:rowOff>53340</xdr:rowOff>
    </xdr:from>
    <xdr:to>
      <xdr:col>19</xdr:col>
      <xdr:colOff>130679</xdr:colOff>
      <xdr:row>25</xdr:row>
      <xdr:rowOff>106522</xdr:rowOff>
    </xdr:to>
    <xdr:graphicFrame macro="">
      <xdr:nvGraphicFramePr>
        <xdr:cNvPr id="5" name="Diagram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0.01414</cdr:x>
      <cdr:y>0</cdr:y>
    </cdr:from>
    <cdr:to>
      <cdr:x>0.13367</cdr:x>
      <cdr:y>0.0546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90290" y="0"/>
          <a:ext cx="763403" cy="2305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Index</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0.01156</cdr:x>
      <cdr:y>0.009</cdr:y>
    </cdr:from>
    <cdr:to>
      <cdr:x>0.13109</cdr:x>
      <cdr:y>0.0636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79231" y="38191"/>
          <a:ext cx="819190" cy="2317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latin typeface="Roboto" panose="02000000000000000000" pitchFamily="2" charset="0"/>
              <a:ea typeface="Roboto" panose="02000000000000000000" pitchFamily="2" charset="0"/>
            </a:rPr>
            <a:t>Index</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1</xdr:col>
      <xdr:colOff>19049</xdr:colOff>
      <xdr:row>3</xdr:row>
      <xdr:rowOff>19051</xdr:rowOff>
    </xdr:from>
    <xdr:to>
      <xdr:col>5</xdr:col>
      <xdr:colOff>542925</xdr:colOff>
      <xdr:row>29</xdr:row>
      <xdr:rowOff>123825</xdr:rowOff>
    </xdr:to>
    <xdr:graphicFrame macro="">
      <xdr:nvGraphicFramePr>
        <xdr:cNvPr id="4" name="Diagram 3">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xdr:row>
      <xdr:rowOff>53340</xdr:rowOff>
    </xdr:from>
    <xdr:to>
      <xdr:col>13</xdr:col>
      <xdr:colOff>552450</xdr:colOff>
      <xdr:row>29</xdr:row>
      <xdr:rowOff>169027</xdr:rowOff>
    </xdr:to>
    <xdr:graphicFrame macro="">
      <xdr:nvGraphicFramePr>
        <xdr:cNvPr id="6" name="Diagram 5">
          <a:extLst>
            <a:ext uri="{FF2B5EF4-FFF2-40B4-BE49-F238E27FC236}">
              <a16:creationId xmlns:a16="http://schemas.microsoft.com/office/drawing/2014/main" id="{00000000-0008-0000-0A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0.00623</cdr:x>
      <cdr:y>0.02198</cdr:y>
    </cdr:from>
    <cdr:to>
      <cdr:x>0.14941</cdr:x>
      <cdr:y>0.0641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8100" y="114300"/>
          <a:ext cx="876298" cy="21907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29.xml><?xml version="1.0" encoding="utf-8"?>
<c:userShapes xmlns:c="http://schemas.openxmlformats.org/drawingml/2006/chart">
  <cdr:relSizeAnchor xmlns:cdr="http://schemas.openxmlformats.org/drawingml/2006/chartDrawing">
    <cdr:from>
      <cdr:x>0.00623</cdr:x>
      <cdr:y>0.02198</cdr:y>
    </cdr:from>
    <cdr:to>
      <cdr:x>0.3015</cdr:x>
      <cdr:y>0.06351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1687" y="116698"/>
          <a:ext cx="1501837" cy="22048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142874</xdr:colOff>
      <xdr:row>42</xdr:row>
      <xdr:rowOff>64769</xdr:rowOff>
    </xdr:from>
    <xdr:to>
      <xdr:col>13</xdr:col>
      <xdr:colOff>160020</xdr:colOff>
      <xdr:row>48</xdr:row>
      <xdr:rowOff>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142874" y="5185409"/>
          <a:ext cx="8604886" cy="103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twoCellAnchor>
    <xdr:from>
      <xdr:col>1</xdr:col>
      <xdr:colOff>15875</xdr:colOff>
      <xdr:row>4</xdr:row>
      <xdr:rowOff>12699</xdr:rowOff>
    </xdr:from>
    <xdr:to>
      <xdr:col>13</xdr:col>
      <xdr:colOff>1</xdr:colOff>
      <xdr:row>27</xdr:row>
      <xdr:rowOff>180974</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4</xdr:row>
      <xdr:rowOff>66674</xdr:rowOff>
    </xdr:from>
    <xdr:to>
      <xdr:col>27</xdr:col>
      <xdr:colOff>292100</xdr:colOff>
      <xdr:row>28</xdr:row>
      <xdr:rowOff>19049</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33</xdr:row>
      <xdr:rowOff>85724</xdr:rowOff>
    </xdr:from>
    <xdr:to>
      <xdr:col>12</xdr:col>
      <xdr:colOff>133349</xdr:colOff>
      <xdr:row>46</xdr:row>
      <xdr:rowOff>66676</xdr:rowOff>
    </xdr:to>
    <xdr:sp macro="" textlink="">
      <xdr:nvSpPr>
        <xdr:cNvPr id="4" name="textruta 3">
          <a:extLst>
            <a:ext uri="{FF2B5EF4-FFF2-40B4-BE49-F238E27FC236}">
              <a16:creationId xmlns:a16="http://schemas.microsoft.com/office/drawing/2014/main" id="{00000000-0008-0000-0300-000004000000}"/>
            </a:ext>
          </a:extLst>
        </xdr:cNvPr>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i huvudsak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kompletterat från andra datakällor för vissa djurslag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0</xdr:col>
      <xdr:colOff>93344</xdr:colOff>
      <xdr:row>3</xdr:row>
      <xdr:rowOff>17143</xdr:rowOff>
    </xdr:from>
    <xdr:to>
      <xdr:col>8</xdr:col>
      <xdr:colOff>336419</xdr:colOff>
      <xdr:row>21</xdr:row>
      <xdr:rowOff>180974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xdr:colOff>
      <xdr:row>3</xdr:row>
      <xdr:rowOff>19050</xdr:rowOff>
    </xdr:from>
    <xdr:to>
      <xdr:col>26</xdr:col>
      <xdr:colOff>345945</xdr:colOff>
      <xdr:row>22</xdr:row>
      <xdr:rowOff>0</xdr:rowOff>
    </xdr:to>
    <xdr:graphicFrame macro="">
      <xdr:nvGraphicFramePr>
        <xdr:cNvPr id="7" name="Diagram 6">
          <a:extLst>
            <a:ext uri="{FF2B5EF4-FFF2-40B4-BE49-F238E27FC236}">
              <a16:creationId xmlns:a16="http://schemas.microsoft.com/office/drawing/2014/main" id="{00000000-0008-0000-03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0.16996</cdr:x>
      <cdr:y>0.06151</cdr:y>
    </cdr:to>
    <cdr:sp macro="" textlink="">
      <cdr:nvSpPr>
        <cdr:cNvPr id="2" name="textruta 1"/>
        <cdr:cNvSpPr txBox="1"/>
      </cdr:nvSpPr>
      <cdr:spPr>
        <a:xfrm xmlns:a="http://schemas.openxmlformats.org/drawingml/2006/main">
          <a:off x="0" y="0"/>
          <a:ext cx="1040131" cy="2114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Tusen ton</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0.00432</cdr:y>
    </cdr:from>
    <cdr:to>
      <cdr:x>0.25461</cdr:x>
      <cdr:y>0.07928</cdr:y>
    </cdr:to>
    <cdr:sp macro="" textlink="">
      <cdr:nvSpPr>
        <cdr:cNvPr id="2" name="textruta 1"/>
        <cdr:cNvSpPr txBox="1"/>
      </cdr:nvSpPr>
      <cdr:spPr>
        <a:xfrm xmlns:a="http://schemas.openxmlformats.org/drawingml/2006/main">
          <a:off x="0" y="15554"/>
          <a:ext cx="1558213" cy="2698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Thousand tonnes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186374</xdr:colOff>
      <xdr:row>3</xdr:row>
      <xdr:rowOff>27938</xdr:rowOff>
    </xdr:from>
    <xdr:to>
      <xdr:col>6</xdr:col>
      <xdr:colOff>38924</xdr:colOff>
      <xdr:row>25</xdr:row>
      <xdr:rowOff>144011</xdr:rowOff>
    </xdr:to>
    <xdr:graphicFrame macro="">
      <xdr:nvGraphicFramePr>
        <xdr:cNvPr id="3" name="Diagram 2">
          <a:extLst>
            <a:ext uri="{FF2B5EF4-FFF2-40B4-BE49-F238E27FC236}">
              <a16:creationId xmlns:a16="http://schemas.microsoft.com/office/drawing/2014/main" id="{00000000-0008-0000-04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262888</xdr:colOff>
      <xdr:row>3</xdr:row>
      <xdr:rowOff>24765</xdr:rowOff>
    </xdr:from>
    <xdr:to>
      <xdr:col>18</xdr:col>
      <xdr:colOff>324988</xdr:colOff>
      <xdr:row>26</xdr:row>
      <xdr:rowOff>108317</xdr:rowOff>
    </xdr:to>
    <xdr:graphicFrame macro="">
      <xdr:nvGraphicFramePr>
        <xdr:cNvPr id="7" name="Diagram 6">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43</xdr:row>
      <xdr:rowOff>83820</xdr:rowOff>
    </xdr:from>
    <xdr:to>
      <xdr:col>10</xdr:col>
      <xdr:colOff>192405</xdr:colOff>
      <xdr:row>52</xdr:row>
      <xdr:rowOff>38100</xdr:rowOff>
    </xdr:to>
    <xdr:sp macro="" textlink="">
      <xdr:nvSpPr>
        <xdr:cNvPr id="8" name="textruta 7">
          <a:extLst>
            <a:ext uri="{FF2B5EF4-FFF2-40B4-BE49-F238E27FC236}">
              <a16:creationId xmlns:a16="http://schemas.microsoft.com/office/drawing/2014/main" id="{00000000-0008-0000-0400-000008000000}"/>
            </a:ext>
          </a:extLst>
        </xdr:cNvPr>
        <xdr:cNvSpPr txBox="1"/>
      </xdr:nvSpPr>
      <xdr:spPr>
        <a:xfrm>
          <a:off x="125730" y="7033260"/>
          <a:ext cx="900493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sz="1100" b="1"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a:p>
        <a:p>
          <a:r>
            <a:rPr lang="sv-SE" sz="1100" b="1" i="1">
              <a:solidFill>
                <a:schemeClr val="dk1"/>
              </a:solidFill>
              <a:effectLst/>
              <a:latin typeface="+mn-lt"/>
              <a:ea typeface="+mn-ea"/>
              <a:cs typeface="+mn-cs"/>
            </a:rPr>
            <a:t>Comments:</a:t>
          </a:r>
          <a:r>
            <a:rPr lang="sv-SE" sz="1100" b="0" i="1" baseline="0">
              <a:solidFill>
                <a:schemeClr val="dk1"/>
              </a:solidFill>
              <a:effectLst/>
              <a:latin typeface="+mn-lt"/>
              <a:ea typeface="+mn-ea"/>
              <a:cs typeface="+mn-cs"/>
            </a:rPr>
            <a:t> </a:t>
          </a:r>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Prod\RM\MN\MIR\Materialfl&#246;den\2017\4_Publicering\2_Tabeller%20och%20diagram\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refreshError="1"/>
      <sheetData sheetId="1" refreshError="1"/>
      <sheetData sheetId="2" refreshError="1"/>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miljo/miljoekonomi-och-hallbar-utveckling/miljorakenskap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tatistikdatabasen.scb.se/pxweb/sv/ssd/START__NR__NR0103__NR0103E/NR0103ENS2010T06NA/" TargetMode="External"/><Relationship Id="rId1" Type="http://schemas.openxmlformats.org/officeDocument/2006/relationships/hyperlink" Target="https://www.statistikdatabasen.scb.se/sq/96466" TargetMode="External"/><Relationship Id="rId4" Type="http://schemas.openxmlformats.org/officeDocument/2006/relationships/drawing" Target="../drawings/drawing2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3"/>
  <sheetViews>
    <sheetView tabSelected="1" zoomScaleNormal="100" workbookViewId="0">
      <selection activeCell="F3" sqref="E3:F3"/>
    </sheetView>
  </sheetViews>
  <sheetFormatPr defaultRowHeight="15" x14ac:dyDescent="0.25"/>
  <cols>
    <col min="1" max="1" width="127" bestFit="1" customWidth="1"/>
    <col min="2" max="2" width="9.42578125" customWidth="1"/>
  </cols>
  <sheetData>
    <row r="1" spans="1:1" ht="22.5" x14ac:dyDescent="0.3">
      <c r="A1" s="39" t="s">
        <v>132</v>
      </c>
    </row>
    <row r="2" spans="1:1" ht="22.5" x14ac:dyDescent="0.3">
      <c r="A2" s="43" t="s">
        <v>133</v>
      </c>
    </row>
    <row r="4" spans="1:1" x14ac:dyDescent="0.25">
      <c r="A4" s="2" t="str">
        <f>'T1'!A1</f>
        <v>Tabell 1. Inhemsk utvinning per materialkategori, Sverige 1998-2021, tusen ton per år</v>
      </c>
    </row>
    <row r="5" spans="1:1" x14ac:dyDescent="0.25">
      <c r="A5" s="2" t="str">
        <f>'T1'!A2</f>
        <v>Table 1. Domestic extraction per category of material, Sweden 1998-2021, thousand tonnes per year</v>
      </c>
    </row>
    <row r="6" spans="1:1" x14ac:dyDescent="0.25">
      <c r="A6" s="2" t="str">
        <f>'D1'!A1</f>
        <v>Diagram 1. Inhemsk utvinning per materialkategori, Sverige 1998-2021, miljoner ton per år</v>
      </c>
    </row>
    <row r="7" spans="1:1" x14ac:dyDescent="0.25">
      <c r="A7" s="2" t="str">
        <f>'D1'!A2</f>
        <v>Figure 1. Domestic extraction per category of material, Sweden 1998-2021, million tonnes per year</v>
      </c>
    </row>
    <row r="8" spans="1:1" x14ac:dyDescent="0.25">
      <c r="A8" s="2" t="str">
        <f>'D2'!A1</f>
        <v>Diagram 2. Jagat vilt, Sverige 1990-2021, tusen ton per år</v>
      </c>
    </row>
    <row r="9" spans="1:1" x14ac:dyDescent="0.25">
      <c r="A9" s="2" t="str">
        <f>'D2'!A2</f>
        <v>Figure 2. Hunted wildlife, Sweden 1990-2021, thousand tonnes per year</v>
      </c>
    </row>
    <row r="10" spans="1:1" x14ac:dyDescent="0.25">
      <c r="A10" s="2" t="str">
        <f>'D3'!A1</f>
        <v>Diagram 3. Inhemsk materialkonsumtion per materialkategori, Sverige 1998-2021, miljoner ton per år</v>
      </c>
    </row>
    <row r="11" spans="1:1" x14ac:dyDescent="0.25">
      <c r="A11" s="2" t="str">
        <f>'D3'!A2</f>
        <v>Figure 3. Domestic material consumption per category of material, Sweden 1998-2021, million tonnes per year</v>
      </c>
    </row>
    <row r="12" spans="1:1" x14ac:dyDescent="0.25">
      <c r="A12" s="2" t="str">
        <f>'D4'!A1</f>
        <v>Diagram 4. Inhemsk materialkonsumtion per capita, uppdelat på olika materialkategorier, Sverige 1998-2021, ton/capita per år</v>
      </c>
    </row>
    <row r="13" spans="1:1" x14ac:dyDescent="0.25">
      <c r="A13" s="2" t="str">
        <f>'D4'!A2</f>
        <v>Figure 4. Domestic material consumption per capita per category of material, Sweden 1998-2021, tonnes/capita per year</v>
      </c>
    </row>
    <row r="14" spans="1:1" x14ac:dyDescent="0.25">
      <c r="A14" s="2" t="str">
        <f>'D5'!A1</f>
        <v>Diagram 5: Fysisk handelsbalans per materialkategori, Sverige 1998-2021, miljoner ton per år</v>
      </c>
    </row>
    <row r="15" spans="1:1" x14ac:dyDescent="0.25">
      <c r="A15" s="2" t="str">
        <f>'D5'!A2</f>
        <v>Figure 5: Physical trade balance per category of material, Sweden 1998-2021, million tonnes per year</v>
      </c>
    </row>
    <row r="16" spans="1:1" x14ac:dyDescent="0.25">
      <c r="A16" s="2" t="str">
        <f>'D6'!A1</f>
        <v>Diagram 6. Trend för råmaterial, halvfabrikat och färdiga produkter av import och export i Sverige 1998-2021, miljoner ton per år</v>
      </c>
    </row>
    <row r="17" spans="1:1" x14ac:dyDescent="0.25">
      <c r="A17" s="2" t="str">
        <f>'D6'!A2</f>
        <v>Diagram 6. Trends for raw, semi-manufactured and finished products for imports and exports in Sweden 1998-2021, million tonnes per year</v>
      </c>
    </row>
    <row r="18" spans="1:1" x14ac:dyDescent="0.25">
      <c r="A18" s="2" t="str">
        <f>'D7'!A1</f>
        <v>Diagram 7. Utveckling av BNP, materialkonsumtion och resursproduktivitet i Sverige, 1998-2020. Index (1998 = 100)</v>
      </c>
    </row>
    <row r="19" spans="1:1" x14ac:dyDescent="0.25">
      <c r="A19" s="2" t="str">
        <f>'D7'!A2</f>
        <v>Figure 7. Growth of GDP, material consumption and resource productivity in Sweden, 1998-2020. Index (1998 = 100)</v>
      </c>
    </row>
    <row r="20" spans="1:1" x14ac:dyDescent="0.25">
      <c r="A20" s="2" t="str">
        <f>'D8'!A1</f>
        <v>Diagram 8. Drivkrafter för materialkonsumtionen i Sverige enligt IPAT-ekvationen, 1998-2020. Index (1998 = 100)</v>
      </c>
    </row>
    <row r="21" spans="1:1" x14ac:dyDescent="0.25">
      <c r="A21" s="2" t="str">
        <f>'D8'!A2</f>
        <v>Figure 8. Driving factors for material consumption in Sweden according to the IPAT equation, 1998-2020. Index (1998 = 100)</v>
      </c>
    </row>
    <row r="22" spans="1:1" x14ac:dyDescent="0.25">
      <c r="A22" s="2" t="str">
        <f>'D9'!A1</f>
        <v>Diagram 9. Materialkonsumtion per materialkategori i Sverige och EU 2020, ton/capita</v>
      </c>
    </row>
    <row r="23" spans="1:1" x14ac:dyDescent="0.25">
      <c r="A23" s="2" t="str">
        <f>'D9'!A2</f>
        <v>Figure 9. Domestic material consumption by material category, Sweden and EU 2020, tonnes per capita</v>
      </c>
    </row>
    <row r="25" spans="1:1" x14ac:dyDescent="0.25">
      <c r="A25" s="21"/>
    </row>
    <row r="26" spans="1:1" x14ac:dyDescent="0.25">
      <c r="A26" s="1"/>
    </row>
    <row r="27" spans="1:1" x14ac:dyDescent="0.25">
      <c r="A27" s="1"/>
    </row>
    <row r="28" spans="1:1" x14ac:dyDescent="0.25">
      <c r="A28" s="44" t="s">
        <v>262</v>
      </c>
    </row>
    <row r="29" spans="1:1" x14ac:dyDescent="0.25">
      <c r="A29" s="22"/>
    </row>
    <row r="30" spans="1:1" x14ac:dyDescent="0.25">
      <c r="A30" s="18" t="s">
        <v>135</v>
      </c>
    </row>
    <row r="31" spans="1:1" x14ac:dyDescent="0.25">
      <c r="A31" s="16" t="s">
        <v>136</v>
      </c>
    </row>
    <row r="32" spans="1:1" x14ac:dyDescent="0.25">
      <c r="A32" s="80"/>
    </row>
    <row r="33" spans="1:1" x14ac:dyDescent="0.25">
      <c r="A33" s="44" t="s">
        <v>9</v>
      </c>
    </row>
    <row r="34" spans="1:1" x14ac:dyDescent="0.25">
      <c r="A34" s="13" t="s">
        <v>226</v>
      </c>
    </row>
    <row r="35" spans="1:1" x14ac:dyDescent="0.25">
      <c r="A35" s="13" t="s">
        <v>227</v>
      </c>
    </row>
    <row r="36" spans="1:1" x14ac:dyDescent="0.25">
      <c r="A36" s="13" t="s">
        <v>228</v>
      </c>
    </row>
    <row r="37" spans="1:1" x14ac:dyDescent="0.25">
      <c r="A37" s="25" t="s">
        <v>129</v>
      </c>
    </row>
    <row r="38" spans="1:1" x14ac:dyDescent="0.25">
      <c r="A38" s="18" t="s">
        <v>230</v>
      </c>
    </row>
    <row r="39" spans="1:1" x14ac:dyDescent="0.25">
      <c r="A39" s="18" t="s">
        <v>231</v>
      </c>
    </row>
    <row r="40" spans="1:1" x14ac:dyDescent="0.25">
      <c r="A40" s="18" t="s">
        <v>229</v>
      </c>
    </row>
    <row r="41" spans="1:1" x14ac:dyDescent="0.25">
      <c r="A41" s="80"/>
    </row>
    <row r="42" spans="1:1" x14ac:dyDescent="0.25">
      <c r="A42" s="25" t="s">
        <v>219</v>
      </c>
    </row>
    <row r="43" spans="1:1" x14ac:dyDescent="0.25">
      <c r="A43" s="108" t="s">
        <v>220</v>
      </c>
    </row>
  </sheetData>
  <hyperlinks>
    <hyperlink ref="A4" location="'T1'!A1" display="'T1'!A1" xr:uid="{00000000-0004-0000-0000-000000000000}"/>
    <hyperlink ref="A5" location="'T1'!A1" display="'T1'!A1" xr:uid="{00000000-0004-0000-0000-000001000000}"/>
    <hyperlink ref="A6" location="'D1'!A1" display="'D1'!A1" xr:uid="{00000000-0004-0000-0000-000002000000}"/>
    <hyperlink ref="A7" location="'D1'!A1" display="'D1'!A1" xr:uid="{00000000-0004-0000-0000-000003000000}"/>
    <hyperlink ref="A8" location="'D2'!A1" display="'D2'!A1" xr:uid="{00000000-0004-0000-0000-000004000000}"/>
    <hyperlink ref="A9" location="'D2'!A1" display="'D2'!A1" xr:uid="{00000000-0004-0000-0000-000005000000}"/>
    <hyperlink ref="A10" location="'D3'!A1" display="'D3'!A1" xr:uid="{00000000-0004-0000-0000-000006000000}"/>
    <hyperlink ref="A11" location="'D3'!A1" display="'D3'!A1" xr:uid="{00000000-0004-0000-0000-000007000000}"/>
    <hyperlink ref="A12" location="'D4'!A1" display="'D4'!A1" xr:uid="{00000000-0004-0000-0000-000008000000}"/>
    <hyperlink ref="A13" location="'D4'!A1" display="'D4'!A1" xr:uid="{00000000-0004-0000-0000-000009000000}"/>
    <hyperlink ref="A14" location="'D5'!A1" display="'D5'!A1" xr:uid="{00000000-0004-0000-0000-00000A000000}"/>
    <hyperlink ref="A15" location="'D5'!A1" display="'D5'!A1" xr:uid="{00000000-0004-0000-0000-00000B000000}"/>
    <hyperlink ref="A16" location="'D6'!A1" display="'D6'!A1" xr:uid="{00000000-0004-0000-0000-00000C000000}"/>
    <hyperlink ref="A17" location="'D6'!A1" display="'D6'!A1" xr:uid="{00000000-0004-0000-0000-00000D000000}"/>
    <hyperlink ref="A18" location="'D7'!A1" display="'D7'!A1" xr:uid="{00000000-0004-0000-0000-00000E000000}"/>
    <hyperlink ref="A19" location="'D7'!A1" display="'D7'!A1" xr:uid="{00000000-0004-0000-0000-00000F000000}"/>
    <hyperlink ref="A20" location="'D8'!A1" display="'D8'!A1" xr:uid="{00000000-0004-0000-0000-000010000000}"/>
    <hyperlink ref="A21" location="'D8'!A1" display="'D8'!A1" xr:uid="{00000000-0004-0000-0000-000011000000}"/>
    <hyperlink ref="A22" location="'D9'!A1" display="'D9'!A1" xr:uid="{00000000-0004-0000-0000-000012000000}"/>
    <hyperlink ref="A23" location="'D9'!A1" display="'D9'!A1" xr:uid="{00000000-0004-0000-0000-000013000000}"/>
    <hyperlink ref="A43" r:id="rId1" location="_Dokumentation" xr:uid="{00000000-0004-0000-0000-000014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8"/>
  <sheetViews>
    <sheetView topLeftCell="A6" zoomScaleNormal="100" workbookViewId="0">
      <selection activeCell="W28" sqref="W28"/>
    </sheetView>
  </sheetViews>
  <sheetFormatPr defaultColWidth="8.85546875" defaultRowHeight="15" x14ac:dyDescent="0.25"/>
  <cols>
    <col min="1" max="1" width="30.28515625" style="9" customWidth="1"/>
    <col min="2" max="2" width="30.7109375" style="9" bestFit="1" customWidth="1"/>
    <col min="3" max="3" width="12" style="9" bestFit="1" customWidth="1"/>
    <col min="4" max="21" width="9" style="9" bestFit="1" customWidth="1"/>
    <col min="22" max="22" width="9.85546875" style="9" bestFit="1" customWidth="1"/>
    <col min="23" max="23" width="10.28515625" style="9" customWidth="1"/>
    <col min="24" max="24" width="9.7109375" style="9" customWidth="1"/>
    <col min="25" max="16384" width="8.85546875" style="9"/>
  </cols>
  <sheetData>
    <row r="1" spans="1:18" x14ac:dyDescent="0.25">
      <c r="A1" s="32" t="s">
        <v>260</v>
      </c>
    </row>
    <row r="2" spans="1:18" x14ac:dyDescent="0.25">
      <c r="A2" s="33" t="s">
        <v>261</v>
      </c>
    </row>
    <row r="4" spans="1:18" x14ac:dyDescent="0.25">
      <c r="I4" s="67"/>
      <c r="J4" s="67"/>
      <c r="K4" s="67"/>
      <c r="L4" s="67"/>
      <c r="M4" s="67"/>
      <c r="N4" s="67"/>
      <c r="O4" s="67"/>
      <c r="P4" s="67"/>
      <c r="Q4" s="67"/>
      <c r="R4" s="67"/>
    </row>
    <row r="5" spans="1:18" x14ac:dyDescent="0.25">
      <c r="I5" s="67"/>
      <c r="J5" s="67"/>
      <c r="K5" s="67"/>
      <c r="L5" s="67"/>
      <c r="M5" s="67"/>
      <c r="N5" s="67"/>
      <c r="O5" s="67"/>
      <c r="P5" s="67"/>
      <c r="Q5" s="67"/>
      <c r="R5" s="67"/>
    </row>
    <row r="6" spans="1:18" x14ac:dyDescent="0.25">
      <c r="I6" s="67"/>
      <c r="J6" s="67"/>
      <c r="K6" s="67"/>
      <c r="L6" s="67"/>
      <c r="M6" s="67"/>
      <c r="N6" s="67"/>
      <c r="O6" s="67"/>
      <c r="P6" s="67"/>
      <c r="Q6" s="67"/>
      <c r="R6" s="67"/>
    </row>
    <row r="7" spans="1:18" x14ac:dyDescent="0.25">
      <c r="I7" s="67"/>
      <c r="J7" s="67"/>
      <c r="K7" s="67"/>
      <c r="L7" s="67"/>
      <c r="M7" s="67"/>
      <c r="N7" s="67"/>
      <c r="O7" s="67"/>
      <c r="P7" s="67"/>
      <c r="Q7" s="67"/>
      <c r="R7" s="67"/>
    </row>
    <row r="8" spans="1:18" x14ac:dyDescent="0.25">
      <c r="I8" s="67"/>
      <c r="J8" s="67"/>
      <c r="K8" s="67"/>
      <c r="L8" s="67"/>
      <c r="M8" s="67"/>
      <c r="N8" s="67"/>
      <c r="O8" s="67"/>
      <c r="P8" s="67"/>
      <c r="Q8" s="67"/>
      <c r="R8" s="67"/>
    </row>
    <row r="9" spans="1:18" x14ac:dyDescent="0.25">
      <c r="I9" s="67"/>
      <c r="J9" s="67"/>
      <c r="K9" s="67"/>
      <c r="L9" s="67"/>
      <c r="M9" s="67"/>
      <c r="N9" s="67"/>
      <c r="O9" s="67"/>
      <c r="P9" s="67"/>
      <c r="Q9" s="67"/>
      <c r="R9" s="67"/>
    </row>
    <row r="10" spans="1:18" x14ac:dyDescent="0.25">
      <c r="I10" s="67"/>
      <c r="J10" s="67"/>
      <c r="K10" s="67"/>
      <c r="L10" s="67"/>
      <c r="M10" s="67"/>
      <c r="N10" s="67"/>
      <c r="O10" s="67"/>
      <c r="P10" s="67"/>
      <c r="Q10" s="67"/>
      <c r="R10" s="67"/>
    </row>
    <row r="11" spans="1:18" x14ac:dyDescent="0.25">
      <c r="I11" s="67"/>
      <c r="J11" s="67"/>
      <c r="K11" s="67"/>
      <c r="L11" s="67"/>
      <c r="M11" s="67"/>
      <c r="N11" s="67"/>
      <c r="O11" s="67"/>
      <c r="P11" s="67"/>
      <c r="Q11" s="67"/>
      <c r="R11" s="67"/>
    </row>
    <row r="12" spans="1:18" x14ac:dyDescent="0.25">
      <c r="I12" s="67"/>
      <c r="J12" s="67"/>
      <c r="K12" s="67"/>
      <c r="L12" s="67"/>
      <c r="M12" s="67"/>
      <c r="N12" s="67"/>
      <c r="O12" s="67"/>
      <c r="P12" s="67"/>
      <c r="Q12" s="67"/>
      <c r="R12" s="67"/>
    </row>
    <row r="13" spans="1:18" x14ac:dyDescent="0.25">
      <c r="I13" s="67"/>
      <c r="J13" s="67"/>
      <c r="K13" s="67"/>
      <c r="L13" s="67"/>
      <c r="M13" s="67"/>
      <c r="N13" s="67"/>
      <c r="O13" s="67"/>
      <c r="P13" s="67"/>
      <c r="Q13" s="67"/>
      <c r="R13" s="67"/>
    </row>
    <row r="14" spans="1:18" x14ac:dyDescent="0.25">
      <c r="I14" s="67"/>
      <c r="J14" s="67"/>
      <c r="K14" s="67"/>
      <c r="L14" s="67"/>
      <c r="M14" s="67"/>
      <c r="N14" s="67"/>
      <c r="O14" s="67"/>
      <c r="P14" s="67"/>
      <c r="Q14" s="67"/>
      <c r="R14" s="67"/>
    </row>
    <row r="15" spans="1:18" x14ac:dyDescent="0.25">
      <c r="I15" s="67"/>
      <c r="J15" s="67"/>
      <c r="K15" s="67"/>
      <c r="L15" s="67"/>
      <c r="M15" s="67"/>
      <c r="N15" s="67"/>
      <c r="O15" s="67"/>
      <c r="P15" s="67"/>
      <c r="Q15" s="67"/>
      <c r="R15" s="67"/>
    </row>
    <row r="21" spans="1:1" ht="15" customHeight="1" x14ac:dyDescent="0.25">
      <c r="A21" s="68"/>
    </row>
    <row r="22" spans="1:1" x14ac:dyDescent="0.25">
      <c r="A22" s="32"/>
    </row>
    <row r="35" spans="1:27" x14ac:dyDescent="0.25">
      <c r="A35" s="32" t="s">
        <v>126</v>
      </c>
      <c r="X35"/>
    </row>
    <row r="36" spans="1:27" x14ac:dyDescent="0.25">
      <c r="C36" s="61">
        <v>1998</v>
      </c>
      <c r="D36" s="61">
        <v>1999</v>
      </c>
      <c r="E36" s="61">
        <v>2000</v>
      </c>
      <c r="F36" s="61">
        <v>2001</v>
      </c>
      <c r="G36" s="61">
        <v>2002</v>
      </c>
      <c r="H36" s="61">
        <v>2003</v>
      </c>
      <c r="I36" s="61">
        <v>2004</v>
      </c>
      <c r="J36" s="61">
        <v>2005</v>
      </c>
      <c r="K36" s="61">
        <v>2006</v>
      </c>
      <c r="L36" s="61">
        <v>2007</v>
      </c>
      <c r="M36" s="61">
        <v>2008</v>
      </c>
      <c r="N36" s="61">
        <v>2009</v>
      </c>
      <c r="O36" s="61">
        <v>2010</v>
      </c>
      <c r="P36" s="61">
        <v>2011</v>
      </c>
      <c r="Q36" s="61">
        <v>2012</v>
      </c>
      <c r="R36" s="61">
        <v>2013</v>
      </c>
      <c r="S36" s="61">
        <v>2014</v>
      </c>
      <c r="T36" s="61">
        <v>2015</v>
      </c>
      <c r="U36" s="61">
        <v>2016</v>
      </c>
      <c r="V36" s="61">
        <v>2017</v>
      </c>
      <c r="W36" s="61">
        <v>2018</v>
      </c>
      <c r="X36" s="61">
        <v>2019</v>
      </c>
      <c r="Y36" s="61">
        <v>2020</v>
      </c>
    </row>
    <row r="37" spans="1:27" x14ac:dyDescent="0.25">
      <c r="A37" s="32" t="s">
        <v>45</v>
      </c>
      <c r="B37" s="32" t="s">
        <v>39</v>
      </c>
      <c r="C37" s="56">
        <f>100*C45/$C45</f>
        <v>99.999999999999986</v>
      </c>
      <c r="D37" s="56">
        <f t="shared" ref="D37:V37" si="0">100*D45/$C45</f>
        <v>97.241158553640886</v>
      </c>
      <c r="E37" s="56">
        <f t="shared" si="0"/>
        <v>98.687060477069039</v>
      </c>
      <c r="F37" s="56">
        <f t="shared" si="0"/>
        <v>97.091344187995759</v>
      </c>
      <c r="G37" s="56">
        <f t="shared" si="0"/>
        <v>98.891775331364897</v>
      </c>
      <c r="H37" s="56">
        <f t="shared" si="0"/>
        <v>99.823720907982121</v>
      </c>
      <c r="I37" s="56">
        <f t="shared" si="0"/>
        <v>103.0257783304117</v>
      </c>
      <c r="J37" s="56">
        <f t="shared" si="0"/>
        <v>111.7657900328708</v>
      </c>
      <c r="K37" s="56">
        <f t="shared" si="0"/>
        <v>104.73489840294002</v>
      </c>
      <c r="L37" s="56">
        <f t="shared" si="0"/>
        <v>114.99398082192731</v>
      </c>
      <c r="M37" s="56">
        <f t="shared" si="0"/>
        <v>114.98736958531103</v>
      </c>
      <c r="N37" s="56">
        <f t="shared" si="0"/>
        <v>100.13556751564369</v>
      </c>
      <c r="O37" s="56">
        <f t="shared" si="0"/>
        <v>113.62050171368323</v>
      </c>
      <c r="P37" s="56">
        <f t="shared" si="0"/>
        <v>119.76900213889705</v>
      </c>
      <c r="Q37" s="56">
        <f t="shared" si="0"/>
        <v>119.33269694744264</v>
      </c>
      <c r="R37" s="56">
        <f t="shared" si="0"/>
        <v>122.65098220695985</v>
      </c>
      <c r="S37" s="56">
        <f t="shared" si="0"/>
        <v>125.59691958296708</v>
      </c>
      <c r="T37" s="56">
        <f t="shared" si="0"/>
        <v>124.16936011716518</v>
      </c>
      <c r="U37" s="56">
        <f t="shared" si="0"/>
        <v>126.88417727814641</v>
      </c>
      <c r="V37" s="56">
        <f t="shared" si="0"/>
        <v>133.98425400251853</v>
      </c>
      <c r="W37" s="56">
        <f t="shared" ref="W37:Y37" si="1">100*W45/$C45</f>
        <v>138.3796612010164</v>
      </c>
      <c r="X37" s="56">
        <f>100*X45/$C45</f>
        <v>145.39912097876282</v>
      </c>
      <c r="Y37" s="56">
        <f t="shared" si="1"/>
        <v>139.25342104807893</v>
      </c>
    </row>
    <row r="38" spans="1:27" x14ac:dyDescent="0.25">
      <c r="A38" s="32" t="s">
        <v>46</v>
      </c>
      <c r="B38" s="32" t="s">
        <v>234</v>
      </c>
      <c r="C38" s="56">
        <f t="shared" ref="C38:V38" si="2">100*C46/$C46</f>
        <v>100</v>
      </c>
      <c r="D38" s="56">
        <f t="shared" si="2"/>
        <v>100.07908710880126</v>
      </c>
      <c r="E38" s="56">
        <f t="shared" si="2"/>
        <v>100.2372613264038</v>
      </c>
      <c r="F38" s="56">
        <f t="shared" si="2"/>
        <v>100.50841712800813</v>
      </c>
      <c r="G38" s="56">
        <f t="shared" si="2"/>
        <v>100.83606372161337</v>
      </c>
      <c r="H38" s="56">
        <f t="shared" si="2"/>
        <v>101.22020110721952</v>
      </c>
      <c r="I38" s="56">
        <f t="shared" si="2"/>
        <v>101.61563665122586</v>
      </c>
      <c r="J38" s="56">
        <f t="shared" si="2"/>
        <v>102.02237035363235</v>
      </c>
      <c r="K38" s="56">
        <f t="shared" si="2"/>
        <v>102.59297819455428</v>
      </c>
      <c r="L38" s="56">
        <f t="shared" si="2"/>
        <v>103.35659247542651</v>
      </c>
      <c r="M38" s="56">
        <f t="shared" si="2"/>
        <v>104.16491921816744</v>
      </c>
      <c r="N38" s="56">
        <f t="shared" si="2"/>
        <v>105.05608970737769</v>
      </c>
      <c r="O38" s="56">
        <f t="shared" si="2"/>
        <v>105.95555304485369</v>
      </c>
      <c r="P38" s="56">
        <f t="shared" si="2"/>
        <v>106.75869958196814</v>
      </c>
      <c r="Q38" s="56">
        <f t="shared" si="2"/>
        <v>107.55139532256243</v>
      </c>
      <c r="R38" s="56">
        <f t="shared" si="2"/>
        <v>108.46659699468988</v>
      </c>
      <c r="S38" s="56">
        <f t="shared" si="2"/>
        <v>109.54818099649758</v>
      </c>
      <c r="T38" s="56">
        <f t="shared" si="2"/>
        <v>110.7127556208338</v>
      </c>
      <c r="U38" s="56">
        <f t="shared" si="2"/>
        <v>112.11258614845779</v>
      </c>
      <c r="V38" s="56">
        <f t="shared" si="2"/>
        <v>113.63345949610213</v>
      </c>
      <c r="W38" s="56">
        <f t="shared" ref="W38:X38" si="3">100*W46/$C46</f>
        <v>114.96117387865777</v>
      </c>
      <c r="X38" s="56">
        <f t="shared" si="3"/>
        <v>116.13249350355893</v>
      </c>
      <c r="Y38" s="56">
        <f t="shared" ref="Y38" si="4">100*Y46/$C46</f>
        <v>116.97482770308439</v>
      </c>
    </row>
    <row r="39" spans="1:27" x14ac:dyDescent="0.25">
      <c r="A39" s="32" t="s">
        <v>47</v>
      </c>
      <c r="B39" s="32" t="s">
        <v>40</v>
      </c>
      <c r="C39" s="56">
        <f>100*(C47/C46)/($C47/$C46)</f>
        <v>100</v>
      </c>
      <c r="D39" s="56">
        <f>100*(D47/D46)/($C47/$C46)</f>
        <v>104.16480321242625</v>
      </c>
      <c r="E39" s="56">
        <f t="shared" ref="E39:V39" si="5">100*(E47/E46)/($C47/$C46)</f>
        <v>108.95745472636516</v>
      </c>
      <c r="F39" s="56">
        <f t="shared" si="5"/>
        <v>110.23858075829135</v>
      </c>
      <c r="G39" s="56">
        <f t="shared" si="5"/>
        <v>112.29436783656266</v>
      </c>
      <c r="H39" s="56">
        <f t="shared" si="5"/>
        <v>114.45214685868433</v>
      </c>
      <c r="I39" s="56">
        <f t="shared" si="5"/>
        <v>118.95106736171259</v>
      </c>
      <c r="J39" s="56">
        <f t="shared" si="5"/>
        <v>121.86386368750341</v>
      </c>
      <c r="K39" s="56">
        <f t="shared" si="5"/>
        <v>126.83670606900519</v>
      </c>
      <c r="L39" s="56">
        <f t="shared" si="5"/>
        <v>130.22958417312131</v>
      </c>
      <c r="M39" s="56">
        <f t="shared" si="5"/>
        <v>128.63678574793431</v>
      </c>
      <c r="N39" s="56">
        <f t="shared" si="5"/>
        <v>122.0103735088514</v>
      </c>
      <c r="O39" s="56">
        <f t="shared" si="5"/>
        <v>128.1751586152468</v>
      </c>
      <c r="P39" s="56">
        <f t="shared" si="5"/>
        <v>131.27570792300273</v>
      </c>
      <c r="Q39" s="56">
        <f t="shared" si="5"/>
        <v>129.54154591528621</v>
      </c>
      <c r="R39" s="56">
        <f t="shared" si="5"/>
        <v>129.97420183953483</v>
      </c>
      <c r="S39" s="56">
        <f t="shared" si="5"/>
        <v>132.11129479463736</v>
      </c>
      <c r="T39" s="56">
        <f t="shared" si="5"/>
        <v>136.59009355155311</v>
      </c>
      <c r="U39" s="56">
        <f t="shared" si="5"/>
        <v>137.67755052821104</v>
      </c>
      <c r="V39" s="56">
        <f t="shared" si="5"/>
        <v>139.32300735579176</v>
      </c>
      <c r="W39" s="56">
        <f t="shared" ref="W39:X39" si="6">100*(W47/W46)/($C47/$C46)</f>
        <v>140.39938541128103</v>
      </c>
      <c r="X39" s="56">
        <f t="shared" si="6"/>
        <v>141.74378912667791</v>
      </c>
      <c r="Y39" s="56">
        <f t="shared" ref="Y39" si="7">100*(Y47/Y46)/($C47/$C46)</f>
        <v>137.66910283008386</v>
      </c>
    </row>
    <row r="40" spans="1:27" x14ac:dyDescent="0.25">
      <c r="A40" s="32" t="s">
        <v>48</v>
      </c>
      <c r="B40" s="32" t="s">
        <v>41</v>
      </c>
      <c r="C40" s="56">
        <f t="shared" ref="C40:V40" si="8">100*(C45/C47)/($C45/$C47)</f>
        <v>100</v>
      </c>
      <c r="D40" s="56">
        <f t="shared" si="8"/>
        <v>93.279410232914543</v>
      </c>
      <c r="E40" s="56">
        <f t="shared" si="8"/>
        <v>90.359552468564303</v>
      </c>
      <c r="F40" s="56">
        <f t="shared" si="8"/>
        <v>87.628316238458041</v>
      </c>
      <c r="G40" s="56">
        <f t="shared" si="8"/>
        <v>87.334595856981394</v>
      </c>
      <c r="H40" s="56">
        <f t="shared" si="8"/>
        <v>86.167325786562813</v>
      </c>
      <c r="I40" s="56">
        <f t="shared" si="8"/>
        <v>85.234814110075718</v>
      </c>
      <c r="J40" s="56">
        <f t="shared" si="8"/>
        <v>89.895621539931611</v>
      </c>
      <c r="K40" s="56">
        <f t="shared" si="8"/>
        <v>80.487571443432444</v>
      </c>
      <c r="L40" s="56">
        <f t="shared" si="8"/>
        <v>85.433317671615498</v>
      </c>
      <c r="M40" s="56">
        <f t="shared" si="8"/>
        <v>85.815053605028353</v>
      </c>
      <c r="N40" s="56">
        <f t="shared" si="8"/>
        <v>78.121464288391181</v>
      </c>
      <c r="O40" s="56">
        <f t="shared" si="8"/>
        <v>83.662168358084244</v>
      </c>
      <c r="P40" s="56">
        <f t="shared" si="8"/>
        <v>85.458799408635883</v>
      </c>
      <c r="Q40" s="56">
        <f t="shared" si="8"/>
        <v>85.651373423707668</v>
      </c>
      <c r="R40" s="56">
        <f t="shared" si="8"/>
        <v>86.999720299687411</v>
      </c>
      <c r="S40" s="56">
        <f t="shared" si="8"/>
        <v>86.782841954379691</v>
      </c>
      <c r="T40" s="56">
        <f t="shared" si="8"/>
        <v>82.110288901631804</v>
      </c>
      <c r="U40" s="56">
        <f t="shared" si="8"/>
        <v>82.203435190991797</v>
      </c>
      <c r="V40" s="56">
        <f t="shared" si="8"/>
        <v>84.630068714157389</v>
      </c>
      <c r="W40" s="56">
        <f t="shared" ref="W40:Y40" si="9">100*(W45/W47)/($C45/$C47)</f>
        <v>85.734548778674451</v>
      </c>
      <c r="X40" s="56">
        <f>100*(X45/X47)/($C45/$C47)</f>
        <v>88.329137913535277</v>
      </c>
      <c r="Y40" s="56">
        <f t="shared" si="9"/>
        <v>86.472293312329228</v>
      </c>
    </row>
    <row r="41" spans="1:27" x14ac:dyDescent="0.25">
      <c r="A41" s="9" t="s">
        <v>183</v>
      </c>
      <c r="B41" s="9" t="s">
        <v>183</v>
      </c>
      <c r="C41" s="69"/>
      <c r="D41" s="69"/>
      <c r="E41" s="69"/>
      <c r="F41" s="69"/>
      <c r="G41" s="69"/>
      <c r="H41" s="69"/>
      <c r="I41" s="69"/>
      <c r="J41" s="69"/>
      <c r="K41" s="69"/>
      <c r="L41" s="69"/>
      <c r="M41" s="69"/>
      <c r="N41" s="69"/>
      <c r="O41" s="69"/>
      <c r="P41" s="69"/>
      <c r="Q41" s="69"/>
      <c r="R41" s="69"/>
      <c r="S41" s="69"/>
      <c r="T41" s="69"/>
      <c r="U41" s="69"/>
      <c r="X41"/>
    </row>
    <row r="42" spans="1:27" x14ac:dyDescent="0.25">
      <c r="E42" s="55"/>
      <c r="F42" s="55"/>
      <c r="G42" s="55"/>
      <c r="H42" s="55"/>
      <c r="I42" s="55"/>
      <c r="J42" s="55"/>
      <c r="K42" s="55"/>
      <c r="L42" s="55"/>
      <c r="M42" s="55"/>
      <c r="N42" s="55"/>
      <c r="O42" s="55"/>
      <c r="P42" s="55"/>
      <c r="Q42" s="55"/>
      <c r="X42"/>
    </row>
    <row r="43" spans="1:27" x14ac:dyDescent="0.25">
      <c r="X43"/>
    </row>
    <row r="44" spans="1:27" s="96" customFormat="1" x14ac:dyDescent="0.25">
      <c r="A44" s="93"/>
      <c r="B44" s="94"/>
      <c r="C44" s="95" t="s">
        <v>202</v>
      </c>
      <c r="D44" s="95" t="s">
        <v>203</v>
      </c>
      <c r="E44" s="95" t="s">
        <v>204</v>
      </c>
      <c r="F44" s="95" t="s">
        <v>205</v>
      </c>
      <c r="G44" s="95" t="s">
        <v>206</v>
      </c>
      <c r="H44" s="95" t="s">
        <v>207</v>
      </c>
      <c r="I44" s="95" t="s">
        <v>208</v>
      </c>
      <c r="J44" s="95" t="s">
        <v>209</v>
      </c>
      <c r="K44" s="95" t="s">
        <v>210</v>
      </c>
      <c r="L44" s="95" t="s">
        <v>211</v>
      </c>
      <c r="M44" s="95" t="s">
        <v>197</v>
      </c>
      <c r="N44" s="95" t="s">
        <v>196</v>
      </c>
      <c r="O44" s="95" t="s">
        <v>195</v>
      </c>
      <c r="P44" s="95" t="s">
        <v>194</v>
      </c>
      <c r="Q44" s="95" t="s">
        <v>193</v>
      </c>
      <c r="R44" s="95" t="s">
        <v>192</v>
      </c>
      <c r="S44" s="95" t="s">
        <v>191</v>
      </c>
      <c r="T44" s="95" t="s">
        <v>190</v>
      </c>
      <c r="U44" s="95" t="s">
        <v>189</v>
      </c>
      <c r="V44" s="95" t="s">
        <v>198</v>
      </c>
      <c r="W44" s="95" t="s">
        <v>212</v>
      </c>
      <c r="X44" s="95" t="s">
        <v>224</v>
      </c>
      <c r="Y44" s="95" t="s">
        <v>236</v>
      </c>
    </row>
    <row r="45" spans="1:27" s="103" customFormat="1" x14ac:dyDescent="0.25">
      <c r="A45" s="102" t="s">
        <v>217</v>
      </c>
      <c r="B45" s="102" t="s">
        <v>214</v>
      </c>
      <c r="C45" s="103">
        <f>'D3'!C41</f>
        <v>182.1983066258496</v>
      </c>
      <c r="D45" s="103">
        <f>'D3'!D41</f>
        <v>177.1717442280912</v>
      </c>
      <c r="E45" s="103">
        <f>'D3'!E41</f>
        <v>179.80615304804789</v>
      </c>
      <c r="F45" s="103">
        <f>'D3'!F41</f>
        <v>176.89878499080351</v>
      </c>
      <c r="G45" s="103">
        <f>'D3'!G41</f>
        <v>180.17914004598651</v>
      </c>
      <c r="H45" s="103">
        <f>'D3'!H41</f>
        <v>181.87712910525758</v>
      </c>
      <c r="I45" s="103">
        <f>'D3'!I41</f>
        <v>187.71122350611159</v>
      </c>
      <c r="J45" s="103">
        <f>'D3'!J41</f>
        <v>203.63537682689321</v>
      </c>
      <c r="K45" s="103">
        <f>'D3'!K41</f>
        <v>190.82521133646071</v>
      </c>
      <c r="L45" s="103">
        <f>'D3'!L41</f>
        <v>209.51708577920581</v>
      </c>
      <c r="M45" s="103">
        <f>'D3'!M41</f>
        <v>209.50504021804392</v>
      </c>
      <c r="N45" s="103">
        <f>'D3'!N41</f>
        <v>182.44530834368715</v>
      </c>
      <c r="O45" s="103">
        <f>'D3'!O41</f>
        <v>207.01463010212527</v>
      </c>
      <c r="P45" s="103">
        <f>'D3'!P41</f>
        <v>218.21709375974802</v>
      </c>
      <c r="Q45" s="103">
        <f>'D3'!Q41</f>
        <v>217.42215308919742</v>
      </c>
      <c r="R45" s="103">
        <f>'D3'!R41</f>
        <v>223.46801264105295</v>
      </c>
      <c r="S45" s="103">
        <f>'D3'!S41</f>
        <v>228.83546065439609</v>
      </c>
      <c r="T45" s="103">
        <f>'D3'!T41</f>
        <v>226.23447148162802</v>
      </c>
      <c r="U45" s="103">
        <f>'D3'!U41</f>
        <v>231.18082237692377</v>
      </c>
      <c r="V45" s="103">
        <f>'D3'!V41</f>
        <v>244.11704193786588</v>
      </c>
      <c r="W45" s="103">
        <f>'D3'!W41</f>
        <v>252.12539942283971</v>
      </c>
      <c r="X45" s="103">
        <f>'D3'!X41</f>
        <v>264.9147362721763</v>
      </c>
      <c r="Y45" s="103">
        <f>'D3'!Y41</f>
        <v>253.71737506816427</v>
      </c>
    </row>
    <row r="46" spans="1:27" s="99" customFormat="1" x14ac:dyDescent="0.25">
      <c r="A46" s="102" t="s">
        <v>234</v>
      </c>
      <c r="B46" s="102" t="s">
        <v>218</v>
      </c>
      <c r="C46" s="98">
        <f>'D4'!C46</f>
        <v>8851</v>
      </c>
      <c r="D46" s="98">
        <f>'D4'!D46</f>
        <v>8858</v>
      </c>
      <c r="E46" s="98">
        <f>'D4'!E46</f>
        <v>8872</v>
      </c>
      <c r="F46" s="98">
        <f>'D4'!F46</f>
        <v>8896</v>
      </c>
      <c r="G46" s="98">
        <f>'D4'!G46</f>
        <v>8925</v>
      </c>
      <c r="H46" s="98">
        <f>'D4'!H46</f>
        <v>8959</v>
      </c>
      <c r="I46" s="98">
        <f>'D4'!I46</f>
        <v>8994</v>
      </c>
      <c r="J46" s="98">
        <f>'D4'!J46</f>
        <v>9030</v>
      </c>
      <c r="K46" s="98">
        <f>'D4'!K46</f>
        <v>9080.5044999999991</v>
      </c>
      <c r="L46" s="98">
        <f>'D4'!L46</f>
        <v>9148.0920000000006</v>
      </c>
      <c r="M46" s="98">
        <f>'D4'!M46</f>
        <v>9219.6370000000006</v>
      </c>
      <c r="N46" s="98">
        <f>'D4'!N46</f>
        <v>9298.5144999999993</v>
      </c>
      <c r="O46" s="98">
        <f>'D4'!O46</f>
        <v>9378.1260000000002</v>
      </c>
      <c r="P46" s="98">
        <f>'D4'!P46</f>
        <v>9449.2124999999996</v>
      </c>
      <c r="Q46" s="98">
        <f>'D4'!Q46</f>
        <v>9519.3739999999998</v>
      </c>
      <c r="R46" s="98">
        <f>'D4'!R46</f>
        <v>9600.3785000000007</v>
      </c>
      <c r="S46" s="98">
        <f>'D4'!S46</f>
        <v>9696.1095000000005</v>
      </c>
      <c r="T46" s="98">
        <f>'D4'!T46</f>
        <v>9799.1859999999997</v>
      </c>
      <c r="U46" s="98">
        <f>'D4'!U46</f>
        <v>9923.0849999999991</v>
      </c>
      <c r="V46" s="98">
        <f>'D4'!V46</f>
        <v>10057.6975</v>
      </c>
      <c r="W46" s="98">
        <f>'D4'!W46</f>
        <v>10175.2135</v>
      </c>
      <c r="X46" s="98">
        <f>'D4'!X46</f>
        <v>10278.887000000001</v>
      </c>
      <c r="Y46" s="98">
        <f>'D4'!Y46</f>
        <v>10353.441999999999</v>
      </c>
      <c r="Z46" s="2" t="s">
        <v>235</v>
      </c>
    </row>
    <row r="47" spans="1:27" s="94" customFormat="1" x14ac:dyDescent="0.25">
      <c r="A47" s="105" t="s">
        <v>215</v>
      </c>
      <c r="B47" s="105" t="s">
        <v>232</v>
      </c>
      <c r="C47" s="103">
        <f>'D7'!C47</f>
        <v>2817349</v>
      </c>
      <c r="D47" s="103">
        <f>'D7'!D47</f>
        <v>2937007</v>
      </c>
      <c r="E47" s="103">
        <f>'D7'!E47</f>
        <v>3076995</v>
      </c>
      <c r="F47" s="103">
        <f>'D7'!F47</f>
        <v>3121596</v>
      </c>
      <c r="G47" s="103">
        <f>'D7'!G47</f>
        <v>3190175</v>
      </c>
      <c r="H47" s="103">
        <f>'D7'!H47</f>
        <v>3263862</v>
      </c>
      <c r="I47" s="103">
        <f>'D7'!I47</f>
        <v>3405411</v>
      </c>
      <c r="J47" s="103">
        <f>'D7'!J47</f>
        <v>3502765</v>
      </c>
      <c r="K47" s="103">
        <f>'D7'!K47</f>
        <v>3666091</v>
      </c>
      <c r="L47" s="103">
        <f>'D7'!L47</f>
        <v>3792176</v>
      </c>
      <c r="M47" s="103">
        <f>'D7'!M47</f>
        <v>3775090</v>
      </c>
      <c r="N47" s="103">
        <f>'D7'!N47</f>
        <v>3611259</v>
      </c>
      <c r="O47" s="103">
        <f>'D7'!O47</f>
        <v>3826205</v>
      </c>
      <c r="P47" s="103">
        <f>'D7'!P47</f>
        <v>3948465</v>
      </c>
      <c r="Q47" s="103">
        <f>'D7'!Q47</f>
        <v>3925236</v>
      </c>
      <c r="R47" s="103">
        <f>'D7'!R47</f>
        <v>3971859</v>
      </c>
      <c r="S47" s="103">
        <f>'D7'!S47</f>
        <v>4077423</v>
      </c>
      <c r="T47" s="103">
        <f>'D7'!T47</f>
        <v>4260470</v>
      </c>
      <c r="U47" s="103">
        <f>'D7'!U47</f>
        <v>4348687</v>
      </c>
      <c r="V47" s="103">
        <f>'D7'!V47</f>
        <v>4460358</v>
      </c>
      <c r="W47" s="103">
        <f>'D7'!W47</f>
        <v>4547336</v>
      </c>
      <c r="X47" s="103">
        <f>'D7'!X47</f>
        <v>4637655</v>
      </c>
      <c r="Y47" s="103">
        <f>'D7'!Y47</f>
        <v>4537008</v>
      </c>
      <c r="Z47" s="2" t="s">
        <v>233</v>
      </c>
      <c r="AA47"/>
    </row>
    <row r="48" spans="1:27" x14ac:dyDescent="0.25">
      <c r="A48" s="32"/>
      <c r="X48"/>
    </row>
  </sheetData>
  <phoneticPr fontId="70" type="noConversion"/>
  <hyperlinks>
    <hyperlink ref="Z46" r:id="rId1" display="Källa folkmängd: SCB" xr:uid="{00000000-0004-0000-0900-000001000000}"/>
    <hyperlink ref="Z47" r:id="rId2" xr:uid="{00000000-0004-0000-0900-000000000000}"/>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22"/>
  <sheetViews>
    <sheetView zoomScaleNormal="100" workbookViewId="0">
      <selection activeCell="L35" sqref="L35"/>
    </sheetView>
  </sheetViews>
  <sheetFormatPr defaultRowHeight="15" x14ac:dyDescent="0.25"/>
  <cols>
    <col min="1" max="1" width="8.7109375" customWidth="1"/>
    <col min="2" max="2" width="29.5703125" customWidth="1"/>
    <col min="3" max="3" width="13.5703125" customWidth="1"/>
    <col min="4" max="4" width="23.42578125" customWidth="1"/>
    <col min="5" max="7" width="12.85546875" customWidth="1"/>
    <col min="8" max="8" width="15.42578125" customWidth="1"/>
    <col min="9" max="16" width="10.7109375" customWidth="1"/>
    <col min="17" max="18" width="20.28515625" bestFit="1" customWidth="1"/>
  </cols>
  <sheetData>
    <row r="1" spans="1:22" x14ac:dyDescent="0.25">
      <c r="A1" s="32" t="s">
        <v>237</v>
      </c>
      <c r="F1" s="74"/>
    </row>
    <row r="2" spans="1:22" x14ac:dyDescent="0.25">
      <c r="A2" s="33" t="s">
        <v>238</v>
      </c>
    </row>
    <row r="4" spans="1:22" x14ac:dyDescent="0.25">
      <c r="A4" s="4"/>
      <c r="B4" s="4"/>
      <c r="C4" s="4"/>
      <c r="D4" s="4"/>
      <c r="E4" s="4"/>
      <c r="F4" s="4"/>
      <c r="G4" s="4"/>
      <c r="H4" s="4"/>
      <c r="I4" s="4"/>
      <c r="J4" s="4"/>
      <c r="K4" s="4"/>
      <c r="L4" s="4"/>
      <c r="M4" s="4"/>
      <c r="N4" s="4"/>
      <c r="O4" s="4"/>
      <c r="P4" s="4"/>
      <c r="Q4" s="4"/>
      <c r="R4" s="4"/>
      <c r="S4" s="4"/>
      <c r="T4" s="4"/>
      <c r="U4" s="4"/>
      <c r="V4" s="4"/>
    </row>
    <row r="5" spans="1:22" x14ac:dyDescent="0.25">
      <c r="A5" s="4"/>
      <c r="B5" s="4"/>
      <c r="C5" s="4"/>
      <c r="D5" s="4"/>
      <c r="E5" s="4"/>
      <c r="F5" s="4"/>
      <c r="G5" s="4"/>
      <c r="H5" s="4"/>
      <c r="I5" s="4"/>
      <c r="J5" s="4"/>
      <c r="K5" s="4"/>
      <c r="L5" s="4"/>
      <c r="M5" s="4"/>
      <c r="N5" s="4"/>
      <c r="O5" s="9"/>
      <c r="P5" s="9"/>
      <c r="Q5" s="4"/>
      <c r="R5" s="4"/>
      <c r="S5" s="4"/>
      <c r="T5" s="4"/>
      <c r="U5" s="4"/>
      <c r="V5" s="4"/>
    </row>
    <row r="6" spans="1:22" x14ac:dyDescent="0.25">
      <c r="A6" s="4"/>
      <c r="B6" s="4"/>
      <c r="C6" s="4"/>
      <c r="D6" s="4"/>
      <c r="E6" s="4"/>
      <c r="F6" s="4"/>
      <c r="G6" s="4"/>
      <c r="H6" s="4"/>
      <c r="I6" s="4"/>
      <c r="J6" s="4"/>
      <c r="K6" s="4"/>
      <c r="L6" s="4"/>
      <c r="M6" s="4"/>
      <c r="N6" s="4"/>
      <c r="O6" s="32"/>
      <c r="P6" s="9"/>
      <c r="Q6" s="4"/>
      <c r="R6" s="4"/>
      <c r="S6" s="4"/>
      <c r="T6" s="4"/>
      <c r="U6" s="4"/>
      <c r="V6" s="4"/>
    </row>
    <row r="7" spans="1:22" x14ac:dyDescent="0.25">
      <c r="A7" s="4"/>
      <c r="B7" s="4"/>
      <c r="C7" s="4"/>
      <c r="D7" s="4"/>
      <c r="E7" s="4"/>
      <c r="F7" s="4"/>
      <c r="G7" s="4"/>
      <c r="H7" s="4"/>
      <c r="I7" s="4"/>
      <c r="J7" s="4"/>
      <c r="K7" s="4"/>
      <c r="L7" s="4"/>
      <c r="M7" s="4"/>
      <c r="N7" s="4"/>
      <c r="O7" s="32"/>
      <c r="P7" s="9"/>
      <c r="Q7" s="4"/>
      <c r="R7" s="4"/>
      <c r="S7" s="4"/>
      <c r="T7" s="4"/>
      <c r="U7" s="4"/>
      <c r="V7" s="4"/>
    </row>
    <row r="8" spans="1:22" x14ac:dyDescent="0.25">
      <c r="A8" s="4"/>
      <c r="B8" s="4"/>
      <c r="C8" s="4"/>
      <c r="D8" s="4"/>
      <c r="E8" s="4"/>
      <c r="F8" s="4"/>
      <c r="G8" s="4"/>
      <c r="H8" s="4"/>
      <c r="I8" s="4"/>
      <c r="J8" s="4"/>
      <c r="K8" s="4"/>
      <c r="L8" s="4"/>
      <c r="M8" s="4"/>
      <c r="N8" s="4"/>
      <c r="O8" s="25"/>
      <c r="P8" s="25"/>
      <c r="Q8" s="4"/>
      <c r="R8" s="4"/>
      <c r="S8" s="4"/>
      <c r="T8" s="4"/>
      <c r="U8" s="4"/>
      <c r="V8" s="4"/>
    </row>
    <row r="9" spans="1:22" x14ac:dyDescent="0.25">
      <c r="A9" s="4"/>
      <c r="B9" s="4"/>
      <c r="C9" s="4"/>
      <c r="D9" s="4"/>
      <c r="E9" s="4"/>
      <c r="F9" s="4"/>
      <c r="G9" s="4"/>
      <c r="H9" s="4"/>
      <c r="I9" s="4"/>
      <c r="J9" s="4"/>
      <c r="K9" s="4"/>
      <c r="L9" s="4"/>
      <c r="M9" s="4"/>
      <c r="N9" s="4"/>
      <c r="O9" s="26"/>
      <c r="P9" s="26"/>
      <c r="Q9" s="4"/>
      <c r="R9" s="4"/>
      <c r="S9" s="4"/>
      <c r="T9" s="4"/>
      <c r="U9" s="4"/>
      <c r="V9" s="4"/>
    </row>
    <row r="10" spans="1:22" x14ac:dyDescent="0.25">
      <c r="A10" s="4"/>
      <c r="B10" s="4"/>
      <c r="C10" s="4"/>
      <c r="D10" s="4"/>
      <c r="E10" s="4"/>
      <c r="F10" s="4"/>
      <c r="G10" s="4"/>
      <c r="H10" s="4"/>
      <c r="I10" s="4"/>
      <c r="J10" s="4"/>
      <c r="K10" s="4"/>
      <c r="L10" s="4"/>
      <c r="M10" s="4"/>
      <c r="N10" s="4"/>
      <c r="O10" s="51"/>
      <c r="P10" s="52"/>
      <c r="Q10" s="4"/>
      <c r="R10" s="4"/>
      <c r="S10" s="4"/>
      <c r="T10" s="4"/>
      <c r="U10" s="4"/>
      <c r="V10" s="4"/>
    </row>
    <row r="11" spans="1:22" x14ac:dyDescent="0.25">
      <c r="A11" s="4"/>
      <c r="B11" s="4"/>
      <c r="C11" s="4"/>
      <c r="D11" s="4"/>
      <c r="E11" s="4"/>
      <c r="F11" s="4"/>
      <c r="G11" s="4"/>
      <c r="H11" s="4"/>
      <c r="I11" s="4"/>
      <c r="J11" s="4"/>
      <c r="K11" s="4"/>
      <c r="L11" s="4"/>
      <c r="M11" s="4"/>
      <c r="N11" s="4"/>
      <c r="O11" s="25"/>
      <c r="P11" s="25"/>
      <c r="Q11" s="4"/>
      <c r="R11" s="4"/>
      <c r="S11" s="4"/>
      <c r="T11" s="4"/>
      <c r="U11" s="4"/>
      <c r="V11" s="4"/>
    </row>
    <row r="12" spans="1:22" x14ac:dyDescent="0.25">
      <c r="A12" s="4"/>
      <c r="B12" s="4"/>
      <c r="C12" s="4"/>
      <c r="D12" s="4"/>
      <c r="E12" s="4"/>
      <c r="F12" s="4"/>
      <c r="G12" s="4"/>
      <c r="H12" s="4"/>
      <c r="I12" s="4"/>
      <c r="J12" s="4"/>
      <c r="K12" s="4"/>
      <c r="L12" s="4"/>
      <c r="M12" s="4"/>
      <c r="N12" s="4"/>
      <c r="O12" s="53"/>
      <c r="P12" s="18"/>
      <c r="Q12" s="4"/>
      <c r="R12" s="4"/>
      <c r="S12" s="4"/>
      <c r="T12" s="4"/>
      <c r="U12" s="4"/>
      <c r="V12" s="4"/>
    </row>
    <row r="13" spans="1:22" x14ac:dyDescent="0.25">
      <c r="A13" s="4"/>
      <c r="B13" s="4"/>
      <c r="C13" s="4"/>
      <c r="D13" s="4"/>
      <c r="E13" s="4"/>
      <c r="F13" s="4"/>
      <c r="G13" s="4"/>
      <c r="H13" s="4"/>
      <c r="I13" s="4"/>
      <c r="J13" s="4"/>
      <c r="K13" s="4"/>
      <c r="L13" s="4"/>
      <c r="M13" s="4"/>
      <c r="N13" s="4"/>
      <c r="O13" s="52"/>
      <c r="P13" s="52"/>
      <c r="Q13" s="4"/>
      <c r="R13" s="4"/>
      <c r="S13" s="4"/>
      <c r="T13" s="4"/>
      <c r="U13" s="4"/>
      <c r="V13" s="4"/>
    </row>
    <row r="14" spans="1:22" x14ac:dyDescent="0.25">
      <c r="A14" s="4"/>
      <c r="B14" s="4"/>
      <c r="C14" s="4"/>
      <c r="D14" s="4"/>
      <c r="E14" s="4"/>
      <c r="F14" s="4"/>
      <c r="G14" s="4"/>
      <c r="H14" s="4"/>
      <c r="I14" s="4"/>
      <c r="J14" s="4"/>
      <c r="K14" s="4"/>
      <c r="L14" s="4"/>
      <c r="M14" s="4"/>
      <c r="N14" s="4"/>
      <c r="O14" s="25"/>
      <c r="P14" s="25"/>
      <c r="Q14" s="4"/>
      <c r="R14" s="4"/>
      <c r="S14" s="4"/>
      <c r="T14" s="4"/>
      <c r="U14" s="4"/>
      <c r="V14" s="4"/>
    </row>
    <row r="15" spans="1:22" x14ac:dyDescent="0.25">
      <c r="A15" s="4"/>
      <c r="B15" s="4"/>
      <c r="C15" s="4"/>
      <c r="D15" s="4"/>
      <c r="E15" s="4"/>
      <c r="F15" s="4"/>
      <c r="G15" s="4"/>
      <c r="H15" s="4"/>
      <c r="I15" s="4"/>
      <c r="J15" s="4"/>
      <c r="K15" s="4"/>
      <c r="L15" s="4"/>
      <c r="M15" s="4"/>
      <c r="N15" s="4"/>
      <c r="O15" s="18"/>
      <c r="P15" s="18"/>
      <c r="Q15" s="4"/>
      <c r="R15" s="4"/>
      <c r="S15" s="4"/>
      <c r="T15" s="4"/>
      <c r="U15" s="4"/>
      <c r="V15" s="4"/>
    </row>
    <row r="16" spans="1:22" x14ac:dyDescent="0.25">
      <c r="A16" s="4"/>
      <c r="B16" s="4"/>
      <c r="C16" s="4"/>
      <c r="D16" s="4"/>
      <c r="E16" s="4"/>
      <c r="F16" s="4"/>
      <c r="G16" s="4"/>
      <c r="H16" s="4"/>
      <c r="I16" s="4"/>
      <c r="J16" s="4"/>
      <c r="K16" s="4"/>
      <c r="L16" s="4"/>
      <c r="M16" s="4"/>
      <c r="N16" s="4"/>
      <c r="O16" s="18"/>
      <c r="P16" s="18"/>
      <c r="Q16" s="4"/>
      <c r="R16" s="4"/>
      <c r="S16" s="4"/>
      <c r="T16" s="4"/>
      <c r="U16" s="4"/>
      <c r="V16" s="4"/>
    </row>
    <row r="17" spans="1:22" x14ac:dyDescent="0.25">
      <c r="A17" s="4"/>
      <c r="B17" s="4"/>
      <c r="C17" s="4"/>
      <c r="D17" s="4"/>
      <c r="E17" s="4"/>
      <c r="F17" s="4"/>
      <c r="G17" s="4"/>
      <c r="H17" s="4"/>
      <c r="I17" s="4"/>
      <c r="J17" s="4"/>
      <c r="K17" s="4"/>
      <c r="L17" s="4"/>
      <c r="M17" s="4"/>
      <c r="N17" s="4"/>
      <c r="O17" s="18"/>
      <c r="P17" s="18"/>
      <c r="Q17" s="4"/>
      <c r="R17" s="4"/>
      <c r="S17" s="4"/>
      <c r="T17" s="4"/>
      <c r="U17" s="4"/>
      <c r="V17" s="4"/>
    </row>
    <row r="18" spans="1:22" x14ac:dyDescent="0.25">
      <c r="A18" s="4"/>
      <c r="B18" s="4"/>
      <c r="C18" s="4"/>
      <c r="D18" s="4"/>
      <c r="E18" s="4"/>
      <c r="F18" s="4"/>
      <c r="G18" s="4"/>
      <c r="H18" s="4"/>
      <c r="I18" s="4"/>
      <c r="J18" s="4"/>
      <c r="K18" s="4"/>
      <c r="L18" s="4"/>
      <c r="M18" s="4"/>
      <c r="N18" s="4"/>
      <c r="O18" s="4"/>
      <c r="P18" s="4"/>
      <c r="Q18" s="4"/>
      <c r="R18" s="4"/>
      <c r="S18" s="4"/>
      <c r="T18" s="4"/>
      <c r="U18" s="4"/>
      <c r="V18" s="4"/>
    </row>
    <row r="19" spans="1:22" x14ac:dyDescent="0.25">
      <c r="A19" s="4"/>
      <c r="B19" s="4"/>
      <c r="C19" s="4"/>
      <c r="D19" s="4"/>
      <c r="E19" s="4"/>
      <c r="F19" s="4"/>
      <c r="G19" s="4"/>
      <c r="H19" s="4"/>
      <c r="I19" s="4"/>
      <c r="J19" s="4"/>
      <c r="K19" s="4"/>
      <c r="L19" s="4"/>
      <c r="M19" s="4"/>
      <c r="N19" s="4"/>
      <c r="O19" s="4"/>
      <c r="P19" s="4"/>
      <c r="Q19" s="4"/>
      <c r="R19" s="4"/>
      <c r="S19" s="4"/>
      <c r="T19" s="4"/>
      <c r="U19" s="4"/>
      <c r="V19" s="4"/>
    </row>
    <row r="20" spans="1:22" x14ac:dyDescent="0.25">
      <c r="A20" s="4"/>
      <c r="B20" s="4"/>
      <c r="C20" s="4"/>
      <c r="D20" s="4"/>
      <c r="E20" s="4"/>
      <c r="F20" s="4"/>
      <c r="G20" s="4"/>
      <c r="H20" s="4"/>
      <c r="I20" s="4"/>
      <c r="J20" s="4"/>
      <c r="K20" s="4"/>
      <c r="L20" s="4"/>
      <c r="M20" s="4"/>
      <c r="N20" s="4"/>
      <c r="O20" s="4"/>
      <c r="P20" s="4"/>
      <c r="Q20" s="4"/>
      <c r="R20" s="4"/>
      <c r="S20" s="4"/>
      <c r="T20" s="4"/>
      <c r="U20" s="4"/>
      <c r="V20" s="4"/>
    </row>
    <row r="21" spans="1:22" x14ac:dyDescent="0.25">
      <c r="A21" s="82"/>
      <c r="B21" s="82"/>
      <c r="C21" s="82"/>
      <c r="D21" s="82"/>
      <c r="E21" s="82"/>
      <c r="F21" s="82"/>
      <c r="G21" s="82"/>
      <c r="Q21" s="81"/>
    </row>
    <row r="22" spans="1:22" x14ac:dyDescent="0.25">
      <c r="A22" s="77"/>
      <c r="B22" s="82"/>
      <c r="C22" s="82"/>
      <c r="D22" s="82"/>
      <c r="E22" s="82"/>
      <c r="F22" s="82"/>
      <c r="G22" s="82"/>
      <c r="H22" s="82"/>
      <c r="Q22" s="77"/>
      <c r="R22" s="82"/>
      <c r="S22" s="82"/>
      <c r="T22" s="82"/>
      <c r="U22" s="82"/>
      <c r="V22" s="82"/>
    </row>
    <row r="23" spans="1:22" x14ac:dyDescent="0.25">
      <c r="A23" s="80"/>
      <c r="B23" s="75"/>
      <c r="C23" s="75"/>
      <c r="D23" s="75"/>
      <c r="E23" s="75"/>
      <c r="F23" s="75"/>
      <c r="G23" s="75"/>
      <c r="H23" s="75"/>
      <c r="Q23" s="77"/>
      <c r="R23" s="75"/>
      <c r="S23" s="75"/>
      <c r="T23" s="75"/>
      <c r="U23" s="75"/>
      <c r="V23" s="75"/>
    </row>
    <row r="24" spans="1:22" x14ac:dyDescent="0.25">
      <c r="A24" s="77"/>
      <c r="B24" s="75"/>
      <c r="C24" s="79"/>
      <c r="D24" s="78"/>
      <c r="E24" s="78"/>
      <c r="F24" s="78"/>
      <c r="G24" s="78"/>
      <c r="H24" s="75"/>
      <c r="Q24" s="77"/>
      <c r="R24" s="75"/>
      <c r="S24" s="75"/>
      <c r="T24" s="75"/>
      <c r="U24" s="75"/>
      <c r="V24" s="75"/>
    </row>
    <row r="26" spans="1:22" x14ac:dyDescent="0.25">
      <c r="B26" s="75"/>
      <c r="C26" s="75"/>
      <c r="D26" s="75"/>
      <c r="E26" s="75"/>
      <c r="F26" s="75"/>
      <c r="G26" s="75"/>
      <c r="H26" s="75"/>
    </row>
    <row r="27" spans="1:22" x14ac:dyDescent="0.25">
      <c r="B27" s="75"/>
      <c r="C27" s="75"/>
      <c r="D27" s="75"/>
      <c r="E27" s="75"/>
      <c r="F27" s="75"/>
      <c r="G27" s="75"/>
      <c r="H27" s="75"/>
      <c r="Q27" s="76"/>
      <c r="R27" s="76"/>
      <c r="S27" s="76"/>
      <c r="T27" s="76"/>
    </row>
    <row r="35" spans="1:25" x14ac:dyDescent="0.25">
      <c r="A35" s="32"/>
      <c r="B35" s="4"/>
      <c r="C35" s="4"/>
      <c r="D35" s="4"/>
      <c r="E35" s="4"/>
      <c r="F35" s="4"/>
      <c r="G35" s="4"/>
      <c r="H35" s="4"/>
      <c r="I35" s="4"/>
      <c r="J35" s="4"/>
      <c r="K35" s="4"/>
      <c r="L35" s="4"/>
      <c r="M35" s="4"/>
      <c r="N35" s="4"/>
      <c r="O35" s="4"/>
      <c r="P35" s="4"/>
      <c r="Q35" s="4"/>
      <c r="R35" s="4"/>
      <c r="S35" s="4"/>
      <c r="T35" s="4"/>
      <c r="U35" s="4"/>
    </row>
    <row r="36" spans="1:25" s="88" customFormat="1" ht="45" x14ac:dyDescent="0.25">
      <c r="B36" s="88" t="s">
        <v>201</v>
      </c>
      <c r="C36" s="23" t="s">
        <v>4</v>
      </c>
      <c r="D36" s="23" t="s">
        <v>106</v>
      </c>
      <c r="E36" s="23" t="s">
        <v>12</v>
      </c>
      <c r="F36" s="23" t="s">
        <v>13</v>
      </c>
      <c r="G36" s="23" t="s">
        <v>7</v>
      </c>
      <c r="H36" s="52" t="s">
        <v>199</v>
      </c>
      <c r="Q36" s="52"/>
      <c r="R36" s="52"/>
      <c r="S36" s="52"/>
      <c r="T36" s="52"/>
      <c r="U36" s="52"/>
    </row>
    <row r="37" spans="1:25" s="88" customFormat="1" ht="45" x14ac:dyDescent="0.25">
      <c r="B37" s="88" t="s">
        <v>201</v>
      </c>
      <c r="C37" s="23" t="s">
        <v>0</v>
      </c>
      <c r="D37" s="23" t="s">
        <v>1</v>
      </c>
      <c r="E37" s="23" t="s">
        <v>2</v>
      </c>
      <c r="F37" s="23" t="s">
        <v>3</v>
      </c>
      <c r="G37" s="60" t="s">
        <v>30</v>
      </c>
      <c r="H37" s="60" t="s">
        <v>31</v>
      </c>
      <c r="I37" s="60"/>
      <c r="Q37" s="52"/>
      <c r="R37" s="52"/>
      <c r="S37" s="52"/>
      <c r="T37" s="52"/>
      <c r="U37" s="52"/>
    </row>
    <row r="38" spans="1:25" s="86" customFormat="1" x14ac:dyDescent="0.25">
      <c r="A38" s="86" t="s">
        <v>239</v>
      </c>
      <c r="B38" s="86" t="s">
        <v>239</v>
      </c>
      <c r="C38" s="107">
        <f>P44</f>
        <v>3.2429999999999999</v>
      </c>
      <c r="D38" s="83">
        <f>P45</f>
        <v>0.80800000000000005</v>
      </c>
      <c r="E38" s="83">
        <f>P46</f>
        <v>7.4690000000000003</v>
      </c>
      <c r="F38" s="83">
        <f>P47</f>
        <v>2.5790000000000002</v>
      </c>
      <c r="G38" s="83">
        <f>P48</f>
        <v>0.03</v>
      </c>
      <c r="H38" s="37">
        <f>P49</f>
        <v>6.0000000000000001E-3</v>
      </c>
      <c r="I38" s="87"/>
      <c r="L38" s="77"/>
      <c r="N38" s="2"/>
      <c r="Q38" s="9"/>
      <c r="R38" s="9"/>
      <c r="S38" s="9"/>
      <c r="T38" s="9"/>
      <c r="U38" s="9"/>
    </row>
    <row r="39" spans="1:25" s="86" customFormat="1" x14ac:dyDescent="0.25">
      <c r="A39" s="21" t="s">
        <v>187</v>
      </c>
      <c r="B39" s="86" t="s">
        <v>188</v>
      </c>
      <c r="C39" s="36">
        <f>P51</f>
        <v>5.6572612170163721</v>
      </c>
      <c r="D39" s="36">
        <f>P52</f>
        <v>6.2228254180507614</v>
      </c>
      <c r="E39" s="36">
        <f>P53</f>
        <v>10.900976757426703</v>
      </c>
      <c r="F39" s="36">
        <f>P54</f>
        <v>1.4815111769746578</v>
      </c>
      <c r="G39" s="36">
        <f>P55</f>
        <v>0.46039022378527339</v>
      </c>
      <c r="H39" s="36">
        <f>P56</f>
        <v>0.16375757805885582</v>
      </c>
      <c r="I39" s="36"/>
      <c r="J39" s="9"/>
      <c r="L39" s="9"/>
      <c r="M39" s="9"/>
      <c r="N39" s="9"/>
      <c r="O39" s="9"/>
      <c r="P39" s="9"/>
      <c r="Q39" s="9"/>
      <c r="R39" s="9"/>
      <c r="S39" s="9"/>
      <c r="T39" s="9"/>
      <c r="U39" s="9"/>
    </row>
    <row r="40" spans="1:25" x14ac:dyDescent="0.25">
      <c r="A40" s="4"/>
      <c r="B40" s="4"/>
      <c r="C40" s="4"/>
      <c r="D40" s="4"/>
      <c r="E40" s="4"/>
      <c r="F40" s="4"/>
      <c r="G40" s="4"/>
      <c r="H40" s="4"/>
      <c r="I40" s="4"/>
      <c r="J40" s="4"/>
      <c r="L40" s="4"/>
      <c r="M40" s="4"/>
      <c r="N40" s="4"/>
      <c r="O40" s="4"/>
      <c r="P40" s="4"/>
      <c r="Q40" s="4"/>
      <c r="R40" s="4"/>
      <c r="S40" s="4"/>
      <c r="T40" s="4"/>
      <c r="U40" s="4"/>
    </row>
    <row r="41" spans="1:25" x14ac:dyDescent="0.25">
      <c r="A41" s="4"/>
      <c r="B41" s="4"/>
      <c r="C41" s="4"/>
      <c r="D41" s="4"/>
      <c r="E41" s="4"/>
      <c r="F41" s="4"/>
      <c r="G41" s="4"/>
      <c r="H41" s="4"/>
      <c r="I41" s="4"/>
      <c r="J41" s="4"/>
      <c r="K41" s="4"/>
      <c r="L41" s="4"/>
      <c r="M41" s="4"/>
      <c r="N41" s="4"/>
      <c r="O41" s="4"/>
      <c r="P41" s="4"/>
      <c r="Q41" s="4"/>
      <c r="R41" s="4"/>
      <c r="S41" s="4"/>
      <c r="T41" s="4"/>
      <c r="U41" s="4"/>
      <c r="V41" s="4"/>
    </row>
    <row r="42" spans="1:25" x14ac:dyDescent="0.25">
      <c r="B42" s="75"/>
      <c r="C42" s="75"/>
      <c r="D42" s="75"/>
      <c r="E42" s="75"/>
      <c r="F42" s="75"/>
      <c r="G42" s="75"/>
      <c r="H42" s="75"/>
    </row>
    <row r="43" spans="1:25" s="84" customFormat="1" x14ac:dyDescent="0.25">
      <c r="A43" s="84" t="s">
        <v>200</v>
      </c>
      <c r="B43" s="90" t="s">
        <v>201</v>
      </c>
      <c r="C43" s="90" t="s">
        <v>200</v>
      </c>
      <c r="D43" s="90" t="s">
        <v>201</v>
      </c>
      <c r="E43" s="84" t="s">
        <v>195</v>
      </c>
      <c r="F43" s="84" t="s">
        <v>194</v>
      </c>
      <c r="G43" s="84" t="s">
        <v>193</v>
      </c>
      <c r="H43" s="84" t="s">
        <v>192</v>
      </c>
      <c r="I43" s="84" t="s">
        <v>191</v>
      </c>
      <c r="J43" s="84" t="s">
        <v>190</v>
      </c>
      <c r="K43" s="84" t="s">
        <v>189</v>
      </c>
      <c r="L43" s="84" t="s">
        <v>198</v>
      </c>
      <c r="M43" s="84" t="s">
        <v>212</v>
      </c>
      <c r="N43" s="84" t="s">
        <v>224</v>
      </c>
      <c r="O43" s="84" t="s">
        <v>236</v>
      </c>
      <c r="P43" s="84" t="s">
        <v>252</v>
      </c>
      <c r="Q43" s="32"/>
      <c r="R43" s="32"/>
      <c r="S43" s="32"/>
      <c r="T43" s="32"/>
      <c r="U43" s="32"/>
      <c r="V43" s="32"/>
      <c r="W43" s="32"/>
      <c r="X43" s="32"/>
      <c r="Y43" s="32"/>
    </row>
    <row r="44" spans="1:25" x14ac:dyDescent="0.25">
      <c r="A44" s="86" t="s">
        <v>239</v>
      </c>
      <c r="B44" s="89" t="s">
        <v>4</v>
      </c>
      <c r="C44" s="86" t="s">
        <v>239</v>
      </c>
      <c r="D44" s="23" t="s">
        <v>0</v>
      </c>
      <c r="E44" s="83">
        <v>3.2240000000000002</v>
      </c>
      <c r="F44" s="83">
        <v>3.3980000000000001</v>
      </c>
      <c r="G44" s="83">
        <v>3.202</v>
      </c>
      <c r="H44" s="83">
        <v>3.278</v>
      </c>
      <c r="I44" s="83">
        <v>3.5059999999999998</v>
      </c>
      <c r="J44" s="83">
        <v>3.2440000000000002</v>
      </c>
      <c r="K44" s="83">
        <v>3.2839999999999998</v>
      </c>
      <c r="L44" s="83">
        <v>3.419</v>
      </c>
      <c r="M44" s="107">
        <v>3.2930000000000001</v>
      </c>
      <c r="N44" s="107">
        <v>3.3290000000000002</v>
      </c>
      <c r="O44" s="107">
        <v>3.2709999999999999</v>
      </c>
      <c r="P44" s="107">
        <v>3.2429999999999999</v>
      </c>
      <c r="Q44" s="4"/>
      <c r="R44" s="4"/>
      <c r="S44" s="4"/>
      <c r="T44" s="4"/>
      <c r="U44" s="4"/>
      <c r="V44" s="4"/>
      <c r="W44" s="4"/>
      <c r="X44" s="4"/>
      <c r="Y44" s="4"/>
    </row>
    <row r="45" spans="1:25" s="73" customFormat="1" x14ac:dyDescent="0.25">
      <c r="A45" s="86" t="s">
        <v>239</v>
      </c>
      <c r="B45" s="89" t="s">
        <v>106</v>
      </c>
      <c r="C45" s="86" t="s">
        <v>239</v>
      </c>
      <c r="D45" s="23" t="s">
        <v>1</v>
      </c>
      <c r="E45" s="83">
        <v>0.61699999999999999</v>
      </c>
      <c r="F45" s="83">
        <v>0.629</v>
      </c>
      <c r="G45" s="83">
        <v>0.58899999999999997</v>
      </c>
      <c r="H45" s="83">
        <v>0.69099999999999995</v>
      </c>
      <c r="I45" s="83">
        <v>0.65200000000000002</v>
      </c>
      <c r="J45" s="83">
        <v>0.70399999999999996</v>
      </c>
      <c r="K45" s="83">
        <v>0.72499999999999998</v>
      </c>
      <c r="L45" s="83">
        <v>0.73199999999999998</v>
      </c>
      <c r="M45" s="83">
        <v>0.78400000000000003</v>
      </c>
      <c r="N45" s="83">
        <v>0.748</v>
      </c>
      <c r="O45" s="83">
        <v>0.71</v>
      </c>
      <c r="P45" s="83">
        <v>0.80800000000000005</v>
      </c>
      <c r="Q45" s="4"/>
      <c r="R45" s="4"/>
      <c r="S45" s="4"/>
      <c r="T45" s="4"/>
      <c r="U45" s="4"/>
      <c r="V45" s="4"/>
      <c r="W45" s="4"/>
      <c r="X45" s="4"/>
      <c r="Y45" s="4"/>
    </row>
    <row r="46" spans="1:25" s="73" customFormat="1" ht="15" customHeight="1" x14ac:dyDescent="0.25">
      <c r="A46" s="86" t="s">
        <v>239</v>
      </c>
      <c r="B46" s="89" t="s">
        <v>12</v>
      </c>
      <c r="C46" s="86" t="s">
        <v>239</v>
      </c>
      <c r="D46" s="23" t="s">
        <v>2</v>
      </c>
      <c r="E46" s="83">
        <v>6.9950000000000001</v>
      </c>
      <c r="F46" s="83">
        <v>7.548</v>
      </c>
      <c r="G46" s="83">
        <v>6.6470000000000002</v>
      </c>
      <c r="H46" s="83">
        <v>6.242</v>
      </c>
      <c r="I46" s="83">
        <v>6.2460000000000004</v>
      </c>
      <c r="J46" s="83">
        <v>6.44</v>
      </c>
      <c r="K46" s="83">
        <v>6.4249999999999998</v>
      </c>
      <c r="L46" s="83">
        <v>6.6440000000000001</v>
      </c>
      <c r="M46" s="83">
        <v>6.9560000000000004</v>
      </c>
      <c r="N46" s="83">
        <v>7.1710000000000003</v>
      </c>
      <c r="O46" s="83">
        <v>7.1280000000000001</v>
      </c>
      <c r="P46" s="83">
        <v>7.4690000000000003</v>
      </c>
      <c r="Q46" s="4"/>
      <c r="R46" s="4"/>
      <c r="S46" s="4"/>
      <c r="T46" s="4"/>
      <c r="U46" s="4"/>
      <c r="V46" s="4"/>
      <c r="W46" s="4"/>
      <c r="X46" s="4"/>
      <c r="Y46" s="4"/>
    </row>
    <row r="47" spans="1:25" s="73" customFormat="1" x14ac:dyDescent="0.25">
      <c r="A47" s="86" t="s">
        <v>239</v>
      </c>
      <c r="B47" s="89" t="s">
        <v>13</v>
      </c>
      <c r="C47" s="86" t="s">
        <v>239</v>
      </c>
      <c r="D47" s="23" t="s">
        <v>3</v>
      </c>
      <c r="E47" s="83">
        <v>3.5</v>
      </c>
      <c r="F47" s="83">
        <v>3.544</v>
      </c>
      <c r="G47" s="83">
        <v>3.4630000000000001</v>
      </c>
      <c r="H47" s="83">
        <v>3.3050000000000002</v>
      </c>
      <c r="I47" s="83">
        <v>3.2170000000000001</v>
      </c>
      <c r="J47" s="83">
        <v>3.266</v>
      </c>
      <c r="K47" s="83">
        <v>3.145</v>
      </c>
      <c r="L47" s="83">
        <v>3.1379999999999999</v>
      </c>
      <c r="M47" s="83">
        <v>3.1269999999999998</v>
      </c>
      <c r="N47" s="83">
        <v>2.8980000000000001</v>
      </c>
      <c r="O47" s="83">
        <v>2.4500000000000002</v>
      </c>
      <c r="P47" s="83">
        <v>2.5790000000000002</v>
      </c>
      <c r="Q47" s="4"/>
      <c r="R47" s="4"/>
      <c r="S47" s="4"/>
      <c r="T47" s="4"/>
      <c r="U47" s="4"/>
      <c r="V47" s="4"/>
      <c r="W47" s="4"/>
      <c r="X47" s="4"/>
      <c r="Y47" s="4"/>
    </row>
    <row r="48" spans="1:25" s="73" customFormat="1" x14ac:dyDescent="0.25">
      <c r="A48" s="86" t="s">
        <v>239</v>
      </c>
      <c r="B48" s="89" t="s">
        <v>7</v>
      </c>
      <c r="C48" s="86" t="s">
        <v>239</v>
      </c>
      <c r="D48" s="60" t="s">
        <v>30</v>
      </c>
      <c r="E48" s="83">
        <v>2E-3</v>
      </c>
      <c r="F48" s="83">
        <v>1E-3</v>
      </c>
      <c r="G48" s="83">
        <v>-7.0000000000000001E-3</v>
      </c>
      <c r="H48" s="83">
        <v>-1E-3</v>
      </c>
      <c r="I48" s="83">
        <v>-3.0000000000000001E-3</v>
      </c>
      <c r="J48" s="83">
        <v>-2E-3</v>
      </c>
      <c r="K48" s="83">
        <v>2E-3</v>
      </c>
      <c r="L48" s="83">
        <v>1E-3</v>
      </c>
      <c r="M48" s="83">
        <v>1.7000000000000001E-2</v>
      </c>
      <c r="N48" s="83">
        <v>3.3000000000000002E-2</v>
      </c>
      <c r="O48" s="83">
        <v>2.5999999999999999E-2</v>
      </c>
      <c r="P48" s="83">
        <v>0.03</v>
      </c>
      <c r="Q48" s="4"/>
      <c r="R48" s="4"/>
      <c r="S48" s="4"/>
      <c r="T48" s="4"/>
      <c r="U48" s="4"/>
      <c r="V48" s="4"/>
      <c r="W48" s="4"/>
      <c r="X48" s="4"/>
      <c r="Y48" s="4"/>
    </row>
    <row r="49" spans="1:25" s="21" customFormat="1" ht="30" x14ac:dyDescent="0.25">
      <c r="A49" s="86" t="s">
        <v>239</v>
      </c>
      <c r="B49" s="52" t="s">
        <v>199</v>
      </c>
      <c r="C49" s="86" t="s">
        <v>239</v>
      </c>
      <c r="D49" s="60" t="s">
        <v>31</v>
      </c>
      <c r="E49" s="36">
        <v>1E-3</v>
      </c>
      <c r="F49" s="36">
        <v>0</v>
      </c>
      <c r="G49" s="36">
        <v>0</v>
      </c>
      <c r="H49" s="36">
        <v>1E-3</v>
      </c>
      <c r="I49" s="36">
        <v>1E-3</v>
      </c>
      <c r="J49" s="36">
        <v>1E-3</v>
      </c>
      <c r="K49" s="36">
        <v>5.0000000000000001E-3</v>
      </c>
      <c r="L49" s="36">
        <v>8.0000000000000002E-3</v>
      </c>
      <c r="M49" s="37">
        <v>2E-3</v>
      </c>
      <c r="N49" s="37">
        <v>2E-3</v>
      </c>
      <c r="O49" s="37">
        <v>2E-3</v>
      </c>
      <c r="P49" s="37">
        <v>6.0000000000000001E-3</v>
      </c>
      <c r="Q49" s="9"/>
      <c r="R49" s="9"/>
      <c r="S49" s="9"/>
      <c r="T49" s="9"/>
      <c r="U49" s="9"/>
      <c r="V49" s="9"/>
      <c r="W49" s="9"/>
      <c r="X49" s="9"/>
      <c r="Y49" s="9"/>
    </row>
    <row r="50" spans="1:25" s="84" customFormat="1" x14ac:dyDescent="0.25">
      <c r="A50" s="84" t="s">
        <v>239</v>
      </c>
      <c r="B50" s="90" t="s">
        <v>36</v>
      </c>
      <c r="C50" s="90" t="s">
        <v>239</v>
      </c>
      <c r="D50" s="91" t="s">
        <v>35</v>
      </c>
      <c r="E50" s="85">
        <f>SUM(E44:E49)</f>
        <v>14.339</v>
      </c>
      <c r="F50" s="85">
        <f t="shared" ref="F50:N50" si="0">SUM(F44:F49)</f>
        <v>15.12</v>
      </c>
      <c r="G50" s="85">
        <f t="shared" si="0"/>
        <v>13.894</v>
      </c>
      <c r="H50" s="85">
        <f t="shared" si="0"/>
        <v>13.516</v>
      </c>
      <c r="I50" s="85">
        <f t="shared" si="0"/>
        <v>13.619</v>
      </c>
      <c r="J50" s="85">
        <f t="shared" si="0"/>
        <v>13.653</v>
      </c>
      <c r="K50" s="85">
        <f t="shared" si="0"/>
        <v>13.586</v>
      </c>
      <c r="L50" s="85">
        <f t="shared" si="0"/>
        <v>13.941999999999998</v>
      </c>
      <c r="M50" s="85">
        <f t="shared" si="0"/>
        <v>14.179</v>
      </c>
      <c r="N50" s="85">
        <f t="shared" si="0"/>
        <v>14.181000000000001</v>
      </c>
      <c r="O50" s="85">
        <f t="shared" ref="O50:P50" si="1">SUM(O44:O49)</f>
        <v>13.587000000000002</v>
      </c>
      <c r="P50" s="85">
        <f t="shared" si="1"/>
        <v>14.135</v>
      </c>
      <c r="R50" s="32"/>
      <c r="S50" s="32"/>
      <c r="T50" s="32"/>
      <c r="U50" s="32"/>
      <c r="V50" s="32"/>
      <c r="W50" s="32"/>
      <c r="X50" s="32"/>
      <c r="Y50" s="32"/>
    </row>
    <row r="51" spans="1:25" s="21" customFormat="1" x14ac:dyDescent="0.25">
      <c r="A51" s="21" t="s">
        <v>187</v>
      </c>
      <c r="B51" s="23" t="s">
        <v>4</v>
      </c>
      <c r="C51" s="88" t="s">
        <v>188</v>
      </c>
      <c r="D51" s="23" t="s">
        <v>0</v>
      </c>
      <c r="E51" s="36">
        <f>'D4'!O36</f>
        <v>6.4572127891142959</v>
      </c>
      <c r="F51" s="36">
        <f>'D4'!P36</f>
        <v>6.4812962452424481</v>
      </c>
      <c r="G51" s="36">
        <f>'D4'!Q36</f>
        <v>6.1069719896704768</v>
      </c>
      <c r="H51" s="36">
        <f>'D4'!R36</f>
        <v>6.115303827766061</v>
      </c>
      <c r="I51" s="36">
        <f>'D4'!S36</f>
        <v>6.4130293844552906</v>
      </c>
      <c r="J51" s="36">
        <f>'D4'!T36</f>
        <v>5.9351276538304312</v>
      </c>
      <c r="K51" s="36">
        <f>'D4'!U36</f>
        <v>5.8421658696847913</v>
      </c>
      <c r="L51" s="36">
        <f>'D4'!V36</f>
        <v>5.8657286690410899</v>
      </c>
      <c r="M51" s="36">
        <f>'D4'!W36</f>
        <v>5.7035032649745085</v>
      </c>
      <c r="N51" s="36">
        <f>'D4'!X36</f>
        <v>6.2834499275344005</v>
      </c>
      <c r="O51" s="36">
        <f>'D4'!Y36</f>
        <v>5.6224894124553266</v>
      </c>
      <c r="P51" s="36">
        <f>'D4'!Z36</f>
        <v>5.6572612170163721</v>
      </c>
      <c r="Q51" s="9"/>
      <c r="R51" s="9"/>
      <c r="S51" s="9"/>
      <c r="T51" s="9"/>
      <c r="U51" s="9"/>
      <c r="V51" s="9"/>
      <c r="W51" s="9"/>
      <c r="X51" s="9"/>
      <c r="Y51" s="9"/>
    </row>
    <row r="52" spans="1:25" s="21" customFormat="1" x14ac:dyDescent="0.25">
      <c r="A52" s="21" t="s">
        <v>187</v>
      </c>
      <c r="B52" s="23" t="s">
        <v>106</v>
      </c>
      <c r="C52" s="88" t="s">
        <v>188</v>
      </c>
      <c r="D52" s="23" t="s">
        <v>1</v>
      </c>
      <c r="E52" s="36">
        <f>'D4'!O37</f>
        <v>4.238220435617948</v>
      </c>
      <c r="F52" s="36">
        <f>'D4'!P37</f>
        <v>4.8234914730724912</v>
      </c>
      <c r="G52" s="36">
        <f>'D4'!Q37</f>
        <v>5.0688708924557435</v>
      </c>
      <c r="H52" s="36">
        <f>'D4'!R37</f>
        <v>5.730027564017397</v>
      </c>
      <c r="I52" s="36">
        <f>'D4'!S37</f>
        <v>5.8036522783699995</v>
      </c>
      <c r="J52" s="36">
        <f>'D4'!T37</f>
        <v>5.3239212857067928</v>
      </c>
      <c r="K52" s="36">
        <f>'D4'!U37</f>
        <v>5.1776551510946449</v>
      </c>
      <c r="L52" s="36">
        <f>'D4'!V37</f>
        <v>5.4090315993297668</v>
      </c>
      <c r="M52" s="36">
        <f>'D4'!W37</f>
        <v>5.7778590664461245</v>
      </c>
      <c r="N52" s="36">
        <f>'D4'!X37</f>
        <v>6.1376230154101314</v>
      </c>
      <c r="O52" s="36">
        <f>'D4'!Y37</f>
        <v>5.7932368675074439</v>
      </c>
      <c r="P52" s="36">
        <f>'D4'!Z37</f>
        <v>6.2228254180507614</v>
      </c>
      <c r="Q52" s="9"/>
      <c r="R52" s="9"/>
      <c r="S52" s="9"/>
      <c r="T52" s="9"/>
      <c r="U52" s="9"/>
      <c r="V52" s="9"/>
      <c r="W52" s="9"/>
      <c r="X52" s="9"/>
      <c r="Y52" s="9"/>
    </row>
    <row r="53" spans="1:25" s="21" customFormat="1" ht="14.25" customHeight="1" x14ac:dyDescent="0.25">
      <c r="A53" s="21" t="s">
        <v>187</v>
      </c>
      <c r="B53" s="23" t="s">
        <v>12</v>
      </c>
      <c r="C53" s="88" t="s">
        <v>188</v>
      </c>
      <c r="D53" s="23" t="s">
        <v>2</v>
      </c>
      <c r="E53" s="36">
        <f>'D4'!O38</f>
        <v>9.0870150495951965</v>
      </c>
      <c r="F53" s="36">
        <f>'D4'!P38</f>
        <v>9.3032592989098308</v>
      </c>
      <c r="G53" s="36">
        <f>'D4'!Q38</f>
        <v>9.3461508002522002</v>
      </c>
      <c r="H53" s="36">
        <f>'D4'!R38</f>
        <v>9.172236677960143</v>
      </c>
      <c r="I53" s="36">
        <f>'D4'!S38</f>
        <v>9.0776729139661629</v>
      </c>
      <c r="J53" s="36">
        <f>'D4'!T38</f>
        <v>9.6435589279558531</v>
      </c>
      <c r="K53" s="36">
        <f>'D4'!U38</f>
        <v>9.9644639672987498</v>
      </c>
      <c r="L53" s="36">
        <f>'D4'!V38</f>
        <v>10.768723764119272</v>
      </c>
      <c r="M53" s="36">
        <f>'D4'!W38</f>
        <v>10.874061970274825</v>
      </c>
      <c r="N53" s="36">
        <f>'D4'!X38</f>
        <v>11.060291804637213</v>
      </c>
      <c r="O53" s="36">
        <f>'D4'!Y38</f>
        <v>10.921268468949169</v>
      </c>
      <c r="P53" s="36">
        <f>'D4'!Z38</f>
        <v>10.900976757426703</v>
      </c>
      <c r="Q53" s="9"/>
      <c r="R53" s="9"/>
      <c r="S53" s="9"/>
      <c r="T53" s="9"/>
      <c r="U53" s="9"/>
      <c r="V53" s="9"/>
      <c r="W53" s="9"/>
      <c r="X53" s="9"/>
      <c r="Y53" s="9"/>
    </row>
    <row r="54" spans="1:25" s="21" customFormat="1" x14ac:dyDescent="0.25">
      <c r="A54" s="21" t="s">
        <v>187</v>
      </c>
      <c r="B54" s="23" t="s">
        <v>13</v>
      </c>
      <c r="C54" s="88" t="s">
        <v>188</v>
      </c>
      <c r="D54" s="23" t="s">
        <v>3</v>
      </c>
      <c r="E54" s="36">
        <f>'D4'!O39</f>
        <v>2.0931158443595237</v>
      </c>
      <c r="F54" s="36">
        <f>'D4'!P39</f>
        <v>2.0788019388917331</v>
      </c>
      <c r="G54" s="36">
        <f>'D4'!Q39</f>
        <v>1.9191088159788658</v>
      </c>
      <c r="H54" s="36">
        <f>'D4'!R39</f>
        <v>1.853882309223537</v>
      </c>
      <c r="I54" s="36">
        <f>'D4'!S39</f>
        <v>1.8759102754563568</v>
      </c>
      <c r="J54" s="36">
        <f>'D4'!T39</f>
        <v>1.7907206595527425</v>
      </c>
      <c r="K54" s="36">
        <f>'D4'!U39</f>
        <v>1.9006696400363396</v>
      </c>
      <c r="L54" s="36">
        <f>'D4'!V39</f>
        <v>1.8039480001262713</v>
      </c>
      <c r="M54" s="36">
        <f>'D4'!W39</f>
        <v>1.9300805532974814</v>
      </c>
      <c r="N54" s="36">
        <f>'D4'!X39</f>
        <v>1.792236402735043</v>
      </c>
      <c r="O54" s="36">
        <f>'D4'!Y39</f>
        <v>1.6908261878513449</v>
      </c>
      <c r="P54" s="36">
        <f>'D4'!Z39</f>
        <v>1.4815111769746578</v>
      </c>
      <c r="Q54" s="9"/>
      <c r="R54" s="9"/>
      <c r="S54" s="9"/>
      <c r="T54" s="9"/>
      <c r="U54" s="9"/>
      <c r="V54" s="9"/>
      <c r="W54" s="9"/>
      <c r="X54" s="9"/>
      <c r="Y54" s="9"/>
    </row>
    <row r="55" spans="1:25" s="21" customFormat="1" x14ac:dyDescent="0.25">
      <c r="A55" s="21" t="s">
        <v>187</v>
      </c>
      <c r="B55" s="23" t="s">
        <v>7</v>
      </c>
      <c r="C55" s="88" t="s">
        <v>188</v>
      </c>
      <c r="D55" s="60" t="s">
        <v>30</v>
      </c>
      <c r="E55" s="36">
        <f>'D4'!O40</f>
        <v>0.16772259340512166</v>
      </c>
      <c r="F55" s="36">
        <f>'D4'!P40</f>
        <v>0.35810223243471351</v>
      </c>
      <c r="G55" s="36">
        <f>'D4'!Q40</f>
        <v>0.34275566218955156</v>
      </c>
      <c r="H55" s="36">
        <f>'D4'!R40</f>
        <v>0.3472441155314866</v>
      </c>
      <c r="I55" s="36">
        <f>'D4'!S40</f>
        <v>0.36168360784291886</v>
      </c>
      <c r="J55" s="36">
        <f>'D4'!T40</f>
        <v>0.32526942105191187</v>
      </c>
      <c r="K55" s="36">
        <f>'D4'!U40</f>
        <v>0.34055673583366469</v>
      </c>
      <c r="L55" s="36">
        <f>'D4'!V40</f>
        <v>0.34907074516806652</v>
      </c>
      <c r="M55" s="36">
        <f>'D4'!W40</f>
        <v>0.42054371576576749</v>
      </c>
      <c r="N55" s="36">
        <f>'D4'!X40</f>
        <v>0.42387418151401018</v>
      </c>
      <c r="O55" s="36">
        <f>'D4'!Y40</f>
        <v>0.38207197287626665</v>
      </c>
      <c r="P55" s="36">
        <f>'D4'!Z40</f>
        <v>0.46039022378527339</v>
      </c>
      <c r="Q55" s="9"/>
      <c r="R55" s="9"/>
      <c r="S55" s="9"/>
      <c r="T55" s="9"/>
      <c r="U55" s="9"/>
      <c r="V55" s="9"/>
      <c r="W55" s="9"/>
      <c r="X55" s="9"/>
      <c r="Y55" s="9"/>
    </row>
    <row r="56" spans="1:25" s="9" customFormat="1" ht="30" x14ac:dyDescent="0.25">
      <c r="A56" s="21" t="s">
        <v>187</v>
      </c>
      <c r="B56" s="52" t="s">
        <v>199</v>
      </c>
      <c r="C56" s="88" t="s">
        <v>188</v>
      </c>
      <c r="D56" s="60" t="s">
        <v>31</v>
      </c>
      <c r="E56" s="36">
        <f>'D4'!O41</f>
        <v>3.0913410845620968E-2</v>
      </c>
      <c r="F56" s="36">
        <f>'D4'!P41</f>
        <v>4.8729238230169974E-2</v>
      </c>
      <c r="G56" s="36">
        <f>'D4'!Q41</f>
        <v>5.6105169940796527E-2</v>
      </c>
      <c r="H56" s="36">
        <f>'D4'!R41</f>
        <v>5.8305744716210924E-2</v>
      </c>
      <c r="I56" s="36">
        <f>'D4'!S41</f>
        <v>6.8801990839728031E-2</v>
      </c>
      <c r="J56" s="36">
        <f>'D4'!T41</f>
        <v>6.8469843209425757E-2</v>
      </c>
      <c r="K56" s="36">
        <f>'D4'!U41</f>
        <v>7.1761850674462627E-2</v>
      </c>
      <c r="L56" s="36">
        <f>'D4'!V41</f>
        <v>7.5159989749144868E-2</v>
      </c>
      <c r="M56" s="36">
        <f>'D4'!W41</f>
        <v>7.2340543419555772E-2</v>
      </c>
      <c r="N56" s="36">
        <f>'D4'!X41</f>
        <v>7.5231019759240472E-2</v>
      </c>
      <c r="O56" s="36">
        <f>'D4'!Y41</f>
        <v>9.5713541641514008E-2</v>
      </c>
      <c r="P56" s="36">
        <f>'D4'!Z41</f>
        <v>0.16375757805885582</v>
      </c>
    </row>
    <row r="57" spans="1:25" s="32" customFormat="1" x14ac:dyDescent="0.25">
      <c r="A57" s="1" t="s">
        <v>187</v>
      </c>
      <c r="B57" s="90" t="s">
        <v>36</v>
      </c>
      <c r="C57" s="90" t="s">
        <v>188</v>
      </c>
      <c r="D57" s="91" t="s">
        <v>35</v>
      </c>
      <c r="E57" s="54">
        <f t="shared" ref="E57:M57" si="2">SUM(E51:E56)</f>
        <v>22.074200122937707</v>
      </c>
      <c r="F57" s="54">
        <f t="shared" si="2"/>
        <v>23.093680426781386</v>
      </c>
      <c r="G57" s="54">
        <f t="shared" si="2"/>
        <v>22.839963330487638</v>
      </c>
      <c r="H57" s="54">
        <f t="shared" si="2"/>
        <v>23.277000239214836</v>
      </c>
      <c r="I57" s="54">
        <f t="shared" si="2"/>
        <v>23.600750450930459</v>
      </c>
      <c r="J57" s="54">
        <f t="shared" si="2"/>
        <v>23.087067791307152</v>
      </c>
      <c r="K57" s="54">
        <f t="shared" si="2"/>
        <v>23.297273214622656</v>
      </c>
      <c r="L57" s="54">
        <f t="shared" si="2"/>
        <v>24.271662767533613</v>
      </c>
      <c r="M57" s="54">
        <f t="shared" si="2"/>
        <v>24.778389114178264</v>
      </c>
      <c r="N57" s="54">
        <f t="shared" ref="N57:O57" si="3">SUM(N51:N56)</f>
        <v>25.772706351590035</v>
      </c>
      <c r="O57" s="54">
        <f t="shared" si="3"/>
        <v>24.505606451281071</v>
      </c>
      <c r="P57" s="54">
        <f t="shared" ref="P57" si="4">SUM(P51:P56)</f>
        <v>24.886722371312622</v>
      </c>
    </row>
    <row r="58" spans="1:25" s="32" customFormat="1" x14ac:dyDescent="0.25">
      <c r="A58" s="1"/>
      <c r="B58" s="90"/>
      <c r="C58" s="90"/>
      <c r="D58" s="91"/>
      <c r="E58" s="54"/>
      <c r="F58" s="54"/>
      <c r="G58" s="54"/>
      <c r="H58" s="54"/>
      <c r="I58" s="54"/>
      <c r="J58" s="54"/>
      <c r="K58" s="54"/>
      <c r="L58" s="54"/>
      <c r="M58" s="54"/>
      <c r="N58" s="54"/>
    </row>
    <row r="59" spans="1:25" s="32" customFormat="1" x14ac:dyDescent="0.25">
      <c r="A59" s="1"/>
      <c r="B59" s="90"/>
      <c r="C59" s="90"/>
      <c r="D59" s="91"/>
      <c r="E59" s="54"/>
      <c r="F59" s="54"/>
      <c r="G59" s="54"/>
      <c r="H59" s="54"/>
      <c r="I59" s="54"/>
      <c r="J59" s="54"/>
      <c r="K59" s="54"/>
      <c r="L59" s="54"/>
      <c r="M59" s="54"/>
      <c r="N59" s="54"/>
    </row>
    <row r="60" spans="1:25" s="9" customFormat="1" x14ac:dyDescent="0.25"/>
    <row r="61" spans="1:25" s="4" customFormat="1" x14ac:dyDescent="0.25">
      <c r="A61" s="109" t="s">
        <v>225</v>
      </c>
      <c r="B61"/>
      <c r="C61"/>
      <c r="D61"/>
      <c r="E61"/>
      <c r="F61"/>
      <c r="G61"/>
      <c r="H61"/>
      <c r="I61"/>
      <c r="J61"/>
      <c r="K61"/>
      <c r="L61"/>
      <c r="M61"/>
      <c r="N61"/>
      <c r="O61"/>
      <c r="P61"/>
      <c r="Q61"/>
      <c r="R61"/>
      <c r="S61"/>
      <c r="T61"/>
      <c r="U61"/>
      <c r="V61"/>
    </row>
    <row r="62" spans="1:25" s="4" customFormat="1" x14ac:dyDescent="0.25">
      <c r="A62" s="109" t="s">
        <v>235</v>
      </c>
      <c r="B62"/>
      <c r="C62"/>
      <c r="D62"/>
      <c r="E62"/>
      <c r="F62"/>
      <c r="G62"/>
      <c r="H62"/>
      <c r="I62"/>
      <c r="J62"/>
      <c r="K62"/>
      <c r="L62"/>
      <c r="M62"/>
      <c r="N62"/>
      <c r="O62"/>
      <c r="P62"/>
    </row>
    <row r="63" spans="1:25" s="4" customFormat="1" x14ac:dyDescent="0.25">
      <c r="B63"/>
      <c r="C63"/>
    </row>
    <row r="64" spans="1:25" s="4" customFormat="1" x14ac:dyDescent="0.25">
      <c r="B64"/>
      <c r="C64"/>
    </row>
    <row r="65" spans="2:3" s="4" customFormat="1" x14ac:dyDescent="0.25">
      <c r="B65"/>
      <c r="C65"/>
    </row>
    <row r="66" spans="2:3" s="4" customFormat="1" x14ac:dyDescent="0.25">
      <c r="B66"/>
      <c r="C66"/>
    </row>
    <row r="67" spans="2:3" s="4" customFormat="1" x14ac:dyDescent="0.25">
      <c r="B67"/>
      <c r="C67"/>
    </row>
    <row r="68" spans="2:3" s="4" customFormat="1" x14ac:dyDescent="0.25">
      <c r="B68"/>
      <c r="C68"/>
    </row>
    <row r="69" spans="2:3" s="4" customFormat="1" x14ac:dyDescent="0.25">
      <c r="B69"/>
      <c r="C69"/>
    </row>
    <row r="70" spans="2:3" s="4" customFormat="1" x14ac:dyDescent="0.25">
      <c r="B70"/>
      <c r="C70"/>
    </row>
    <row r="71" spans="2:3" s="4" customFormat="1" x14ac:dyDescent="0.25">
      <c r="B71"/>
      <c r="C71"/>
    </row>
    <row r="72" spans="2:3" s="4" customFormat="1" x14ac:dyDescent="0.25">
      <c r="B72"/>
      <c r="C72"/>
    </row>
    <row r="73" spans="2:3" s="4" customFormat="1" x14ac:dyDescent="0.25">
      <c r="B73"/>
      <c r="C73"/>
    </row>
    <row r="74" spans="2:3" s="4" customFormat="1" x14ac:dyDescent="0.25">
      <c r="B74"/>
      <c r="C74"/>
    </row>
    <row r="75" spans="2:3" s="4" customFormat="1" x14ac:dyDescent="0.25">
      <c r="B75"/>
      <c r="C75"/>
    </row>
    <row r="76" spans="2:3" s="4" customFormat="1" x14ac:dyDescent="0.25">
      <c r="B76"/>
      <c r="C76"/>
    </row>
    <row r="77" spans="2:3" s="4" customFormat="1" x14ac:dyDescent="0.25">
      <c r="B77"/>
      <c r="C77"/>
    </row>
    <row r="78" spans="2:3" s="4" customFormat="1" x14ac:dyDescent="0.25">
      <c r="B78"/>
      <c r="C78"/>
    </row>
    <row r="79" spans="2:3" s="4" customFormat="1" x14ac:dyDescent="0.25">
      <c r="B79"/>
      <c r="C79"/>
    </row>
    <row r="80" spans="2:3" s="4" customFormat="1" x14ac:dyDescent="0.25"/>
    <row r="81" spans="17:26" s="4" customFormat="1" x14ac:dyDescent="0.25"/>
    <row r="82" spans="17:26" s="4" customFormat="1" x14ac:dyDescent="0.25"/>
    <row r="83" spans="17:26" s="4" customFormat="1" x14ac:dyDescent="0.25"/>
    <row r="84" spans="17:26" s="4" customFormat="1" x14ac:dyDescent="0.25">
      <c r="W84" s="73"/>
      <c r="X84" s="73"/>
      <c r="Y84" s="73"/>
      <c r="Z84" s="73"/>
    </row>
    <row r="85" spans="17:26" s="4" customFormat="1" x14ac:dyDescent="0.25">
      <c r="W85" s="73"/>
      <c r="X85" s="73"/>
      <c r="Y85" s="73"/>
      <c r="Z85" s="73"/>
    </row>
    <row r="86" spans="17:26" s="4" customFormat="1" x14ac:dyDescent="0.25">
      <c r="W86"/>
      <c r="X86"/>
      <c r="Y86"/>
      <c r="Z86"/>
    </row>
    <row r="87" spans="17:26" s="4" customFormat="1" x14ac:dyDescent="0.25">
      <c r="W87"/>
      <c r="X87"/>
      <c r="Y87"/>
      <c r="Z87"/>
    </row>
    <row r="88" spans="17:26" s="4" customFormat="1" x14ac:dyDescent="0.25">
      <c r="W88"/>
      <c r="X88"/>
      <c r="Y88"/>
      <c r="Z88"/>
    </row>
    <row r="89" spans="17:26" s="4" customFormat="1" x14ac:dyDescent="0.25">
      <c r="W89"/>
      <c r="X89"/>
      <c r="Y89"/>
      <c r="Z89"/>
    </row>
    <row r="90" spans="17:26" s="4" customFormat="1" x14ac:dyDescent="0.25">
      <c r="W90"/>
      <c r="X90"/>
      <c r="Y90"/>
      <c r="Z90"/>
    </row>
    <row r="91" spans="17:26" s="4" customFormat="1" x14ac:dyDescent="0.25">
      <c r="W91"/>
      <c r="X91"/>
      <c r="Y91"/>
      <c r="Z91"/>
    </row>
    <row r="92" spans="17:26" s="4" customFormat="1" x14ac:dyDescent="0.25">
      <c r="W92"/>
      <c r="X92"/>
      <c r="Y92"/>
      <c r="Z92"/>
    </row>
    <row r="93" spans="17:26" s="4" customFormat="1" x14ac:dyDescent="0.25">
      <c r="W93"/>
      <c r="X93"/>
      <c r="Y93"/>
      <c r="Z93"/>
    </row>
    <row r="94" spans="17:26" s="4" customFormat="1" x14ac:dyDescent="0.25">
      <c r="Q94" s="73"/>
      <c r="R94" s="73"/>
      <c r="S94" s="73"/>
      <c r="T94" s="73"/>
      <c r="U94" s="73"/>
      <c r="V94" s="73"/>
      <c r="W94"/>
      <c r="X94"/>
      <c r="Y94"/>
      <c r="Z94"/>
    </row>
    <row r="95" spans="17:26" s="4" customFormat="1" x14ac:dyDescent="0.25">
      <c r="Q95" s="73"/>
      <c r="R95" s="73"/>
      <c r="S95" s="73"/>
      <c r="T95" s="73"/>
      <c r="U95" s="73"/>
      <c r="V95" s="73"/>
      <c r="W95"/>
      <c r="X95"/>
      <c r="Y95"/>
      <c r="Z95"/>
    </row>
    <row r="96" spans="17:26" s="4" customFormat="1" x14ac:dyDescent="0.25">
      <c r="Q96"/>
      <c r="R96"/>
      <c r="S96"/>
      <c r="T96"/>
      <c r="U96"/>
      <c r="V96"/>
      <c r="W96"/>
      <c r="X96"/>
      <c r="Y96"/>
      <c r="Z96"/>
    </row>
    <row r="97" spans="1:26" s="4" customFormat="1" x14ac:dyDescent="0.25">
      <c r="Q97"/>
      <c r="R97"/>
      <c r="S97"/>
      <c r="T97"/>
      <c r="U97"/>
      <c r="V97"/>
      <c r="W97"/>
      <c r="X97"/>
      <c r="Y97"/>
      <c r="Z97"/>
    </row>
    <row r="98" spans="1:26" s="4" customFormat="1" x14ac:dyDescent="0.25">
      <c r="Q98"/>
      <c r="R98"/>
      <c r="S98"/>
      <c r="T98"/>
      <c r="U98"/>
      <c r="V98"/>
      <c r="W98"/>
      <c r="X98"/>
      <c r="Y98"/>
      <c r="Z98"/>
    </row>
    <row r="99" spans="1:26" s="4" customFormat="1" x14ac:dyDescent="0.25">
      <c r="Q99"/>
      <c r="R99"/>
      <c r="S99"/>
      <c r="T99"/>
      <c r="U99"/>
      <c r="V99"/>
      <c r="W99"/>
      <c r="X99"/>
      <c r="Y99"/>
      <c r="Z99"/>
    </row>
    <row r="100" spans="1:26" s="4" customFormat="1" x14ac:dyDescent="0.25">
      <c r="Q100"/>
      <c r="R100"/>
      <c r="S100"/>
      <c r="T100"/>
      <c r="U100"/>
      <c r="V100"/>
      <c r="W100"/>
      <c r="X100"/>
      <c r="Y100"/>
      <c r="Z100"/>
    </row>
    <row r="101" spans="1:26" s="4" customFormat="1" x14ac:dyDescent="0.25">
      <c r="Q101"/>
      <c r="R101"/>
      <c r="S101"/>
      <c r="T101"/>
      <c r="U101"/>
      <c r="V101"/>
      <c r="W101"/>
      <c r="X101"/>
      <c r="Y101"/>
      <c r="Z101"/>
    </row>
    <row r="102" spans="1:26" s="4" customFormat="1" x14ac:dyDescent="0.25">
      <c r="Q102"/>
      <c r="R102"/>
      <c r="S102"/>
      <c r="T102"/>
      <c r="U102"/>
      <c r="V102"/>
      <c r="W102"/>
      <c r="X102"/>
      <c r="Y102"/>
      <c r="Z102"/>
    </row>
    <row r="103" spans="1:26" s="4" customFormat="1" x14ac:dyDescent="0.25">
      <c r="Q103"/>
      <c r="R103"/>
      <c r="S103"/>
      <c r="T103"/>
      <c r="U103"/>
      <c r="V103"/>
      <c r="W103"/>
      <c r="X103"/>
      <c r="Y103"/>
      <c r="Z103"/>
    </row>
    <row r="104" spans="1:26" s="4" customFormat="1" x14ac:dyDescent="0.25">
      <c r="Q104"/>
      <c r="R104"/>
      <c r="S104"/>
      <c r="T104"/>
      <c r="U104"/>
      <c r="V104"/>
      <c r="W104"/>
      <c r="X104"/>
      <c r="Y104"/>
      <c r="Z104"/>
    </row>
    <row r="105" spans="1:26" s="4" customFormat="1" x14ac:dyDescent="0.25">
      <c r="Q105"/>
      <c r="R105"/>
      <c r="S105"/>
      <c r="T105"/>
      <c r="U105"/>
      <c r="V105"/>
      <c r="W105"/>
      <c r="X105"/>
      <c r="Y105"/>
      <c r="Z105"/>
    </row>
    <row r="106" spans="1:26" s="4" customFormat="1" x14ac:dyDescent="0.25">
      <c r="Q106"/>
      <c r="R106"/>
      <c r="S106"/>
      <c r="T106"/>
      <c r="U106"/>
      <c r="V106"/>
      <c r="W106"/>
      <c r="X106"/>
      <c r="Y106"/>
      <c r="Z106"/>
    </row>
    <row r="107" spans="1:26" s="4" customFormat="1" x14ac:dyDescent="0.25">
      <c r="Q107"/>
      <c r="R107"/>
      <c r="S107"/>
      <c r="T107"/>
      <c r="U107"/>
      <c r="V107"/>
      <c r="W107"/>
      <c r="X107"/>
      <c r="Y107"/>
      <c r="Z107"/>
    </row>
    <row r="108" spans="1:26" s="4" customFormat="1" x14ac:dyDescent="0.25">
      <c r="Q108"/>
      <c r="R108"/>
      <c r="S108"/>
      <c r="T108"/>
      <c r="U108"/>
      <c r="V108"/>
      <c r="W108"/>
      <c r="X108"/>
      <c r="Y108"/>
      <c r="Z108"/>
    </row>
    <row r="109" spans="1:26" s="4" customFormat="1" x14ac:dyDescent="0.25">
      <c r="Q109"/>
      <c r="R109"/>
      <c r="S109"/>
      <c r="T109"/>
      <c r="U109"/>
      <c r="V109"/>
      <c r="W109"/>
      <c r="X109"/>
      <c r="Y109"/>
      <c r="Z109"/>
    </row>
    <row r="110" spans="1:26" s="4" customFormat="1" x14ac:dyDescent="0.25">
      <c r="Q110"/>
      <c r="R110"/>
      <c r="S110"/>
      <c r="T110"/>
      <c r="U110"/>
      <c r="V110"/>
      <c r="W110"/>
      <c r="X110"/>
      <c r="Y110"/>
      <c r="Z110"/>
    </row>
    <row r="111" spans="1:26" s="73" customFormat="1" x14ac:dyDescent="0.25">
      <c r="A111" s="4"/>
      <c r="B111" s="4"/>
      <c r="C111" s="4"/>
      <c r="D111" s="4"/>
      <c r="E111" s="4"/>
      <c r="F111" s="4"/>
      <c r="G111" s="4"/>
      <c r="H111" s="4"/>
      <c r="I111" s="4"/>
      <c r="J111" s="4"/>
      <c r="K111" s="4"/>
      <c r="L111" s="4"/>
      <c r="M111" s="4"/>
      <c r="N111" s="4"/>
      <c r="O111" s="4"/>
      <c r="P111" s="4"/>
      <c r="Q111"/>
      <c r="R111"/>
      <c r="S111"/>
      <c r="T111"/>
      <c r="U111"/>
      <c r="V111"/>
      <c r="W111"/>
      <c r="X111"/>
      <c r="Y111"/>
      <c r="Z111"/>
    </row>
    <row r="112" spans="1:26" s="73" customFormat="1" x14ac:dyDescent="0.25">
      <c r="A112" s="4"/>
      <c r="B112" s="4"/>
      <c r="C112" s="4"/>
      <c r="D112" s="4"/>
      <c r="E112" s="4"/>
      <c r="F112" s="4"/>
      <c r="G112" s="4"/>
      <c r="H112" s="4"/>
      <c r="I112" s="4"/>
      <c r="J112" s="4"/>
      <c r="K112" s="4"/>
      <c r="L112" s="4"/>
      <c r="M112" s="4"/>
      <c r="N112" s="4"/>
      <c r="O112" s="4"/>
      <c r="P112" s="4"/>
      <c r="Q112"/>
      <c r="R112"/>
      <c r="S112"/>
      <c r="T112"/>
      <c r="U112"/>
      <c r="V112"/>
      <c r="W112"/>
      <c r="X112"/>
      <c r="Y112"/>
      <c r="Z112"/>
    </row>
    <row r="113" spans="1:16" x14ac:dyDescent="0.25">
      <c r="A113" s="4"/>
      <c r="B113" s="4"/>
      <c r="C113" s="4"/>
      <c r="D113" s="4"/>
      <c r="E113" s="4"/>
      <c r="F113" s="4"/>
      <c r="G113" s="4"/>
      <c r="H113" s="4"/>
      <c r="I113" s="4"/>
      <c r="J113" s="4"/>
      <c r="K113" s="4"/>
      <c r="L113" s="4"/>
      <c r="M113" s="4"/>
      <c r="N113" s="4"/>
      <c r="O113" s="4"/>
      <c r="P113" s="4"/>
    </row>
    <row r="114" spans="1:16" x14ac:dyDescent="0.25">
      <c r="A114" s="4"/>
      <c r="B114" s="4"/>
      <c r="C114" s="4"/>
      <c r="D114" s="4"/>
      <c r="E114" s="4"/>
      <c r="F114" s="4"/>
      <c r="G114" s="4"/>
      <c r="H114" s="4"/>
      <c r="I114" s="4"/>
      <c r="J114" s="4"/>
      <c r="K114" s="4"/>
      <c r="L114" s="4"/>
      <c r="M114" s="4"/>
      <c r="N114" s="4"/>
      <c r="O114" s="4"/>
      <c r="P114" s="4"/>
    </row>
    <row r="115" spans="1:16" x14ac:dyDescent="0.25">
      <c r="A115" s="4"/>
      <c r="B115" s="4"/>
      <c r="C115" s="4"/>
      <c r="D115" s="4"/>
      <c r="E115" s="4"/>
      <c r="F115" s="4"/>
      <c r="G115" s="4"/>
      <c r="H115" s="4"/>
      <c r="I115" s="4"/>
      <c r="J115" s="4"/>
      <c r="K115" s="4"/>
      <c r="L115" s="4"/>
      <c r="M115" s="4"/>
      <c r="N115" s="4"/>
      <c r="O115" s="4"/>
      <c r="P115" s="4"/>
    </row>
    <row r="116" spans="1:16" x14ac:dyDescent="0.25">
      <c r="A116" s="4"/>
      <c r="B116" s="4"/>
      <c r="C116" s="4"/>
      <c r="D116" s="4"/>
      <c r="E116" s="4"/>
      <c r="F116" s="4"/>
      <c r="G116" s="4"/>
      <c r="H116" s="4"/>
      <c r="I116" s="4"/>
      <c r="J116" s="4"/>
      <c r="K116" s="4"/>
      <c r="L116" s="4"/>
      <c r="M116" s="4"/>
      <c r="N116" s="4"/>
      <c r="O116" s="4"/>
      <c r="P116" s="4"/>
    </row>
    <row r="117" spans="1:16" x14ac:dyDescent="0.25">
      <c r="A117" s="4"/>
      <c r="B117" s="4"/>
      <c r="C117" s="4"/>
      <c r="D117" s="4"/>
      <c r="E117" s="4"/>
      <c r="F117" s="4"/>
      <c r="G117" s="4"/>
      <c r="H117" s="4"/>
      <c r="I117" s="4"/>
      <c r="J117" s="4"/>
      <c r="K117" s="4"/>
      <c r="L117" s="4"/>
      <c r="M117" s="4"/>
      <c r="N117" s="4"/>
      <c r="O117" s="4"/>
      <c r="P117" s="4"/>
    </row>
    <row r="118" spans="1:16" x14ac:dyDescent="0.25">
      <c r="A118" s="4"/>
      <c r="B118" s="4"/>
      <c r="C118" s="4"/>
      <c r="D118" s="4"/>
      <c r="E118" s="4"/>
      <c r="F118" s="4"/>
      <c r="G118" s="4"/>
      <c r="H118" s="4"/>
      <c r="I118" s="4"/>
      <c r="J118" s="4"/>
      <c r="K118" s="4"/>
      <c r="L118" s="4"/>
      <c r="M118" s="4"/>
      <c r="N118" s="4"/>
      <c r="O118" s="4"/>
      <c r="P118" s="4"/>
    </row>
    <row r="119" spans="1:16" x14ac:dyDescent="0.25">
      <c r="A119" s="4"/>
      <c r="B119" s="4"/>
      <c r="C119" s="4"/>
      <c r="D119" s="4"/>
      <c r="E119" s="4"/>
      <c r="F119" s="4"/>
      <c r="G119" s="4"/>
      <c r="H119" s="4"/>
      <c r="I119" s="4"/>
      <c r="J119" s="4"/>
      <c r="K119" s="4"/>
      <c r="L119" s="4"/>
      <c r="M119" s="4"/>
      <c r="N119" s="4"/>
      <c r="O119" s="4"/>
      <c r="P119" s="4"/>
    </row>
    <row r="120" spans="1:16" x14ac:dyDescent="0.25">
      <c r="A120" s="4"/>
      <c r="B120" s="4"/>
      <c r="C120" s="4"/>
      <c r="D120" s="4"/>
      <c r="E120" s="4"/>
      <c r="F120" s="4"/>
      <c r="G120" s="4"/>
      <c r="H120" s="4"/>
      <c r="I120" s="4"/>
      <c r="J120" s="4"/>
      <c r="K120" s="4"/>
      <c r="L120" s="4"/>
      <c r="M120" s="4"/>
      <c r="N120" s="4"/>
      <c r="O120" s="4"/>
      <c r="P120" s="4"/>
    </row>
    <row r="121" spans="1:16" x14ac:dyDescent="0.25">
      <c r="A121" s="73"/>
      <c r="B121" s="73"/>
      <c r="C121" s="73"/>
      <c r="D121" s="73"/>
      <c r="E121" s="73"/>
      <c r="F121" s="73"/>
      <c r="G121" s="73"/>
      <c r="H121" s="73"/>
      <c r="I121" s="73"/>
      <c r="J121" s="73"/>
      <c r="K121" s="73"/>
      <c r="L121" s="73"/>
      <c r="M121" s="73"/>
      <c r="N121" s="73"/>
      <c r="O121" s="73"/>
      <c r="P121" s="73"/>
    </row>
    <row r="122" spans="1:16" x14ac:dyDescent="0.25">
      <c r="A122" s="73"/>
      <c r="B122" s="73"/>
      <c r="C122" s="73"/>
      <c r="D122" s="73"/>
      <c r="E122" s="73"/>
      <c r="F122" s="73"/>
      <c r="G122" s="73"/>
      <c r="H122" s="73"/>
      <c r="I122" s="73"/>
      <c r="J122" s="73"/>
      <c r="K122" s="73"/>
      <c r="L122" s="73"/>
      <c r="M122" s="73"/>
      <c r="N122" s="73"/>
      <c r="O122" s="73"/>
      <c r="P122" s="73"/>
    </row>
  </sheetData>
  <phoneticPr fontId="7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8"/>
  <sheetViews>
    <sheetView zoomScaleNormal="100" workbookViewId="0">
      <selection activeCell="G2" sqref="G2"/>
    </sheetView>
  </sheetViews>
  <sheetFormatPr defaultColWidth="8.85546875" defaultRowHeight="15" x14ac:dyDescent="0.25"/>
  <cols>
    <col min="1" max="1" width="41.28515625" style="52" customWidth="1"/>
    <col min="2" max="2" width="38.85546875" style="52" customWidth="1"/>
    <col min="3" max="3" width="6.42578125" style="9" bestFit="1" customWidth="1"/>
    <col min="4" max="24" width="7.42578125" style="9" bestFit="1" customWidth="1"/>
    <col min="25" max="25" width="7.42578125" style="9" customWidth="1"/>
    <col min="26" max="26" width="7.7109375" style="9" customWidth="1"/>
    <col min="27" max="16384" width="8.85546875" style="9"/>
  </cols>
  <sheetData>
    <row r="1" spans="1:50" x14ac:dyDescent="0.25">
      <c r="A1" s="61" t="s">
        <v>241</v>
      </c>
      <c r="C1" s="32"/>
      <c r="D1" s="32"/>
      <c r="E1" s="32"/>
      <c r="F1" s="32"/>
      <c r="G1" s="32"/>
      <c r="H1" s="32"/>
    </row>
    <row r="2" spans="1:50" s="46" customFormat="1" x14ac:dyDescent="0.25">
      <c r="A2" s="62" t="s">
        <v>242</v>
      </c>
      <c r="B2" s="58"/>
      <c r="C2" s="9"/>
    </row>
    <row r="3" spans="1:50" x14ac:dyDescent="0.25">
      <c r="B3" s="51"/>
    </row>
    <row r="4" spans="1:50" x14ac:dyDescent="0.25">
      <c r="A4" s="59" t="s">
        <v>128</v>
      </c>
      <c r="B4" s="59" t="s">
        <v>127</v>
      </c>
      <c r="D4" s="28">
        <v>1998</v>
      </c>
      <c r="E4" s="28">
        <v>1999</v>
      </c>
      <c r="F4" s="28">
        <v>2000</v>
      </c>
      <c r="G4" s="28">
        <v>2001</v>
      </c>
      <c r="H4" s="28">
        <v>2002</v>
      </c>
      <c r="I4" s="28">
        <v>2003</v>
      </c>
      <c r="J4" s="28">
        <v>2004</v>
      </c>
      <c r="K4" s="28">
        <v>2005</v>
      </c>
      <c r="L4" s="28">
        <v>2006</v>
      </c>
      <c r="M4" s="28">
        <v>2007</v>
      </c>
      <c r="N4" s="28">
        <v>2008</v>
      </c>
      <c r="O4" s="28">
        <v>2009</v>
      </c>
      <c r="P4" s="28">
        <v>2010</v>
      </c>
      <c r="Q4" s="28">
        <v>2011</v>
      </c>
      <c r="R4" s="28">
        <v>2012</v>
      </c>
      <c r="S4" s="28">
        <v>2013</v>
      </c>
      <c r="T4" s="28">
        <v>2014</v>
      </c>
      <c r="U4" s="28">
        <v>2015</v>
      </c>
      <c r="V4" s="28">
        <v>2016</v>
      </c>
      <c r="W4" s="28">
        <v>2017</v>
      </c>
      <c r="X4" s="28">
        <v>2018</v>
      </c>
      <c r="Y4" s="28">
        <v>2019</v>
      </c>
      <c r="Z4" s="28">
        <v>2020</v>
      </c>
      <c r="AA4" s="28">
        <v>2021</v>
      </c>
    </row>
    <row r="5" spans="1:50" s="32" customFormat="1" x14ac:dyDescent="0.25">
      <c r="A5" s="51" t="s">
        <v>4</v>
      </c>
      <c r="B5" s="51" t="s">
        <v>0</v>
      </c>
      <c r="C5" s="32" t="s">
        <v>49</v>
      </c>
      <c r="D5" s="57">
        <v>55605.018515351199</v>
      </c>
      <c r="E5" s="57">
        <v>53657.705707091198</v>
      </c>
      <c r="F5" s="57">
        <v>56896.185665937803</v>
      </c>
      <c r="G5" s="57">
        <v>56118.822466803504</v>
      </c>
      <c r="H5" s="57">
        <v>59060.463079986497</v>
      </c>
      <c r="I5" s="57">
        <v>59467.4288872576</v>
      </c>
      <c r="J5" s="57">
        <v>61447.476661111599</v>
      </c>
      <c r="K5" s="57">
        <v>77070.726407893206</v>
      </c>
      <c r="L5" s="57">
        <v>56982.7187734607</v>
      </c>
      <c r="M5" s="57">
        <v>66232.935134205807</v>
      </c>
      <c r="N5" s="57">
        <v>63018.274184043898</v>
      </c>
      <c r="O5" s="57">
        <v>61401.205890687197</v>
      </c>
      <c r="P5" s="57">
        <v>65424.969480125197</v>
      </c>
      <c r="Q5" s="57">
        <v>67070.736209748007</v>
      </c>
      <c r="R5" s="57">
        <v>64791.403759197397</v>
      </c>
      <c r="S5" s="57">
        <v>64639.454266052999</v>
      </c>
      <c r="T5" s="57">
        <v>68305.754988396104</v>
      </c>
      <c r="U5" s="57">
        <v>66337.409111628105</v>
      </c>
      <c r="V5" s="57">
        <v>65390.193905981097</v>
      </c>
      <c r="W5" s="57">
        <v>67262.059930292904</v>
      </c>
      <c r="X5" s="57">
        <v>60730.274005062704</v>
      </c>
      <c r="Y5" s="57">
        <v>68060.855712284305</v>
      </c>
      <c r="Z5" s="113">
        <v>66641.580461470294</v>
      </c>
      <c r="AA5" s="113">
        <v>67455.373101441903</v>
      </c>
    </row>
    <row r="6" spans="1:50" x14ac:dyDescent="0.25">
      <c r="A6" s="52" t="s">
        <v>88</v>
      </c>
      <c r="B6" s="52" t="s">
        <v>140</v>
      </c>
      <c r="C6" s="9" t="s">
        <v>53</v>
      </c>
      <c r="D6" s="55">
        <v>10025.663689999999</v>
      </c>
      <c r="E6" s="55">
        <v>9377.7216900000003</v>
      </c>
      <c r="F6" s="55">
        <v>9859.9053733333294</v>
      </c>
      <c r="G6" s="55">
        <v>9565.4698066666697</v>
      </c>
      <c r="H6" s="55">
        <v>9682.6252399999994</v>
      </c>
      <c r="I6" s="55">
        <v>9313.0381483333294</v>
      </c>
      <c r="J6" s="55">
        <v>9607.1441466666693</v>
      </c>
      <c r="K6" s="55">
        <v>9151.8256949999995</v>
      </c>
      <c r="L6" s="55">
        <v>7901.9227734350598</v>
      </c>
      <c r="M6" s="55">
        <v>8714.5404671380693</v>
      </c>
      <c r="N6" s="55">
        <v>8806.7289839857804</v>
      </c>
      <c r="O6" s="55">
        <v>9405.8539105479504</v>
      </c>
      <c r="P6" s="55">
        <v>7927.0261156758497</v>
      </c>
      <c r="Q6" s="55">
        <v>8863.2373705084992</v>
      </c>
      <c r="R6" s="55">
        <v>9136.6474068187999</v>
      </c>
      <c r="S6" s="55">
        <v>9119.1566629697008</v>
      </c>
      <c r="T6" s="55">
        <v>10050.0992400909</v>
      </c>
      <c r="U6" s="55">
        <v>9182.8090603030305</v>
      </c>
      <c r="V6" s="55">
        <v>9297.0091842424208</v>
      </c>
      <c r="W6" s="55">
        <v>9825.3742881818198</v>
      </c>
      <c r="X6" s="55">
        <v>6427.6012172727296</v>
      </c>
      <c r="Y6" s="55">
        <v>9980.7783081818197</v>
      </c>
      <c r="Z6" s="114">
        <v>9824.5336545454593</v>
      </c>
      <c r="AA6" s="114">
        <v>8811.2698754545509</v>
      </c>
    </row>
    <row r="7" spans="1:50" s="65" customFormat="1" ht="12" x14ac:dyDescent="0.2">
      <c r="A7" s="64" t="s">
        <v>89</v>
      </c>
      <c r="B7" s="64" t="s">
        <v>155</v>
      </c>
      <c r="C7" s="65" t="s">
        <v>68</v>
      </c>
      <c r="D7" s="66">
        <v>5553.07</v>
      </c>
      <c r="E7" s="66">
        <v>4873.96</v>
      </c>
      <c r="F7" s="66">
        <v>5604.37</v>
      </c>
      <c r="G7" s="66">
        <v>5328.01</v>
      </c>
      <c r="H7" s="66">
        <v>5398.38</v>
      </c>
      <c r="I7" s="66">
        <v>5289.87</v>
      </c>
      <c r="J7" s="66">
        <v>5507.8</v>
      </c>
      <c r="K7" s="66">
        <v>5050.6000000000004</v>
      </c>
      <c r="L7" s="66">
        <v>4128.3999999999996</v>
      </c>
      <c r="M7" s="66">
        <v>5057.6000000000004</v>
      </c>
      <c r="N7" s="66">
        <v>5195</v>
      </c>
      <c r="O7" s="66">
        <v>5241.8999999999996</v>
      </c>
      <c r="P7" s="66">
        <v>4279.5</v>
      </c>
      <c r="Q7" s="66">
        <v>4630.3999999999996</v>
      </c>
      <c r="R7" s="66">
        <v>5055.8999999999996</v>
      </c>
      <c r="S7" s="66">
        <v>4985.2</v>
      </c>
      <c r="T7" s="66">
        <v>5775.4</v>
      </c>
      <c r="U7" s="66">
        <v>6162.4</v>
      </c>
      <c r="V7" s="66">
        <v>5466.7</v>
      </c>
      <c r="W7" s="66">
        <v>5949.6</v>
      </c>
      <c r="X7" s="66">
        <v>3255.5</v>
      </c>
      <c r="Y7" s="66">
        <v>6136.4</v>
      </c>
      <c r="Z7" s="115">
        <v>5942</v>
      </c>
      <c r="AA7" s="115">
        <v>4965.3999999999996</v>
      </c>
    </row>
    <row r="8" spans="1:50" s="65" customFormat="1" ht="12" x14ac:dyDescent="0.2">
      <c r="A8" s="64" t="s">
        <v>90</v>
      </c>
      <c r="B8" s="64" t="s">
        <v>157</v>
      </c>
      <c r="C8" s="65" t="s">
        <v>70</v>
      </c>
      <c r="D8" s="66">
        <v>1198.9000000000001</v>
      </c>
      <c r="E8" s="66">
        <v>990.8</v>
      </c>
      <c r="F8" s="66">
        <v>980.1</v>
      </c>
      <c r="G8" s="66">
        <v>925</v>
      </c>
      <c r="H8" s="66">
        <v>913.6</v>
      </c>
      <c r="I8" s="66">
        <v>857.1</v>
      </c>
      <c r="J8" s="66">
        <v>979.1</v>
      </c>
      <c r="K8" s="66">
        <v>947.3</v>
      </c>
      <c r="L8" s="66">
        <v>777.8</v>
      </c>
      <c r="M8" s="66">
        <v>789</v>
      </c>
      <c r="N8" s="66">
        <v>853.2</v>
      </c>
      <c r="O8" s="66">
        <v>857.9</v>
      </c>
      <c r="P8" s="66">
        <v>816.3</v>
      </c>
      <c r="Q8" s="66">
        <v>882</v>
      </c>
      <c r="R8" s="66">
        <v>805.4</v>
      </c>
      <c r="S8" s="66">
        <v>806.1</v>
      </c>
      <c r="T8" s="66">
        <v>822.1</v>
      </c>
      <c r="U8" s="66">
        <v>802.5</v>
      </c>
      <c r="V8" s="66">
        <v>861.3</v>
      </c>
      <c r="W8" s="66">
        <v>852.5</v>
      </c>
      <c r="X8" s="66">
        <v>723</v>
      </c>
      <c r="Y8" s="66">
        <v>846.9</v>
      </c>
      <c r="Z8" s="115">
        <v>877.2</v>
      </c>
      <c r="AA8" s="115">
        <v>826</v>
      </c>
    </row>
    <row r="9" spans="1:50" s="65" customFormat="1" ht="12" x14ac:dyDescent="0.2">
      <c r="A9" s="64" t="s">
        <v>91</v>
      </c>
      <c r="B9" s="64" t="s">
        <v>158</v>
      </c>
      <c r="C9" s="65" t="s">
        <v>71</v>
      </c>
      <c r="D9" s="66">
        <v>2570.8000000000002</v>
      </c>
      <c r="E9" s="66">
        <v>2752.6</v>
      </c>
      <c r="F9" s="66">
        <v>2602.1999999999998</v>
      </c>
      <c r="G9" s="66">
        <v>2659.4</v>
      </c>
      <c r="H9" s="66">
        <v>2664.3</v>
      </c>
      <c r="I9" s="66">
        <v>2484.4</v>
      </c>
      <c r="J9" s="66">
        <v>2287.1</v>
      </c>
      <c r="K9" s="66">
        <v>2381.1999999999998</v>
      </c>
      <c r="L9" s="66">
        <v>2189</v>
      </c>
      <c r="M9" s="66">
        <v>2137.6999999999998</v>
      </c>
      <c r="N9" s="66">
        <v>1974.9</v>
      </c>
      <c r="O9" s="66">
        <v>2405.8000000000002</v>
      </c>
      <c r="P9" s="66">
        <v>1976.2</v>
      </c>
      <c r="Q9" s="66">
        <v>2493.1999999999998</v>
      </c>
      <c r="R9" s="66">
        <v>2314.1999999999998</v>
      </c>
      <c r="S9" s="66">
        <v>2326.1999999999998</v>
      </c>
      <c r="T9" s="66">
        <v>2517.8000000000002</v>
      </c>
      <c r="U9" s="66">
        <v>1178.3</v>
      </c>
      <c r="V9" s="66">
        <v>1988</v>
      </c>
      <c r="W9" s="66">
        <v>1963.5</v>
      </c>
      <c r="X9" s="66">
        <v>1698.4</v>
      </c>
      <c r="Y9" s="66">
        <v>2028.9</v>
      </c>
      <c r="Z9" s="115">
        <v>2027.1</v>
      </c>
      <c r="AA9" s="115">
        <v>2046.6</v>
      </c>
    </row>
    <row r="10" spans="1:50" s="65" customFormat="1" ht="12" x14ac:dyDescent="0.2">
      <c r="A10" s="64" t="s">
        <v>92</v>
      </c>
      <c r="B10" s="64" t="s">
        <v>159</v>
      </c>
      <c r="C10" s="65" t="s">
        <v>72</v>
      </c>
      <c r="D10" s="66">
        <v>87.7</v>
      </c>
      <c r="E10" s="66">
        <v>81.8</v>
      </c>
      <c r="F10" s="66">
        <v>67.400000000000006</v>
      </c>
      <c r="G10" s="66">
        <v>76.3</v>
      </c>
      <c r="H10" s="66">
        <v>84.4</v>
      </c>
      <c r="I10" s="66">
        <v>79.099999999999994</v>
      </c>
      <c r="J10" s="66">
        <v>100.4</v>
      </c>
      <c r="K10" s="66">
        <v>80.3</v>
      </c>
      <c r="L10" s="66">
        <v>63.8</v>
      </c>
      <c r="M10" s="66">
        <v>49.3</v>
      </c>
      <c r="N10" s="66">
        <v>42.8</v>
      </c>
      <c r="O10" s="66">
        <v>75</v>
      </c>
      <c r="P10" s="66">
        <v>85.1</v>
      </c>
      <c r="Q10" s="66">
        <v>95.8</v>
      </c>
      <c r="R10" s="66">
        <v>93.3</v>
      </c>
      <c r="S10" s="66">
        <v>102.1</v>
      </c>
      <c r="T10" s="66">
        <v>107.6</v>
      </c>
      <c r="U10" s="66">
        <v>182.2</v>
      </c>
      <c r="V10" s="66">
        <v>196.6</v>
      </c>
      <c r="W10" s="66">
        <v>191.6</v>
      </c>
      <c r="X10" s="66">
        <v>83.7</v>
      </c>
      <c r="Y10" s="66">
        <v>129.5</v>
      </c>
      <c r="Z10" s="115">
        <v>131.19999999999999</v>
      </c>
      <c r="AA10" s="115">
        <v>104.7</v>
      </c>
    </row>
    <row r="11" spans="1:50" s="65" customFormat="1" ht="12" x14ac:dyDescent="0.2">
      <c r="A11" s="64" t="s">
        <v>93</v>
      </c>
      <c r="B11" s="64" t="s">
        <v>160</v>
      </c>
      <c r="C11" s="65" t="s">
        <v>73</v>
      </c>
      <c r="D11" s="66">
        <v>129.9</v>
      </c>
      <c r="E11" s="66">
        <v>194.6</v>
      </c>
      <c r="F11" s="66">
        <v>129.4</v>
      </c>
      <c r="G11" s="66">
        <v>109.3</v>
      </c>
      <c r="H11" s="66">
        <v>164.4</v>
      </c>
      <c r="I11" s="66">
        <v>136.4</v>
      </c>
      <c r="J11" s="66">
        <v>239.1</v>
      </c>
      <c r="K11" s="66">
        <v>213.9</v>
      </c>
      <c r="L11" s="66">
        <v>232.3</v>
      </c>
      <c r="M11" s="66">
        <v>229.1</v>
      </c>
      <c r="N11" s="66">
        <v>264.8</v>
      </c>
      <c r="O11" s="66">
        <v>316.89999999999998</v>
      </c>
      <c r="P11" s="66">
        <v>303.2</v>
      </c>
      <c r="Q11" s="66">
        <v>272.8</v>
      </c>
      <c r="R11" s="66">
        <v>334.3</v>
      </c>
      <c r="S11" s="66">
        <v>340.8</v>
      </c>
      <c r="T11" s="66">
        <v>336.4</v>
      </c>
      <c r="U11" s="66">
        <v>373.2</v>
      </c>
      <c r="V11" s="66">
        <v>285.3</v>
      </c>
      <c r="W11" s="66">
        <v>385.1</v>
      </c>
      <c r="X11" s="66">
        <v>221.7</v>
      </c>
      <c r="Y11" s="66">
        <v>385.8</v>
      </c>
      <c r="Z11" s="115">
        <v>342.9</v>
      </c>
      <c r="AA11" s="115">
        <v>349</v>
      </c>
    </row>
    <row r="12" spans="1:50" s="65" customFormat="1" ht="12" x14ac:dyDescent="0.2">
      <c r="A12" s="64" t="s">
        <v>94</v>
      </c>
      <c r="B12" s="64" t="s">
        <v>161</v>
      </c>
      <c r="C12" s="65" t="s">
        <v>74</v>
      </c>
      <c r="D12" s="66">
        <v>275.94936000000001</v>
      </c>
      <c r="E12" s="66">
        <v>275.94936000000001</v>
      </c>
      <c r="F12" s="66">
        <v>271.24082666666698</v>
      </c>
      <c r="G12" s="66">
        <v>266.53229333333297</v>
      </c>
      <c r="H12" s="66">
        <v>261.82375999999999</v>
      </c>
      <c r="I12" s="66">
        <v>270.75025499999998</v>
      </c>
      <c r="J12" s="66">
        <v>301.38583999999997</v>
      </c>
      <c r="K12" s="66">
        <v>287.01997499999999</v>
      </c>
      <c r="L12" s="66">
        <v>314.64124333333302</v>
      </c>
      <c r="M12" s="66">
        <v>252.58151166666701</v>
      </c>
      <c r="N12" s="66">
        <v>280.13547999999997</v>
      </c>
      <c r="O12" s="66">
        <v>322.01939933333301</v>
      </c>
      <c r="P12" s="66">
        <v>285.597018666667</v>
      </c>
      <c r="Q12" s="66">
        <v>316.32710700000001</v>
      </c>
      <c r="R12" s="66">
        <v>356.92748533333298</v>
      </c>
      <c r="S12" s="66">
        <v>340.590332666667</v>
      </c>
      <c r="T12" s="66">
        <v>355.59221100000002</v>
      </c>
      <c r="U12" s="66">
        <v>355.14692666666701</v>
      </c>
      <c r="V12" s="66">
        <v>350.35098333333298</v>
      </c>
      <c r="W12" s="66">
        <v>347.07690000000002</v>
      </c>
      <c r="X12" s="66">
        <v>315.18504000000001</v>
      </c>
      <c r="Y12" s="66">
        <v>336.08503999999999</v>
      </c>
      <c r="Z12" s="115">
        <v>386.19439999999997</v>
      </c>
      <c r="AA12" s="115">
        <v>393.87653</v>
      </c>
    </row>
    <row r="13" spans="1:50" s="65" customFormat="1" ht="12" x14ac:dyDescent="0.2">
      <c r="A13" s="64" t="s">
        <v>95</v>
      </c>
      <c r="B13" s="64" t="s">
        <v>162</v>
      </c>
      <c r="C13" s="65" t="s">
        <v>75</v>
      </c>
      <c r="D13" s="66">
        <v>32.087000000000003</v>
      </c>
      <c r="E13" s="66">
        <v>32.087000000000003</v>
      </c>
      <c r="F13" s="66">
        <v>32.065583333333301</v>
      </c>
      <c r="G13" s="66">
        <v>32.012916666666698</v>
      </c>
      <c r="H13" s="66">
        <v>31.960249999999998</v>
      </c>
      <c r="I13" s="66">
        <v>34.58625</v>
      </c>
      <c r="J13" s="66">
        <v>33.66225</v>
      </c>
      <c r="K13" s="66">
        <v>33.258249999999997</v>
      </c>
      <c r="L13" s="66">
        <v>39.125250000000001</v>
      </c>
      <c r="M13" s="66">
        <v>37.41225</v>
      </c>
      <c r="N13" s="66">
        <v>37.260249999999999</v>
      </c>
      <c r="O13" s="66">
        <v>36.412836666666699</v>
      </c>
      <c r="P13" s="66">
        <v>39.026423333333298</v>
      </c>
      <c r="Q13" s="66">
        <v>37.676450000000003</v>
      </c>
      <c r="R13" s="66">
        <v>43.7943966666667</v>
      </c>
      <c r="S13" s="66">
        <v>45.048783333333297</v>
      </c>
      <c r="T13" s="66">
        <v>43.93486</v>
      </c>
      <c r="U13" s="66">
        <v>45.707486666666703</v>
      </c>
      <c r="V13" s="66">
        <v>45.411803333333303</v>
      </c>
      <c r="W13" s="66">
        <v>41.250239999999998</v>
      </c>
      <c r="X13" s="66">
        <v>49.616120000000002</v>
      </c>
      <c r="Y13" s="66">
        <v>41.816119999999998</v>
      </c>
      <c r="Z13" s="115">
        <v>49.438000000000002</v>
      </c>
      <c r="AA13" s="115">
        <v>51.283000000000001</v>
      </c>
    </row>
    <row r="14" spans="1:50" s="65" customFormat="1" ht="12" x14ac:dyDescent="0.2">
      <c r="A14" s="64" t="s">
        <v>221</v>
      </c>
      <c r="B14" s="64" t="s">
        <v>222</v>
      </c>
      <c r="C14" s="65" t="s">
        <v>223</v>
      </c>
      <c r="D14" s="66">
        <v>0</v>
      </c>
      <c r="E14" s="66">
        <v>0</v>
      </c>
      <c r="F14" s="66">
        <v>0</v>
      </c>
      <c r="G14" s="66">
        <v>0</v>
      </c>
      <c r="H14" s="66">
        <v>0</v>
      </c>
      <c r="I14" s="66">
        <v>0</v>
      </c>
      <c r="J14" s="66">
        <v>1.05</v>
      </c>
      <c r="K14" s="66">
        <v>2.2469999999999999</v>
      </c>
      <c r="L14" s="66">
        <v>3.5979999999999999</v>
      </c>
      <c r="M14" s="66">
        <v>5.8029999999999999</v>
      </c>
      <c r="N14" s="66">
        <v>2.73</v>
      </c>
      <c r="O14" s="66">
        <v>1.4490000000000001</v>
      </c>
      <c r="P14" s="66">
        <v>1.841</v>
      </c>
      <c r="Q14" s="66">
        <v>0.66500000000000004</v>
      </c>
      <c r="R14" s="66">
        <v>0.434</v>
      </c>
      <c r="S14" s="66">
        <v>0.35699999999999998</v>
      </c>
      <c r="T14" s="66">
        <v>0.30099999999999999</v>
      </c>
      <c r="U14" s="66">
        <v>0.308</v>
      </c>
      <c r="V14" s="66">
        <v>0.497</v>
      </c>
      <c r="W14" s="66">
        <v>0.54600000000000004</v>
      </c>
      <c r="X14" s="66">
        <v>0.65800000000000003</v>
      </c>
      <c r="Y14" s="66">
        <v>1.1759999999999999</v>
      </c>
      <c r="Z14" s="115">
        <v>1.19</v>
      </c>
      <c r="AA14" s="115">
        <v>1.19</v>
      </c>
    </row>
    <row r="15" spans="1:50" s="65" customFormat="1" ht="12" x14ac:dyDescent="0.2">
      <c r="A15" s="64" t="s">
        <v>96</v>
      </c>
      <c r="B15" s="64" t="s">
        <v>156</v>
      </c>
      <c r="C15" s="65" t="s">
        <v>69</v>
      </c>
      <c r="D15" s="66">
        <v>177.25733</v>
      </c>
      <c r="E15" s="66">
        <v>175.92533</v>
      </c>
      <c r="F15" s="66">
        <v>173.12896333333299</v>
      </c>
      <c r="G15" s="66">
        <v>168.91459666666699</v>
      </c>
      <c r="H15" s="66">
        <v>163.76123000000001</v>
      </c>
      <c r="I15" s="66">
        <v>160.83164333333301</v>
      </c>
      <c r="J15" s="66">
        <v>157.546056666667</v>
      </c>
      <c r="K15" s="66">
        <v>156.00047000000001</v>
      </c>
      <c r="L15" s="66">
        <v>153.25828010173001</v>
      </c>
      <c r="M15" s="66">
        <v>156.04370547139899</v>
      </c>
      <c r="N15" s="66">
        <v>155.90325398578</v>
      </c>
      <c r="O15" s="66">
        <v>148.472674547948</v>
      </c>
      <c r="P15" s="66">
        <v>140.261673675845</v>
      </c>
      <c r="Q15" s="66">
        <v>134.368813508503</v>
      </c>
      <c r="R15" s="66">
        <v>132.39152481880001</v>
      </c>
      <c r="S15" s="66">
        <v>172.760546969697</v>
      </c>
      <c r="T15" s="66">
        <v>90.9711690909091</v>
      </c>
      <c r="U15" s="66">
        <v>83.046646969696994</v>
      </c>
      <c r="V15" s="66">
        <v>102.849397575758</v>
      </c>
      <c r="W15" s="66">
        <v>94.201148181818198</v>
      </c>
      <c r="X15" s="66">
        <v>79.842057272727303</v>
      </c>
      <c r="Y15" s="66">
        <v>74.201148181818198</v>
      </c>
      <c r="Z15" s="115">
        <v>67.311254545454503</v>
      </c>
      <c r="AA15" s="115">
        <v>73.220345454545495</v>
      </c>
    </row>
    <row r="16" spans="1:50" ht="30" x14ac:dyDescent="0.25">
      <c r="A16" s="52" t="s">
        <v>97</v>
      </c>
      <c r="B16" s="52" t="s">
        <v>141</v>
      </c>
      <c r="C16" s="9" t="s">
        <v>54</v>
      </c>
      <c r="D16" s="55">
        <v>7307.40029941177</v>
      </c>
      <c r="E16" s="55">
        <v>7094.1265194117595</v>
      </c>
      <c r="F16" s="55">
        <v>7173.6548599999996</v>
      </c>
      <c r="G16" s="55">
        <v>7091.83896411765</v>
      </c>
      <c r="H16" s="55">
        <v>7496.1322794117596</v>
      </c>
      <c r="I16" s="55">
        <v>7243.0828870588202</v>
      </c>
      <c r="J16" s="55">
        <v>7467.8528517647001</v>
      </c>
      <c r="K16" s="55">
        <v>7339.3190823529403</v>
      </c>
      <c r="L16" s="55">
        <v>6671.9985680392201</v>
      </c>
      <c r="M16" s="55">
        <v>7654.68605019608</v>
      </c>
      <c r="N16" s="55">
        <v>7712.3564923529402</v>
      </c>
      <c r="O16" s="55">
        <v>8488.3423886274504</v>
      </c>
      <c r="P16" s="55">
        <v>8228.3371119607891</v>
      </c>
      <c r="Q16" s="55">
        <v>7993.7325552941202</v>
      </c>
      <c r="R16" s="55">
        <v>8402.3677741176507</v>
      </c>
      <c r="S16" s="55">
        <v>8222.4035729411808</v>
      </c>
      <c r="T16" s="55">
        <v>9389.2961964705901</v>
      </c>
      <c r="U16" s="55">
        <v>9791.7235894117603</v>
      </c>
      <c r="V16" s="55">
        <v>8718.3634835294106</v>
      </c>
      <c r="W16" s="55">
        <v>9252.4519600000003</v>
      </c>
      <c r="X16" s="55">
        <v>6707.3391564705898</v>
      </c>
      <c r="Y16" s="55">
        <v>9956.6665505882302</v>
      </c>
      <c r="Z16" s="55">
        <v>9487.6459082352903</v>
      </c>
      <c r="AA16" s="55">
        <v>8507.8062000000009</v>
      </c>
      <c r="AB16"/>
      <c r="AC16"/>
      <c r="AD16"/>
      <c r="AE16"/>
      <c r="AF16"/>
      <c r="AG16"/>
      <c r="AH16"/>
      <c r="AI16"/>
      <c r="AJ16"/>
      <c r="AK16"/>
      <c r="AL16"/>
      <c r="AM16"/>
      <c r="AN16"/>
      <c r="AO16"/>
      <c r="AP16"/>
      <c r="AQ16"/>
      <c r="AR16"/>
      <c r="AS16"/>
      <c r="AT16"/>
      <c r="AU16"/>
      <c r="AV16"/>
      <c r="AW16"/>
      <c r="AX16"/>
    </row>
    <row r="17" spans="1:50" s="65" customFormat="1" x14ac:dyDescent="0.25">
      <c r="A17" s="64" t="s">
        <v>98</v>
      </c>
      <c r="B17" s="64" t="s">
        <v>163</v>
      </c>
      <c r="C17" s="65" t="s">
        <v>76</v>
      </c>
      <c r="D17" s="66">
        <v>2959.0169700000001</v>
      </c>
      <c r="E17" s="66">
        <v>2634.28739</v>
      </c>
      <c r="F17" s="66">
        <v>2953.1640600000001</v>
      </c>
      <c r="G17" s="66">
        <v>2784.7694700000002</v>
      </c>
      <c r="H17" s="66">
        <v>2868.9090500000002</v>
      </c>
      <c r="I17" s="66">
        <v>2804.3741599999998</v>
      </c>
      <c r="J17" s="66">
        <v>3034.1786999999999</v>
      </c>
      <c r="K17" s="66">
        <v>2784.5825</v>
      </c>
      <c r="L17" s="66">
        <v>2354.0817999999999</v>
      </c>
      <c r="M17" s="66">
        <v>2809.2357999999999</v>
      </c>
      <c r="N17" s="66">
        <v>2909.6088</v>
      </c>
      <c r="O17" s="66">
        <v>2986.5639999999999</v>
      </c>
      <c r="P17" s="66">
        <v>2467.8479000000002</v>
      </c>
      <c r="Q17" s="66">
        <v>2604.1622000000002</v>
      </c>
      <c r="R17" s="66">
        <v>2877.6676000000002</v>
      </c>
      <c r="S17" s="66">
        <v>2830.1896999999999</v>
      </c>
      <c r="T17" s="66">
        <v>3260.3699000000001</v>
      </c>
      <c r="U17" s="66">
        <v>3489.6968999999999</v>
      </c>
      <c r="V17" s="66">
        <v>3034.0495000000001</v>
      </c>
      <c r="W17" s="66">
        <v>3367.3998000000001</v>
      </c>
      <c r="X17" s="66">
        <v>1842.8046999999999</v>
      </c>
      <c r="Y17" s="66">
        <v>3481.6</v>
      </c>
      <c r="Z17" s="66">
        <v>3340.8894</v>
      </c>
      <c r="AA17" s="66">
        <v>2867.8062</v>
      </c>
      <c r="AB17"/>
      <c r="AC17"/>
      <c r="AD17"/>
      <c r="AE17"/>
      <c r="AF17"/>
      <c r="AG17"/>
      <c r="AH17"/>
      <c r="AI17"/>
      <c r="AJ17"/>
      <c r="AK17"/>
      <c r="AL17"/>
      <c r="AM17"/>
      <c r="AN17"/>
      <c r="AO17"/>
      <c r="AP17"/>
      <c r="AQ17"/>
      <c r="AR17"/>
      <c r="AS17"/>
      <c r="AT17"/>
      <c r="AU17"/>
      <c r="AV17"/>
      <c r="AW17"/>
      <c r="AX17"/>
    </row>
    <row r="18" spans="1:50" s="65" customFormat="1" x14ac:dyDescent="0.25">
      <c r="A18" s="64" t="s">
        <v>99</v>
      </c>
      <c r="B18" s="64" t="s">
        <v>164</v>
      </c>
      <c r="C18" s="65" t="s">
        <v>77</v>
      </c>
      <c r="D18" s="66">
        <v>4348.3833294117603</v>
      </c>
      <c r="E18" s="66">
        <v>4459.83912941176</v>
      </c>
      <c r="F18" s="66">
        <v>4220.4907999999996</v>
      </c>
      <c r="G18" s="66">
        <v>4307.0694941176498</v>
      </c>
      <c r="H18" s="66">
        <v>4627.2232294117603</v>
      </c>
      <c r="I18" s="66">
        <v>4438.7087270588199</v>
      </c>
      <c r="J18" s="66">
        <v>4433.6741517647097</v>
      </c>
      <c r="K18" s="66">
        <v>4554.7365823529399</v>
      </c>
      <c r="L18" s="66">
        <v>4317.9167680392202</v>
      </c>
      <c r="M18" s="66">
        <v>4845.4502501960797</v>
      </c>
      <c r="N18" s="66">
        <v>4802.7476923529402</v>
      </c>
      <c r="O18" s="66">
        <v>5501.7783886274501</v>
      </c>
      <c r="P18" s="66">
        <v>5760.4892119607903</v>
      </c>
      <c r="Q18" s="66">
        <v>5389.5703552941204</v>
      </c>
      <c r="R18" s="66">
        <v>5524.70017411765</v>
      </c>
      <c r="S18" s="66">
        <v>5392.2138729411799</v>
      </c>
      <c r="T18" s="66">
        <v>6128.9262964705904</v>
      </c>
      <c r="U18" s="66">
        <v>6302.0266894117603</v>
      </c>
      <c r="V18" s="66">
        <v>5684.3139835294096</v>
      </c>
      <c r="W18" s="66">
        <v>5885.0521600000002</v>
      </c>
      <c r="X18" s="66">
        <v>4864.5344564705902</v>
      </c>
      <c r="Y18" s="66">
        <v>6475.0665505882398</v>
      </c>
      <c r="Z18" s="66">
        <v>6146.7565082352903</v>
      </c>
      <c r="AA18" s="66">
        <v>5640</v>
      </c>
      <c r="AB18"/>
      <c r="AC18"/>
      <c r="AD18"/>
      <c r="AE18"/>
      <c r="AF18"/>
      <c r="AG18"/>
      <c r="AH18"/>
      <c r="AI18"/>
      <c r="AJ18"/>
      <c r="AK18"/>
      <c r="AL18"/>
      <c r="AM18"/>
      <c r="AN18"/>
      <c r="AO18"/>
      <c r="AP18"/>
      <c r="AQ18"/>
      <c r="AR18"/>
      <c r="AS18"/>
      <c r="AT18"/>
      <c r="AU18"/>
      <c r="AV18"/>
      <c r="AW18"/>
      <c r="AX18"/>
    </row>
    <row r="19" spans="1:50" ht="31.5" customHeight="1" x14ac:dyDescent="0.25">
      <c r="A19" s="52" t="s">
        <v>100</v>
      </c>
      <c r="B19" s="52" t="s">
        <v>142</v>
      </c>
      <c r="C19" s="9" t="s">
        <v>55</v>
      </c>
      <c r="D19" s="55">
        <v>37873.360352334399</v>
      </c>
      <c r="E19" s="55">
        <v>36786.560352334403</v>
      </c>
      <c r="F19" s="55">
        <v>39474.960352334398</v>
      </c>
      <c r="G19" s="55">
        <v>39100.8200925942</v>
      </c>
      <c r="H19" s="55">
        <v>41538.700612074703</v>
      </c>
      <c r="I19" s="55">
        <v>42574.5413047154</v>
      </c>
      <c r="J19" s="55">
        <v>44060.181131555197</v>
      </c>
      <c r="K19" s="55">
        <v>60250.761218135303</v>
      </c>
      <c r="L19" s="55">
        <v>42069.812300386402</v>
      </c>
      <c r="M19" s="55">
        <v>49588.049044466701</v>
      </c>
      <c r="N19" s="55">
        <v>46224.2520341052</v>
      </c>
      <c r="O19" s="55">
        <v>43251.6609670818</v>
      </c>
      <c r="P19" s="55">
        <v>49004.516817743599</v>
      </c>
      <c r="Q19" s="55">
        <v>49977.460207150303</v>
      </c>
      <c r="R19" s="55">
        <v>47041.930472036001</v>
      </c>
      <c r="S19" s="55">
        <v>47062.271249742102</v>
      </c>
      <c r="T19" s="55">
        <v>48641.099400014602</v>
      </c>
      <c r="U19" s="55">
        <v>47107.785785803302</v>
      </c>
      <c r="V19" s="55">
        <v>47128.241994039301</v>
      </c>
      <c r="W19" s="55">
        <v>47913.215435626102</v>
      </c>
      <c r="X19" s="55">
        <v>47333.314444109397</v>
      </c>
      <c r="Y19" s="55">
        <v>47893.403002864201</v>
      </c>
      <c r="Z19" s="55">
        <v>47097.746657614502</v>
      </c>
      <c r="AA19" s="55">
        <v>49930.034039837403</v>
      </c>
      <c r="AB19"/>
      <c r="AC19"/>
      <c r="AD19"/>
      <c r="AE19"/>
      <c r="AF19"/>
      <c r="AG19"/>
      <c r="AH19"/>
      <c r="AI19"/>
      <c r="AJ19"/>
      <c r="AK19"/>
      <c r="AL19"/>
      <c r="AM19"/>
      <c r="AN19"/>
      <c r="AO19"/>
      <c r="AP19"/>
      <c r="AQ19"/>
      <c r="AR19"/>
      <c r="AS19"/>
      <c r="AT19"/>
      <c r="AU19"/>
      <c r="AV19"/>
      <c r="AW19"/>
      <c r="AX19"/>
    </row>
    <row r="20" spans="1:50" s="65" customFormat="1" x14ac:dyDescent="0.25">
      <c r="A20" s="64" t="s">
        <v>101</v>
      </c>
      <c r="B20" s="64" t="s">
        <v>165</v>
      </c>
      <c r="C20" s="65" t="s">
        <v>78</v>
      </c>
      <c r="D20" s="66">
        <v>31354.400000000001</v>
      </c>
      <c r="E20" s="66">
        <v>30267.599999999999</v>
      </c>
      <c r="F20" s="66">
        <v>32956</v>
      </c>
      <c r="G20" s="66">
        <v>32841.599999999999</v>
      </c>
      <c r="H20" s="66">
        <v>34760</v>
      </c>
      <c r="I20" s="66">
        <v>35103.199999999997</v>
      </c>
      <c r="J20" s="66">
        <v>36762</v>
      </c>
      <c r="K20" s="66">
        <v>52866</v>
      </c>
      <c r="L20" s="66">
        <v>33602.800000000003</v>
      </c>
      <c r="M20" s="66">
        <v>41382</v>
      </c>
      <c r="N20" s="66">
        <v>37149.199999999997</v>
      </c>
      <c r="O20" s="66">
        <v>33316.800000000003</v>
      </c>
      <c r="P20" s="66">
        <v>37950</v>
      </c>
      <c r="Q20" s="66">
        <v>37778.400000000001</v>
      </c>
      <c r="R20" s="66">
        <v>36405.599999999999</v>
      </c>
      <c r="S20" s="66">
        <v>36062.400000000001</v>
      </c>
      <c r="T20" s="66">
        <v>38579.199999999997</v>
      </c>
      <c r="U20" s="66">
        <v>38121.599999999999</v>
      </c>
      <c r="V20" s="66">
        <v>37664</v>
      </c>
      <c r="W20" s="66">
        <v>38750.800000000003</v>
      </c>
      <c r="X20" s="66">
        <v>38750.800000000003</v>
      </c>
      <c r="Y20" s="66">
        <v>39494.400000000001</v>
      </c>
      <c r="Z20" s="66">
        <v>39494.400000000001</v>
      </c>
      <c r="AA20" s="66">
        <v>40867.199999999997</v>
      </c>
      <c r="AB20"/>
      <c r="AC20"/>
      <c r="AD20"/>
      <c r="AE20"/>
      <c r="AF20"/>
      <c r="AG20"/>
      <c r="AH20"/>
      <c r="AI20"/>
      <c r="AJ20"/>
      <c r="AK20"/>
      <c r="AL20"/>
      <c r="AM20"/>
      <c r="AN20"/>
      <c r="AO20"/>
      <c r="AP20"/>
      <c r="AQ20"/>
      <c r="AR20"/>
      <c r="AS20"/>
      <c r="AT20"/>
      <c r="AU20"/>
      <c r="AV20"/>
      <c r="AW20"/>
      <c r="AX20"/>
    </row>
    <row r="21" spans="1:50" s="65" customFormat="1" x14ac:dyDescent="0.25">
      <c r="A21" s="64" t="s">
        <v>102</v>
      </c>
      <c r="B21" s="64" t="s">
        <v>166</v>
      </c>
      <c r="C21" s="65" t="s">
        <v>79</v>
      </c>
      <c r="D21" s="66">
        <v>6518.9603523344404</v>
      </c>
      <c r="E21" s="66">
        <v>6518.9603523344404</v>
      </c>
      <c r="F21" s="66">
        <v>6518.9603523344404</v>
      </c>
      <c r="G21" s="66">
        <v>6259.2200925941797</v>
      </c>
      <c r="H21" s="66">
        <v>6778.7006120747001</v>
      </c>
      <c r="I21" s="66">
        <v>7471.3413047153899</v>
      </c>
      <c r="J21" s="66">
        <v>7298.1811315552104</v>
      </c>
      <c r="K21" s="66">
        <v>7384.7612181352997</v>
      </c>
      <c r="L21" s="66">
        <v>8467.0123003863791</v>
      </c>
      <c r="M21" s="66">
        <v>8206.0490444666793</v>
      </c>
      <c r="N21" s="66">
        <v>9075.0520341051797</v>
      </c>
      <c r="O21" s="66">
        <v>9934.8609670817495</v>
      </c>
      <c r="P21" s="66">
        <v>11054.516817743601</v>
      </c>
      <c r="Q21" s="66">
        <v>12199.0602071503</v>
      </c>
      <c r="R21" s="66">
        <v>10636.330472035999</v>
      </c>
      <c r="S21" s="66">
        <v>10999.8712497421</v>
      </c>
      <c r="T21" s="66">
        <v>10061.899400014599</v>
      </c>
      <c r="U21" s="66">
        <v>8986.1857858032599</v>
      </c>
      <c r="V21" s="66">
        <v>9464.2419940392992</v>
      </c>
      <c r="W21" s="66">
        <v>9162.4154356260606</v>
      </c>
      <c r="X21" s="66">
        <v>8582.5144441094108</v>
      </c>
      <c r="Y21" s="66">
        <v>8399.0030028642304</v>
      </c>
      <c r="Z21" s="66">
        <v>7603.3466576145402</v>
      </c>
      <c r="AA21" s="66">
        <v>9062.8340398373493</v>
      </c>
      <c r="AB21"/>
      <c r="AC21"/>
      <c r="AD21"/>
      <c r="AE21"/>
      <c r="AF21"/>
      <c r="AG21"/>
      <c r="AH21"/>
      <c r="AI21"/>
      <c r="AJ21"/>
      <c r="AK21"/>
      <c r="AL21"/>
      <c r="AM21"/>
      <c r="AN21"/>
      <c r="AO21"/>
      <c r="AP21"/>
      <c r="AQ21"/>
      <c r="AR21"/>
      <c r="AS21"/>
      <c r="AT21"/>
      <c r="AU21"/>
      <c r="AV21"/>
      <c r="AW21"/>
      <c r="AX21"/>
    </row>
    <row r="22" spans="1:50" ht="30" x14ac:dyDescent="0.25">
      <c r="A22" s="52" t="s">
        <v>103</v>
      </c>
      <c r="B22" s="52" t="s">
        <v>143</v>
      </c>
      <c r="C22" s="9" t="s">
        <v>56</v>
      </c>
      <c r="D22" s="55">
        <v>398.59417360499998</v>
      </c>
      <c r="E22" s="55">
        <v>399.29714534499999</v>
      </c>
      <c r="F22" s="55">
        <v>387.66508026999998</v>
      </c>
      <c r="G22" s="55">
        <v>360.69360342499999</v>
      </c>
      <c r="H22" s="55">
        <v>343.00494850000001</v>
      </c>
      <c r="I22" s="55">
        <v>336.76654715000001</v>
      </c>
      <c r="J22" s="55">
        <v>312.29853112500001</v>
      </c>
      <c r="K22" s="55">
        <v>328.82041240500001</v>
      </c>
      <c r="L22" s="55">
        <v>338.98513159999999</v>
      </c>
      <c r="M22" s="55">
        <v>275.65957240500001</v>
      </c>
      <c r="N22" s="55">
        <v>274.93667360000001</v>
      </c>
      <c r="O22" s="55">
        <v>255.34862443</v>
      </c>
      <c r="P22" s="55">
        <v>265.08943474500001</v>
      </c>
      <c r="Q22" s="55">
        <v>236.306076795</v>
      </c>
      <c r="R22" s="55">
        <v>210.45810622499999</v>
      </c>
      <c r="S22" s="55">
        <v>235.62278040000001</v>
      </c>
      <c r="T22" s="55">
        <v>225.26015182</v>
      </c>
      <c r="U22" s="55">
        <v>255.09067611</v>
      </c>
      <c r="V22" s="55">
        <v>246.57924417000001</v>
      </c>
      <c r="W22" s="55">
        <v>271.01824648500002</v>
      </c>
      <c r="X22" s="55">
        <v>262.01918720999998</v>
      </c>
      <c r="Y22" s="55">
        <v>230.00785064999999</v>
      </c>
      <c r="Z22" s="55">
        <v>231.65424107499999</v>
      </c>
      <c r="AA22" s="55">
        <v>206.26298614999999</v>
      </c>
    </row>
    <row r="23" spans="1:50" s="65" customFormat="1" ht="12" x14ac:dyDescent="0.2">
      <c r="A23" s="64" t="s">
        <v>104</v>
      </c>
      <c r="B23" s="64" t="s">
        <v>167</v>
      </c>
      <c r="C23" s="65" t="s">
        <v>80</v>
      </c>
      <c r="D23" s="66">
        <v>366.61289219999998</v>
      </c>
      <c r="E23" s="66">
        <v>366.61289219999998</v>
      </c>
      <c r="F23" s="66">
        <v>355.31980800000002</v>
      </c>
      <c r="G23" s="66">
        <v>328.53370310000003</v>
      </c>
      <c r="H23" s="66">
        <v>310.17584210000001</v>
      </c>
      <c r="I23" s="66">
        <v>302.7496514</v>
      </c>
      <c r="J23" s="66">
        <v>279.77774690000001</v>
      </c>
      <c r="K23" s="66">
        <v>296.92227050000002</v>
      </c>
      <c r="L23" s="66">
        <v>310.23359290000002</v>
      </c>
      <c r="M23" s="66">
        <v>245.52553209999999</v>
      </c>
      <c r="N23" s="66">
        <v>241.39585700000001</v>
      </c>
      <c r="O23" s="66">
        <v>220.08408689999999</v>
      </c>
      <c r="P23" s="66">
        <v>228.93828329999999</v>
      </c>
      <c r="Q23" s="66">
        <v>198.73170039999999</v>
      </c>
      <c r="R23" s="66">
        <v>168.32836549999999</v>
      </c>
      <c r="S23" s="66">
        <v>194.52741119999999</v>
      </c>
      <c r="T23" s="66">
        <v>185.34294439999999</v>
      </c>
      <c r="U23" s="66">
        <v>214.88640290000001</v>
      </c>
      <c r="V23" s="66">
        <v>205.97641039999999</v>
      </c>
      <c r="W23" s="66">
        <v>227.75413320000001</v>
      </c>
      <c r="X23" s="66">
        <v>219.77987089999999</v>
      </c>
      <c r="Y23" s="66">
        <v>183.48889109999999</v>
      </c>
      <c r="Z23" s="66">
        <v>182.6856501</v>
      </c>
      <c r="AA23" s="66">
        <v>164.22138989999999</v>
      </c>
    </row>
    <row r="24" spans="1:50" s="65" customFormat="1" ht="12" x14ac:dyDescent="0.2">
      <c r="A24" s="64" t="s">
        <v>105</v>
      </c>
      <c r="B24" s="64" t="s">
        <v>168</v>
      </c>
      <c r="C24" s="65" t="s">
        <v>81</v>
      </c>
      <c r="D24" s="66">
        <v>31.981281405000001</v>
      </c>
      <c r="E24" s="66">
        <v>32.684253145</v>
      </c>
      <c r="F24" s="66">
        <v>32.345272270000002</v>
      </c>
      <c r="G24" s="66">
        <v>32.159900325000002</v>
      </c>
      <c r="H24" s="66">
        <v>32.829106400000001</v>
      </c>
      <c r="I24" s="66">
        <v>34.016895750000003</v>
      </c>
      <c r="J24" s="66">
        <v>32.520784225</v>
      </c>
      <c r="K24" s="66">
        <v>31.898141904999999</v>
      </c>
      <c r="L24" s="66">
        <v>28.751538700000001</v>
      </c>
      <c r="M24" s="66">
        <v>30.134040304999999</v>
      </c>
      <c r="N24" s="66">
        <v>33.540816599999999</v>
      </c>
      <c r="O24" s="66">
        <v>35.264537529999998</v>
      </c>
      <c r="P24" s="66">
        <v>36.151151445000004</v>
      </c>
      <c r="Q24" s="66">
        <v>37.574376395000002</v>
      </c>
      <c r="R24" s="66">
        <v>42.129740724999998</v>
      </c>
      <c r="S24" s="66">
        <v>41.0953692</v>
      </c>
      <c r="T24" s="66">
        <v>39.917207419999997</v>
      </c>
      <c r="U24" s="66">
        <v>40.204273209999997</v>
      </c>
      <c r="V24" s="66">
        <v>40.602833769999997</v>
      </c>
      <c r="W24" s="66">
        <v>43.264113285000001</v>
      </c>
      <c r="X24" s="66">
        <v>42.23931631</v>
      </c>
      <c r="Y24" s="66">
        <v>46.518959549999998</v>
      </c>
      <c r="Z24" s="66">
        <v>48.968590974999998</v>
      </c>
      <c r="AA24" s="66">
        <v>42.041596249999998</v>
      </c>
    </row>
    <row r="25" spans="1:50" s="32" customFormat="1" ht="30" customHeight="1" x14ac:dyDescent="0.25">
      <c r="A25" s="51" t="s">
        <v>106</v>
      </c>
      <c r="B25" s="51" t="s">
        <v>137</v>
      </c>
      <c r="C25" s="32" t="s">
        <v>50</v>
      </c>
      <c r="D25" s="57">
        <v>48234</v>
      </c>
      <c r="E25" s="57">
        <v>45113</v>
      </c>
      <c r="F25" s="57">
        <v>47732</v>
      </c>
      <c r="G25" s="57">
        <v>44862</v>
      </c>
      <c r="H25" s="57">
        <v>45156</v>
      </c>
      <c r="I25" s="57">
        <v>46889</v>
      </c>
      <c r="J25" s="57">
        <v>47830</v>
      </c>
      <c r="K25" s="57">
        <v>47687</v>
      </c>
      <c r="L25" s="57">
        <v>50691</v>
      </c>
      <c r="M25" s="57">
        <v>50466</v>
      </c>
      <c r="N25" s="57">
        <v>50844</v>
      </c>
      <c r="O25" s="57">
        <v>44222</v>
      </c>
      <c r="P25" s="57">
        <v>61516</v>
      </c>
      <c r="Q25" s="57">
        <v>67717</v>
      </c>
      <c r="R25" s="57">
        <v>72374</v>
      </c>
      <c r="S25" s="57">
        <v>79086</v>
      </c>
      <c r="T25" s="57">
        <v>80836</v>
      </c>
      <c r="U25" s="57">
        <v>72734</v>
      </c>
      <c r="V25" s="57">
        <v>74733</v>
      </c>
      <c r="W25" s="57">
        <v>78264</v>
      </c>
      <c r="X25" s="57">
        <v>81424</v>
      </c>
      <c r="Y25" s="57">
        <v>86554</v>
      </c>
      <c r="Z25" s="57">
        <v>87949</v>
      </c>
      <c r="AA25" s="57">
        <v>88616</v>
      </c>
      <c r="AB25" s="92"/>
      <c r="AC25" s="92"/>
      <c r="AD25" s="92"/>
      <c r="AE25" s="92"/>
      <c r="AF25" s="92"/>
      <c r="AG25" s="92"/>
      <c r="AH25" s="92"/>
      <c r="AI25" s="92"/>
      <c r="AJ25" s="92"/>
      <c r="AK25" s="92"/>
      <c r="AL25" s="92"/>
      <c r="AM25" s="92"/>
      <c r="AN25" s="92"/>
      <c r="AO25" s="92"/>
      <c r="AP25" s="92"/>
      <c r="AQ25" s="92"/>
      <c r="AR25" s="92"/>
      <c r="AS25" s="92"/>
      <c r="AT25" s="92"/>
      <c r="AU25" s="92"/>
      <c r="AV25" s="92"/>
      <c r="AW25" s="112"/>
    </row>
    <row r="26" spans="1:50" x14ac:dyDescent="0.25">
      <c r="A26" s="52" t="s">
        <v>107</v>
      </c>
      <c r="B26" s="52" t="s">
        <v>144</v>
      </c>
      <c r="C26" s="9" t="s">
        <v>57</v>
      </c>
      <c r="D26" s="55">
        <v>24052</v>
      </c>
      <c r="E26" s="55">
        <v>21587</v>
      </c>
      <c r="F26" s="55">
        <v>24124</v>
      </c>
      <c r="G26" s="55">
        <v>22167</v>
      </c>
      <c r="H26" s="55">
        <v>23057</v>
      </c>
      <c r="I26" s="55">
        <v>24846</v>
      </c>
      <c r="J26" s="55">
        <v>26123</v>
      </c>
      <c r="K26" s="55">
        <v>27078</v>
      </c>
      <c r="L26" s="55">
        <v>26529</v>
      </c>
      <c r="M26" s="55">
        <v>27852</v>
      </c>
      <c r="N26" s="55">
        <v>28947</v>
      </c>
      <c r="O26" s="55">
        <v>20646</v>
      </c>
      <c r="P26" s="55">
        <v>28797</v>
      </c>
      <c r="Q26" s="55">
        <v>30840</v>
      </c>
      <c r="R26" s="55">
        <v>32198</v>
      </c>
      <c r="S26" s="55">
        <v>37411</v>
      </c>
      <c r="T26" s="55">
        <v>35759</v>
      </c>
      <c r="U26" s="55">
        <v>29861</v>
      </c>
      <c r="V26" s="55">
        <v>31843</v>
      </c>
      <c r="W26" s="55">
        <v>31763</v>
      </c>
      <c r="X26" s="55">
        <v>35774</v>
      </c>
      <c r="Y26" s="55">
        <v>38913</v>
      </c>
      <c r="Z26" s="55">
        <v>39228</v>
      </c>
      <c r="AA26" s="55">
        <v>41313</v>
      </c>
      <c r="AB26" s="92"/>
      <c r="AC26" s="92"/>
      <c r="AD26" s="92"/>
      <c r="AE26" s="92"/>
      <c r="AF26" s="92"/>
      <c r="AG26" s="92"/>
      <c r="AH26" s="92"/>
      <c r="AI26" s="92"/>
      <c r="AJ26" s="92"/>
      <c r="AK26" s="92"/>
      <c r="AL26" s="92"/>
      <c r="AM26" s="92"/>
      <c r="AN26" s="92"/>
      <c r="AO26" s="92"/>
      <c r="AP26" s="92"/>
      <c r="AQ26" s="92"/>
      <c r="AR26" s="92"/>
      <c r="AS26" s="92"/>
      <c r="AT26" s="92"/>
      <c r="AU26" s="92"/>
      <c r="AV26" s="92"/>
      <c r="AW26" s="112"/>
    </row>
    <row r="27" spans="1:50" x14ac:dyDescent="0.25">
      <c r="A27" s="52" t="s">
        <v>108</v>
      </c>
      <c r="B27" s="52" t="s">
        <v>145</v>
      </c>
      <c r="C27" s="9" t="s">
        <v>58</v>
      </c>
      <c r="D27" s="55">
        <v>24182</v>
      </c>
      <c r="E27" s="55">
        <v>23526</v>
      </c>
      <c r="F27" s="55">
        <v>23608</v>
      </c>
      <c r="G27" s="55">
        <v>22695</v>
      </c>
      <c r="H27" s="55">
        <v>22099</v>
      </c>
      <c r="I27" s="55">
        <v>22043</v>
      </c>
      <c r="J27" s="55">
        <v>21707</v>
      </c>
      <c r="K27" s="55">
        <v>20609</v>
      </c>
      <c r="L27" s="55">
        <v>24162</v>
      </c>
      <c r="M27" s="55">
        <v>22614</v>
      </c>
      <c r="N27" s="55">
        <v>21897</v>
      </c>
      <c r="O27" s="55">
        <v>23576</v>
      </c>
      <c r="P27" s="55">
        <v>32719</v>
      </c>
      <c r="Q27" s="55">
        <v>36877</v>
      </c>
      <c r="R27" s="55">
        <v>40176</v>
      </c>
      <c r="S27" s="55">
        <v>41675</v>
      </c>
      <c r="T27" s="55">
        <v>45077</v>
      </c>
      <c r="U27" s="55">
        <v>42873</v>
      </c>
      <c r="V27" s="55">
        <v>42890</v>
      </c>
      <c r="W27" s="55">
        <v>46501</v>
      </c>
      <c r="X27" s="55">
        <v>45650</v>
      </c>
      <c r="Y27" s="55">
        <v>47641</v>
      </c>
      <c r="Z27" s="55">
        <v>48721</v>
      </c>
      <c r="AA27" s="55">
        <v>47303</v>
      </c>
      <c r="AB27" s="92"/>
      <c r="AC27" s="92"/>
      <c r="AD27" s="92"/>
      <c r="AE27" s="92"/>
      <c r="AF27" s="92"/>
      <c r="AG27" s="92"/>
      <c r="AH27" s="92"/>
      <c r="AI27" s="92"/>
      <c r="AJ27" s="92"/>
      <c r="AK27" s="92"/>
      <c r="AL27" s="92"/>
      <c r="AM27" s="92"/>
      <c r="AN27" s="92"/>
      <c r="AO27" s="92"/>
      <c r="AP27" s="92"/>
      <c r="AQ27" s="92"/>
      <c r="AR27" s="92"/>
      <c r="AS27" s="92"/>
      <c r="AT27" s="92"/>
      <c r="AU27" s="92"/>
      <c r="AV27" s="92"/>
      <c r="AW27" s="112"/>
    </row>
    <row r="28" spans="1:50" s="65" customFormat="1" x14ac:dyDescent="0.25">
      <c r="A28" s="64" t="s">
        <v>109</v>
      </c>
      <c r="B28" s="64" t="s">
        <v>169</v>
      </c>
      <c r="C28" s="65" t="s">
        <v>82</v>
      </c>
      <c r="D28" s="66">
        <v>15237.0709784316</v>
      </c>
      <c r="E28" s="66">
        <v>14653.800617528501</v>
      </c>
      <c r="F28" s="66">
        <v>15719.802479511</v>
      </c>
      <c r="G28" s="66">
        <v>14879.4821688964</v>
      </c>
      <c r="H28" s="66">
        <v>15175.2130189747</v>
      </c>
      <c r="I28" s="66">
        <v>15037.668272004101</v>
      </c>
      <c r="J28" s="66">
        <v>15217.542863284199</v>
      </c>
      <c r="K28" s="66">
        <v>15007.481210169601</v>
      </c>
      <c r="L28" s="66">
        <v>17730.452211789299</v>
      </c>
      <c r="M28" s="66">
        <v>16861.6007706698</v>
      </c>
      <c r="N28" s="66">
        <v>15703.561007981099</v>
      </c>
      <c r="O28" s="66">
        <v>15608.9625231338</v>
      </c>
      <c r="P28" s="66">
        <v>23045.646444464499</v>
      </c>
      <c r="Q28" s="66">
        <v>25000.588428991501</v>
      </c>
      <c r="R28" s="66">
        <v>27158.715977747099</v>
      </c>
      <c r="S28" s="66">
        <v>29561.785176232901</v>
      </c>
      <c r="T28" s="66">
        <v>32274.967020270498</v>
      </c>
      <c r="U28" s="66">
        <v>28494.8149748572</v>
      </c>
      <c r="V28" s="66">
        <v>27169.464686553802</v>
      </c>
      <c r="W28" s="66">
        <v>31399.049439585098</v>
      </c>
      <c r="X28" s="66">
        <v>31157.532250804099</v>
      </c>
      <c r="Y28" s="66">
        <v>31832.043200375701</v>
      </c>
      <c r="Z28" s="66">
        <v>30977.015261670698</v>
      </c>
      <c r="AA28" s="66">
        <v>33632.159998254901</v>
      </c>
      <c r="AB28" s="92"/>
      <c r="AC28" s="92"/>
      <c r="AD28" s="92"/>
      <c r="AE28" s="92"/>
      <c r="AF28" s="92"/>
      <c r="AG28" s="92"/>
      <c r="AH28" s="92"/>
      <c r="AI28" s="92"/>
      <c r="AJ28" s="92"/>
      <c r="AK28" s="92"/>
      <c r="AL28" s="92"/>
      <c r="AM28" s="92"/>
      <c r="AN28" s="92"/>
      <c r="AO28" s="92"/>
      <c r="AP28" s="92"/>
      <c r="AQ28" s="92"/>
      <c r="AR28" s="92"/>
      <c r="AS28" s="92"/>
      <c r="AT28" s="92"/>
      <c r="AU28" s="92"/>
      <c r="AV28" s="92"/>
      <c r="AW28" s="112"/>
    </row>
    <row r="29" spans="1:50" s="65" customFormat="1" x14ac:dyDescent="0.25">
      <c r="A29" s="64" t="s">
        <v>110</v>
      </c>
      <c r="B29" s="64" t="s">
        <v>170</v>
      </c>
      <c r="C29" s="65" t="s">
        <v>83</v>
      </c>
      <c r="D29" s="66">
        <v>1777.6917261695801</v>
      </c>
      <c r="E29" s="66">
        <v>1568.9226767487901</v>
      </c>
      <c r="F29" s="66">
        <v>1413.99426123335</v>
      </c>
      <c r="G29" s="66">
        <v>1292.05688999669</v>
      </c>
      <c r="H29" s="66">
        <v>279.911912847613</v>
      </c>
      <c r="I29" s="66">
        <v>298.43753900605799</v>
      </c>
      <c r="J29" s="66">
        <v>397.78391467097902</v>
      </c>
      <c r="K29" s="66">
        <v>384.03280333919997</v>
      </c>
      <c r="L29" s="66">
        <v>291.090140029476</v>
      </c>
      <c r="M29" s="66">
        <v>483.64990869976299</v>
      </c>
      <c r="N29" s="66">
        <v>568.15587284056198</v>
      </c>
      <c r="O29" s="66">
        <v>578.60237045896702</v>
      </c>
      <c r="P29" s="66">
        <v>550.80153079585796</v>
      </c>
      <c r="Q29" s="66">
        <v>515.319901062344</v>
      </c>
      <c r="R29" s="66">
        <v>502.81877300544897</v>
      </c>
      <c r="S29" s="66">
        <v>534.07945589598398</v>
      </c>
      <c r="T29" s="66">
        <v>627.23085307629299</v>
      </c>
      <c r="U29" s="66">
        <v>693.04524722303302</v>
      </c>
      <c r="V29" s="66">
        <v>705.21259833155796</v>
      </c>
      <c r="W29" s="66">
        <v>715.53720696553501</v>
      </c>
      <c r="X29" s="66">
        <v>656.56253927076295</v>
      </c>
      <c r="Y29" s="66">
        <v>688.01345526110401</v>
      </c>
      <c r="Z29" s="66">
        <v>663.10703711441204</v>
      </c>
      <c r="AA29" s="66">
        <v>654.27006084048298</v>
      </c>
      <c r="AB29" s="92"/>
      <c r="AC29" s="92"/>
      <c r="AD29" s="92"/>
      <c r="AE29" s="92"/>
      <c r="AF29" s="92"/>
      <c r="AG29" s="92"/>
      <c r="AH29" s="92"/>
      <c r="AI29" s="92"/>
      <c r="AJ29" s="92"/>
      <c r="AK29" s="92"/>
      <c r="AL29" s="92"/>
      <c r="AM29" s="92"/>
      <c r="AN29" s="92"/>
      <c r="AO29" s="92"/>
      <c r="AP29" s="92"/>
      <c r="AQ29" s="92"/>
      <c r="AR29" s="92"/>
      <c r="AS29" s="92"/>
      <c r="AT29" s="92"/>
      <c r="AU29" s="92"/>
      <c r="AV29" s="92"/>
      <c r="AW29" s="112"/>
    </row>
    <row r="30" spans="1:50" s="65" customFormat="1" x14ac:dyDescent="0.25">
      <c r="A30" s="64" t="s">
        <v>111</v>
      </c>
      <c r="B30" s="64" t="s">
        <v>171</v>
      </c>
      <c r="C30" s="65" t="s">
        <v>84</v>
      </c>
      <c r="D30" s="66">
        <v>2378.7319182255001</v>
      </c>
      <c r="E30" s="66">
        <v>2509.4875366665301</v>
      </c>
      <c r="F30" s="66">
        <v>2701.1423692663898</v>
      </c>
      <c r="G30" s="66">
        <v>2320.2304693013202</v>
      </c>
      <c r="H30" s="66">
        <v>1686.65507076731</v>
      </c>
      <c r="I30" s="66">
        <v>1643.4815510681699</v>
      </c>
      <c r="J30" s="66">
        <v>1708.1486298080699</v>
      </c>
      <c r="K30" s="66">
        <v>1951.31412279241</v>
      </c>
      <c r="L30" s="66">
        <v>2850.8372752106102</v>
      </c>
      <c r="M30" s="66">
        <v>2234.10236176129</v>
      </c>
      <c r="N30" s="66">
        <v>1598.80058560404</v>
      </c>
      <c r="O30" s="66">
        <v>1587.06317399411</v>
      </c>
      <c r="P30" s="66">
        <v>1763.0257851275501</v>
      </c>
      <c r="Q30" s="66">
        <v>1559.2357306854601</v>
      </c>
      <c r="R30" s="66">
        <v>1551.9498568890999</v>
      </c>
      <c r="S30" s="66">
        <v>1518.8054061336099</v>
      </c>
      <c r="T30" s="66">
        <v>2103.72922589163</v>
      </c>
      <c r="U30" s="66">
        <v>2414.3185805104599</v>
      </c>
      <c r="V30" s="66">
        <v>2718.2205769440902</v>
      </c>
      <c r="W30" s="66">
        <v>3096.3522519340299</v>
      </c>
      <c r="X30" s="66">
        <v>3109.1782231635598</v>
      </c>
      <c r="Y30" s="66">
        <v>3072.8547027157801</v>
      </c>
      <c r="Z30" s="66">
        <v>2782.0501890557998</v>
      </c>
      <c r="AA30" s="66">
        <v>3001.6367272703101</v>
      </c>
      <c r="AB30" s="92"/>
      <c r="AC30" s="92"/>
      <c r="AD30" s="92"/>
      <c r="AE30" s="92"/>
      <c r="AF30" s="92"/>
      <c r="AG30" s="92"/>
      <c r="AH30" s="92"/>
      <c r="AI30" s="92"/>
      <c r="AJ30" s="92"/>
      <c r="AK30" s="92"/>
      <c r="AL30" s="92"/>
      <c r="AM30" s="92"/>
      <c r="AN30" s="92"/>
      <c r="AO30" s="92"/>
      <c r="AP30" s="92"/>
      <c r="AQ30" s="92"/>
      <c r="AR30" s="92"/>
      <c r="AS30" s="92"/>
      <c r="AT30" s="92"/>
      <c r="AU30" s="92"/>
      <c r="AV30" s="92"/>
      <c r="AW30" s="112"/>
    </row>
    <row r="31" spans="1:50" s="65" customFormat="1" x14ac:dyDescent="0.25">
      <c r="A31" s="64" t="s">
        <v>112</v>
      </c>
      <c r="B31" s="64" t="s">
        <v>172</v>
      </c>
      <c r="C31" s="65" t="s">
        <v>85</v>
      </c>
      <c r="D31" s="66">
        <v>4788.5053771732901</v>
      </c>
      <c r="E31" s="66">
        <v>4793.7891690561801</v>
      </c>
      <c r="F31" s="66">
        <v>3773.06088998927</v>
      </c>
      <c r="G31" s="66">
        <v>4203.2304718055702</v>
      </c>
      <c r="H31" s="66">
        <v>4957.2199974103996</v>
      </c>
      <c r="I31" s="66">
        <v>5063.4126379217096</v>
      </c>
      <c r="J31" s="66">
        <v>4383.5245922367603</v>
      </c>
      <c r="K31" s="66">
        <v>3266.1718636987898</v>
      </c>
      <c r="L31" s="66">
        <v>3289.6203729706199</v>
      </c>
      <c r="M31" s="66">
        <v>3034.6469588691998</v>
      </c>
      <c r="N31" s="66">
        <v>4026.4825335743099</v>
      </c>
      <c r="O31" s="66">
        <v>5801.3719324131598</v>
      </c>
      <c r="P31" s="66">
        <v>7359.5262396120797</v>
      </c>
      <c r="Q31" s="66">
        <v>9801.8559392607094</v>
      </c>
      <c r="R31" s="66">
        <v>10962.5153923583</v>
      </c>
      <c r="S31" s="66">
        <v>10060.3299617375</v>
      </c>
      <c r="T31" s="66">
        <v>10071.072900761499</v>
      </c>
      <c r="U31" s="66">
        <v>11270.821197409299</v>
      </c>
      <c r="V31" s="66">
        <v>12297.1021381705</v>
      </c>
      <c r="W31" s="66">
        <v>11290.061101515301</v>
      </c>
      <c r="X31" s="66">
        <v>10726.7269867616</v>
      </c>
      <c r="Y31" s="66">
        <v>12048.0886416474</v>
      </c>
      <c r="Z31" s="66">
        <v>14298.8275121591</v>
      </c>
      <c r="AA31" s="66">
        <v>10014.9332136343</v>
      </c>
      <c r="AB31" s="92"/>
      <c r="AC31" s="92"/>
      <c r="AD31" s="92"/>
      <c r="AE31" s="92"/>
      <c r="AF31" s="92"/>
      <c r="AG31" s="92"/>
      <c r="AH31" s="92"/>
      <c r="AI31" s="92"/>
      <c r="AJ31" s="92"/>
      <c r="AK31" s="92"/>
      <c r="AL31" s="92"/>
      <c r="AM31" s="92"/>
      <c r="AN31" s="92"/>
      <c r="AO31" s="92"/>
      <c r="AP31" s="92"/>
      <c r="AQ31" s="92"/>
      <c r="AR31" s="92"/>
      <c r="AS31" s="92"/>
      <c r="AT31" s="92"/>
      <c r="AU31" s="92"/>
      <c r="AV31" s="92"/>
      <c r="AW31" s="112"/>
    </row>
    <row r="32" spans="1:50" s="32" customFormat="1" ht="30" customHeight="1" x14ac:dyDescent="0.25">
      <c r="A32" s="51" t="s">
        <v>113</v>
      </c>
      <c r="B32" s="51" t="s">
        <v>138</v>
      </c>
      <c r="C32" s="32" t="s">
        <v>51</v>
      </c>
      <c r="D32" s="57">
        <v>78755.671720498402</v>
      </c>
      <c r="E32" s="57">
        <v>77989.262000000002</v>
      </c>
      <c r="F32" s="57">
        <v>75054.634152110099</v>
      </c>
      <c r="G32" s="57">
        <v>75561.444900000002</v>
      </c>
      <c r="H32" s="57">
        <v>75047.095000000001</v>
      </c>
      <c r="I32" s="57">
        <v>73732.483600000007</v>
      </c>
      <c r="J32" s="57">
        <v>80845.267999999996</v>
      </c>
      <c r="K32" s="57">
        <v>83378.47</v>
      </c>
      <c r="L32" s="57">
        <v>90645.671700000006</v>
      </c>
      <c r="M32" s="57">
        <v>99471.056800000006</v>
      </c>
      <c r="N32" s="57">
        <v>99977.481599999999</v>
      </c>
      <c r="O32" s="57">
        <v>83551.216199999995</v>
      </c>
      <c r="P32" s="57">
        <v>85066.922200000001</v>
      </c>
      <c r="Q32" s="57">
        <v>87229.343699999998</v>
      </c>
      <c r="R32" s="57">
        <v>88609.907000000007</v>
      </c>
      <c r="S32" s="57">
        <v>86528.354900000006</v>
      </c>
      <c r="T32" s="57">
        <v>86326.258000000002</v>
      </c>
      <c r="U32" s="57">
        <v>93259.922179999994</v>
      </c>
      <c r="V32" s="57">
        <v>96140.182536942695</v>
      </c>
      <c r="W32" s="57">
        <v>105678.263130573</v>
      </c>
      <c r="X32" s="57">
        <v>108270.927954777</v>
      </c>
      <c r="Y32" s="57">
        <v>109261.948680892</v>
      </c>
      <c r="Z32" s="57">
        <v>109022.869363694</v>
      </c>
      <c r="AA32" s="57">
        <v>109610.743987261</v>
      </c>
      <c r="AB32" s="92"/>
      <c r="AC32" s="92"/>
      <c r="AD32" s="92"/>
      <c r="AE32" s="92"/>
      <c r="AF32" s="92"/>
      <c r="AG32" s="92"/>
      <c r="AH32" s="92"/>
      <c r="AI32" s="92"/>
      <c r="AJ32" s="92"/>
      <c r="AK32" s="92"/>
      <c r="AL32" s="92"/>
      <c r="AM32" s="92"/>
      <c r="AN32" s="92"/>
      <c r="AO32" s="92"/>
      <c r="AP32" s="92"/>
      <c r="AQ32" s="92"/>
      <c r="AR32" s="92"/>
      <c r="AS32" s="92"/>
      <c r="AT32" s="92"/>
      <c r="AU32" s="92"/>
      <c r="AV32" s="92"/>
      <c r="AW32" s="112"/>
    </row>
    <row r="33" spans="1:49" ht="45" x14ac:dyDescent="0.25">
      <c r="A33" s="6" t="s">
        <v>173</v>
      </c>
      <c r="B33" s="52" t="s">
        <v>146</v>
      </c>
      <c r="C33" s="9" t="s">
        <v>59</v>
      </c>
      <c r="D33" s="55">
        <v>1165</v>
      </c>
      <c r="E33" s="55">
        <v>1165</v>
      </c>
      <c r="F33" s="55">
        <v>1011</v>
      </c>
      <c r="G33" s="55">
        <v>1218</v>
      </c>
      <c r="H33" s="55">
        <v>875</v>
      </c>
      <c r="I33" s="55">
        <v>925</v>
      </c>
      <c r="J33" s="55">
        <v>981</v>
      </c>
      <c r="K33" s="55">
        <v>938</v>
      </c>
      <c r="L33" s="55">
        <v>886</v>
      </c>
      <c r="M33" s="55">
        <v>910</v>
      </c>
      <c r="N33" s="55">
        <v>1196</v>
      </c>
      <c r="O33" s="55">
        <v>1055</v>
      </c>
      <c r="P33" s="55">
        <v>868</v>
      </c>
      <c r="Q33" s="55">
        <v>1014</v>
      </c>
      <c r="R33" s="55">
        <v>891</v>
      </c>
      <c r="S33" s="55">
        <v>1131</v>
      </c>
      <c r="T33" s="55">
        <v>1051</v>
      </c>
      <c r="U33" s="55">
        <v>1005</v>
      </c>
      <c r="V33" s="55">
        <v>888</v>
      </c>
      <c r="W33" s="55">
        <v>1424</v>
      </c>
      <c r="X33" s="55">
        <v>1220</v>
      </c>
      <c r="Y33" s="55">
        <v>1194</v>
      </c>
      <c r="Z33" s="55">
        <v>871</v>
      </c>
      <c r="AA33" s="55">
        <v>997</v>
      </c>
      <c r="AB33" s="92"/>
      <c r="AC33" s="92"/>
      <c r="AD33" s="92"/>
      <c r="AE33" s="92"/>
      <c r="AF33" s="92"/>
      <c r="AG33" s="92"/>
      <c r="AH33" s="92"/>
      <c r="AI33" s="92"/>
      <c r="AJ33" s="92"/>
      <c r="AK33" s="92"/>
      <c r="AL33" s="92"/>
      <c r="AM33" s="92"/>
      <c r="AN33" s="92"/>
      <c r="AO33" s="92"/>
      <c r="AP33" s="92"/>
      <c r="AQ33" s="92"/>
      <c r="AR33" s="92"/>
      <c r="AS33" s="92"/>
      <c r="AT33" s="92"/>
      <c r="AU33" s="92"/>
      <c r="AV33" s="92"/>
      <c r="AW33" s="112"/>
    </row>
    <row r="34" spans="1:49" x14ac:dyDescent="0.25">
      <c r="A34" s="52" t="s">
        <v>114</v>
      </c>
      <c r="B34" s="52" t="s">
        <v>147</v>
      </c>
      <c r="C34" s="9" t="s">
        <v>60</v>
      </c>
      <c r="D34" s="55">
        <v>396.42419999999998</v>
      </c>
      <c r="E34" s="55">
        <v>288.29300000000001</v>
      </c>
      <c r="F34" s="55">
        <v>308.20600000000002</v>
      </c>
      <c r="G34" s="55">
        <v>456</v>
      </c>
      <c r="H34" s="55">
        <v>490</v>
      </c>
      <c r="I34" s="55">
        <v>469</v>
      </c>
      <c r="J34" s="55">
        <v>476</v>
      </c>
      <c r="K34" s="55">
        <v>574</v>
      </c>
      <c r="L34" s="55">
        <v>517</v>
      </c>
      <c r="M34" s="55">
        <v>575</v>
      </c>
      <c r="N34" s="55">
        <v>653</v>
      </c>
      <c r="O34" s="55">
        <v>505</v>
      </c>
      <c r="P34" s="55">
        <v>396</v>
      </c>
      <c r="Q34" s="55">
        <v>483</v>
      </c>
      <c r="R34" s="55">
        <v>429</v>
      </c>
      <c r="S34" s="55">
        <v>445</v>
      </c>
      <c r="T34" s="55">
        <v>379</v>
      </c>
      <c r="U34" s="55">
        <v>393</v>
      </c>
      <c r="V34" s="55">
        <v>344</v>
      </c>
      <c r="W34" s="55">
        <v>473</v>
      </c>
      <c r="X34" s="55">
        <v>385</v>
      </c>
      <c r="Y34" s="55">
        <v>461</v>
      </c>
      <c r="Z34" s="55">
        <v>336</v>
      </c>
      <c r="AA34" s="55">
        <v>306</v>
      </c>
      <c r="AB34" s="92"/>
      <c r="AC34" s="92"/>
      <c r="AD34" s="92"/>
      <c r="AE34" s="92"/>
      <c r="AF34" s="92"/>
      <c r="AG34" s="92"/>
      <c r="AH34" s="92"/>
      <c r="AI34" s="92"/>
      <c r="AJ34" s="92"/>
      <c r="AK34" s="92"/>
      <c r="AL34" s="92"/>
      <c r="AM34" s="92"/>
      <c r="AN34" s="92"/>
      <c r="AO34" s="92"/>
      <c r="AP34" s="92"/>
      <c r="AQ34" s="92"/>
      <c r="AR34" s="92"/>
      <c r="AS34" s="92"/>
      <c r="AT34" s="92"/>
      <c r="AU34" s="92"/>
      <c r="AV34" s="92"/>
      <c r="AW34" s="112"/>
    </row>
    <row r="35" spans="1:49" x14ac:dyDescent="0.25">
      <c r="A35" s="52" t="s">
        <v>115</v>
      </c>
      <c r="B35" s="52" t="s">
        <v>148</v>
      </c>
      <c r="C35" s="9" t="s">
        <v>61</v>
      </c>
      <c r="D35" s="55">
        <v>16</v>
      </c>
      <c r="E35" s="55">
        <v>14</v>
      </c>
      <c r="F35" s="55">
        <v>16</v>
      </c>
      <c r="G35" s="55">
        <v>22</v>
      </c>
      <c r="H35" s="55">
        <v>27</v>
      </c>
      <c r="I35" s="55">
        <v>16</v>
      </c>
      <c r="J35" s="55">
        <v>15</v>
      </c>
      <c r="K35" s="55">
        <v>16</v>
      </c>
      <c r="L35" s="55">
        <v>14</v>
      </c>
      <c r="M35" s="55">
        <v>18</v>
      </c>
      <c r="N35" s="55">
        <v>16</v>
      </c>
      <c r="O35" s="55">
        <v>15</v>
      </c>
      <c r="P35" s="55">
        <v>14</v>
      </c>
      <c r="Q35" s="55">
        <v>8</v>
      </c>
      <c r="R35" s="55">
        <v>10</v>
      </c>
      <c r="S35" s="55">
        <v>9</v>
      </c>
      <c r="T35" s="55">
        <v>10</v>
      </c>
      <c r="U35" s="55">
        <v>8</v>
      </c>
      <c r="V35" s="55">
        <v>6.31847133757962</v>
      </c>
      <c r="W35" s="55">
        <v>4.8152866242038197</v>
      </c>
      <c r="X35" s="55">
        <v>4.1273885350318498</v>
      </c>
      <c r="Y35" s="55">
        <v>3.4904458598726098</v>
      </c>
      <c r="Z35" s="55">
        <v>3.0318471337579598</v>
      </c>
      <c r="AA35" s="55">
        <v>0.99363057324840798</v>
      </c>
      <c r="AB35" s="92"/>
      <c r="AC35" s="92"/>
      <c r="AD35" s="92"/>
      <c r="AE35" s="92"/>
      <c r="AF35" s="92"/>
      <c r="AG35" s="92"/>
      <c r="AH35" s="92"/>
      <c r="AI35" s="92"/>
      <c r="AJ35" s="92"/>
      <c r="AK35" s="92"/>
      <c r="AL35" s="92"/>
      <c r="AM35" s="92"/>
      <c r="AN35" s="92"/>
      <c r="AO35" s="92"/>
      <c r="AP35" s="92"/>
      <c r="AQ35" s="92"/>
      <c r="AR35" s="92"/>
      <c r="AS35" s="92"/>
      <c r="AT35" s="92"/>
      <c r="AU35" s="92"/>
      <c r="AV35" s="92"/>
      <c r="AW35" s="112"/>
    </row>
    <row r="36" spans="1:49" ht="30" x14ac:dyDescent="0.25">
      <c r="A36" s="52" t="s">
        <v>116</v>
      </c>
      <c r="B36" s="52" t="s">
        <v>149</v>
      </c>
      <c r="C36" s="9" t="s">
        <v>62</v>
      </c>
      <c r="D36" s="55">
        <v>110.599</v>
      </c>
      <c r="E36" s="55">
        <v>105.458</v>
      </c>
      <c r="F36" s="55">
        <v>140.1559</v>
      </c>
      <c r="G36" s="55">
        <v>144.44489999999999</v>
      </c>
      <c r="H36" s="55">
        <v>143.095</v>
      </c>
      <c r="I36" s="55">
        <v>169.4836</v>
      </c>
      <c r="J36" s="55">
        <v>274.26799999999997</v>
      </c>
      <c r="K36" s="55">
        <v>315.47000000000003</v>
      </c>
      <c r="L36" s="55">
        <v>172.67169999999999</v>
      </c>
      <c r="M36" s="55">
        <v>158.05680000000001</v>
      </c>
      <c r="N36" s="55">
        <v>185.48159999999999</v>
      </c>
      <c r="O36" s="55">
        <v>122.2162</v>
      </c>
      <c r="P36" s="55">
        <v>143.9222</v>
      </c>
      <c r="Q36" s="55">
        <v>148.34370000000001</v>
      </c>
      <c r="R36" s="55">
        <v>203.90700000000001</v>
      </c>
      <c r="S36" s="55">
        <v>167.35489999999999</v>
      </c>
      <c r="T36" s="55">
        <v>139.25800000000001</v>
      </c>
      <c r="U36" s="55">
        <v>259.04640000000001</v>
      </c>
      <c r="V36" s="55">
        <v>236.4819</v>
      </c>
      <c r="W36" s="55">
        <v>248.76949999999999</v>
      </c>
      <c r="X36" s="55">
        <v>241.21870000000001</v>
      </c>
      <c r="Y36" s="55">
        <v>201.2114</v>
      </c>
      <c r="Z36" s="55">
        <v>177.6413</v>
      </c>
      <c r="AA36" s="55">
        <v>0</v>
      </c>
      <c r="AB36" s="92"/>
      <c r="AC36" s="92"/>
      <c r="AD36" s="92"/>
      <c r="AE36" s="92"/>
      <c r="AF36" s="92"/>
      <c r="AG36" s="92"/>
      <c r="AH36" s="92"/>
      <c r="AI36" s="92"/>
      <c r="AJ36" s="92"/>
      <c r="AK36" s="92"/>
      <c r="AL36" s="92"/>
      <c r="AM36" s="92"/>
      <c r="AN36" s="92"/>
      <c r="AO36" s="92"/>
      <c r="AP36" s="92"/>
      <c r="AQ36" s="92"/>
      <c r="AR36" s="92"/>
      <c r="AS36" s="92"/>
      <c r="AT36" s="92"/>
      <c r="AU36" s="92"/>
      <c r="AV36" s="92"/>
      <c r="AW36" s="112"/>
    </row>
    <row r="37" spans="1:49" x14ac:dyDescent="0.25">
      <c r="A37" s="52" t="s">
        <v>117</v>
      </c>
      <c r="B37" s="52" t="s">
        <v>150</v>
      </c>
      <c r="C37" s="9" t="s">
        <v>63</v>
      </c>
      <c r="D37" s="55">
        <v>6604</v>
      </c>
      <c r="E37" s="55">
        <v>6604</v>
      </c>
      <c r="F37" s="55">
        <v>8351</v>
      </c>
      <c r="G37" s="55">
        <v>8658</v>
      </c>
      <c r="H37" s="55">
        <v>8520</v>
      </c>
      <c r="I37" s="55">
        <v>8600</v>
      </c>
      <c r="J37" s="55">
        <v>8590</v>
      </c>
      <c r="K37" s="55">
        <v>8934</v>
      </c>
      <c r="L37" s="55">
        <v>9061</v>
      </c>
      <c r="M37" s="55">
        <v>9231</v>
      </c>
      <c r="N37" s="55">
        <v>8702</v>
      </c>
      <c r="O37" s="55">
        <v>6696</v>
      </c>
      <c r="P37" s="55">
        <v>6923</v>
      </c>
      <c r="Q37" s="55">
        <v>7317</v>
      </c>
      <c r="R37" s="55">
        <v>7385</v>
      </c>
      <c r="S37" s="55">
        <v>7448</v>
      </c>
      <c r="T37" s="55">
        <v>6791</v>
      </c>
      <c r="U37" s="55">
        <v>6715</v>
      </c>
      <c r="V37" s="55">
        <v>6949</v>
      </c>
      <c r="W37" s="55">
        <v>6757</v>
      </c>
      <c r="X37" s="55">
        <v>6649</v>
      </c>
      <c r="Y37" s="55">
        <v>6326</v>
      </c>
      <c r="Z37" s="55">
        <v>5718</v>
      </c>
      <c r="AA37" s="55">
        <v>6388</v>
      </c>
      <c r="AB37" s="92"/>
      <c r="AC37" s="92"/>
      <c r="AD37" s="92"/>
      <c r="AE37" s="92"/>
      <c r="AF37" s="92"/>
      <c r="AG37" s="92"/>
      <c r="AH37" s="92"/>
      <c r="AI37" s="92"/>
      <c r="AJ37" s="92"/>
      <c r="AK37" s="92"/>
      <c r="AL37" s="92"/>
      <c r="AM37" s="92"/>
      <c r="AN37" s="92"/>
      <c r="AO37" s="92"/>
      <c r="AP37" s="92"/>
      <c r="AQ37" s="92"/>
      <c r="AR37" s="92"/>
      <c r="AS37" s="92"/>
      <c r="AT37" s="92"/>
      <c r="AU37" s="92"/>
      <c r="AV37" s="92"/>
      <c r="AW37" s="112"/>
    </row>
    <row r="38" spans="1:49" x14ac:dyDescent="0.25">
      <c r="A38" s="52" t="s">
        <v>118</v>
      </c>
      <c r="B38" s="52" t="s">
        <v>151</v>
      </c>
      <c r="C38" s="9" t="s">
        <v>64</v>
      </c>
      <c r="D38" s="55">
        <v>208</v>
      </c>
      <c r="E38" s="55">
        <v>208</v>
      </c>
      <c r="F38" s="55">
        <v>244</v>
      </c>
      <c r="G38" s="55">
        <v>238</v>
      </c>
      <c r="H38" s="55">
        <v>267</v>
      </c>
      <c r="I38" s="55">
        <v>253</v>
      </c>
      <c r="J38" s="55">
        <v>289</v>
      </c>
      <c r="K38" s="55">
        <v>155</v>
      </c>
      <c r="L38" s="55">
        <v>311</v>
      </c>
      <c r="M38" s="55">
        <v>332</v>
      </c>
      <c r="N38" s="55">
        <v>359</v>
      </c>
      <c r="O38" s="55">
        <v>293</v>
      </c>
      <c r="P38" s="55">
        <v>286</v>
      </c>
      <c r="Q38" s="55">
        <v>230</v>
      </c>
      <c r="R38" s="55">
        <v>231</v>
      </c>
      <c r="S38" s="55">
        <v>199</v>
      </c>
      <c r="T38" s="55">
        <v>134</v>
      </c>
      <c r="U38" s="55">
        <v>157</v>
      </c>
      <c r="V38" s="55">
        <v>180</v>
      </c>
      <c r="W38" s="55">
        <v>174</v>
      </c>
      <c r="X38" s="55">
        <v>200</v>
      </c>
      <c r="Y38" s="55">
        <v>77</v>
      </c>
      <c r="Z38" s="55">
        <v>54</v>
      </c>
      <c r="AA38" s="55">
        <v>31</v>
      </c>
      <c r="AW38" s="112"/>
    </row>
    <row r="39" spans="1:49" x14ac:dyDescent="0.25">
      <c r="A39" s="52" t="s">
        <v>119</v>
      </c>
      <c r="B39" s="52" t="s">
        <v>152</v>
      </c>
      <c r="C39" s="9" t="s">
        <v>65</v>
      </c>
      <c r="D39" s="55">
        <v>69230.648520498406</v>
      </c>
      <c r="E39" s="55">
        <v>68579.510999999999</v>
      </c>
      <c r="F39" s="55">
        <v>63959.272252110102</v>
      </c>
      <c r="G39" s="55">
        <v>63800</v>
      </c>
      <c r="H39" s="55">
        <v>63800</v>
      </c>
      <c r="I39" s="55">
        <v>62500</v>
      </c>
      <c r="J39" s="55">
        <v>69300</v>
      </c>
      <c r="K39" s="55">
        <v>71500</v>
      </c>
      <c r="L39" s="55">
        <v>78800</v>
      </c>
      <c r="M39" s="55">
        <v>87300</v>
      </c>
      <c r="N39" s="55">
        <v>87900</v>
      </c>
      <c r="O39" s="55">
        <v>74200</v>
      </c>
      <c r="P39" s="55">
        <v>75700</v>
      </c>
      <c r="Q39" s="55">
        <v>77200</v>
      </c>
      <c r="R39" s="55">
        <v>78700</v>
      </c>
      <c r="S39" s="55">
        <v>76400</v>
      </c>
      <c r="T39" s="55">
        <v>77037</v>
      </c>
      <c r="U39" s="55">
        <v>83971.875780000002</v>
      </c>
      <c r="V39" s="55">
        <v>86800</v>
      </c>
      <c r="W39" s="55">
        <v>95800</v>
      </c>
      <c r="X39" s="55">
        <v>98711.429000000004</v>
      </c>
      <c r="Y39" s="55">
        <v>100171.35830000001</v>
      </c>
      <c r="Z39" s="55">
        <v>101021.658</v>
      </c>
      <c r="AA39" s="55">
        <v>101021.658</v>
      </c>
    </row>
    <row r="40" spans="1:49" ht="30" x14ac:dyDescent="0.25">
      <c r="A40" s="52" t="s">
        <v>120</v>
      </c>
      <c r="B40" s="52" t="s">
        <v>153</v>
      </c>
      <c r="C40" s="9" t="s">
        <v>66</v>
      </c>
      <c r="D40" s="55">
        <v>1025</v>
      </c>
      <c r="E40" s="55">
        <v>1025</v>
      </c>
      <c r="F40" s="55">
        <v>1025</v>
      </c>
      <c r="G40" s="55">
        <v>1025</v>
      </c>
      <c r="H40" s="55">
        <v>925</v>
      </c>
      <c r="I40" s="55">
        <v>800</v>
      </c>
      <c r="J40" s="55">
        <v>920</v>
      </c>
      <c r="K40" s="55">
        <v>946</v>
      </c>
      <c r="L40" s="55">
        <v>884</v>
      </c>
      <c r="M40" s="55">
        <v>947</v>
      </c>
      <c r="N40" s="55">
        <v>966</v>
      </c>
      <c r="O40" s="55">
        <v>665</v>
      </c>
      <c r="P40" s="55">
        <v>736</v>
      </c>
      <c r="Q40" s="55">
        <v>829</v>
      </c>
      <c r="R40" s="55">
        <v>760</v>
      </c>
      <c r="S40" s="55">
        <v>729</v>
      </c>
      <c r="T40" s="55">
        <v>785</v>
      </c>
      <c r="U40" s="55">
        <v>751</v>
      </c>
      <c r="V40" s="55">
        <v>736.382165605095</v>
      </c>
      <c r="W40" s="55">
        <v>796.67834394904503</v>
      </c>
      <c r="X40" s="55">
        <v>860.15286624203804</v>
      </c>
      <c r="Y40" s="55">
        <v>827.88853503184703</v>
      </c>
      <c r="Z40" s="55">
        <v>841.53821656051002</v>
      </c>
      <c r="AA40" s="55">
        <v>866.09235668789802</v>
      </c>
    </row>
    <row r="41" spans="1:49" s="32" customFormat="1" ht="29.25" customHeight="1" x14ac:dyDescent="0.25">
      <c r="A41" s="51" t="s">
        <v>13</v>
      </c>
      <c r="B41" s="51" t="s">
        <v>139</v>
      </c>
      <c r="C41" s="32" t="s">
        <v>52</v>
      </c>
      <c r="D41" s="57">
        <v>318.89999999999998</v>
      </c>
      <c r="E41" s="57">
        <v>1233.5999999999999</v>
      </c>
      <c r="F41" s="57">
        <v>711.6</v>
      </c>
      <c r="G41" s="57">
        <v>1168.8</v>
      </c>
      <c r="H41" s="57">
        <v>1405.5</v>
      </c>
      <c r="I41" s="57">
        <v>1243.2</v>
      </c>
      <c r="J41" s="57">
        <v>893.7</v>
      </c>
      <c r="K41" s="57">
        <v>999.9</v>
      </c>
      <c r="L41" s="57">
        <v>1427.1</v>
      </c>
      <c r="M41" s="57">
        <v>877.8</v>
      </c>
      <c r="N41" s="57">
        <v>1070.7</v>
      </c>
      <c r="O41" s="57">
        <v>1002.3</v>
      </c>
      <c r="P41" s="57">
        <v>1038.9000000000001</v>
      </c>
      <c r="Q41" s="57">
        <v>1125</v>
      </c>
      <c r="R41" s="57">
        <v>846.9</v>
      </c>
      <c r="S41" s="57">
        <v>1255.2</v>
      </c>
      <c r="T41" s="57">
        <v>1112.4000000000001</v>
      </c>
      <c r="U41" s="57">
        <v>717.9</v>
      </c>
      <c r="V41" s="57">
        <v>925.2</v>
      </c>
      <c r="W41" s="57">
        <v>824.7</v>
      </c>
      <c r="X41" s="57">
        <v>1039.8</v>
      </c>
      <c r="Y41" s="57">
        <v>862.8</v>
      </c>
      <c r="Z41" s="57">
        <v>786.6</v>
      </c>
      <c r="AA41" s="57">
        <v>788.7</v>
      </c>
      <c r="AB41" s="9"/>
      <c r="AC41" s="9"/>
      <c r="AD41" s="9"/>
      <c r="AE41" s="9"/>
      <c r="AF41" s="9"/>
      <c r="AG41" s="9"/>
      <c r="AH41" s="9"/>
      <c r="AI41" s="9"/>
      <c r="AJ41" s="9"/>
      <c r="AK41" s="9"/>
      <c r="AL41" s="9"/>
      <c r="AM41" s="9"/>
      <c r="AN41" s="9"/>
      <c r="AO41" s="9"/>
      <c r="AP41" s="9"/>
      <c r="AQ41" s="9"/>
      <c r="AR41" s="9"/>
      <c r="AS41" s="9"/>
      <c r="AT41" s="9"/>
      <c r="AU41" s="9"/>
      <c r="AV41" s="9"/>
      <c r="AW41" s="9"/>
    </row>
    <row r="42" spans="1:49" ht="15.75" customHeight="1" x14ac:dyDescent="0.25">
      <c r="A42" s="52" t="s">
        <v>121</v>
      </c>
      <c r="B42" s="52" t="s">
        <v>154</v>
      </c>
      <c r="C42" s="9" t="s">
        <v>67</v>
      </c>
      <c r="D42" s="55">
        <v>318.89999999999998</v>
      </c>
      <c r="E42" s="55">
        <v>1233.5999999999999</v>
      </c>
      <c r="F42" s="55">
        <v>711.6</v>
      </c>
      <c r="G42" s="55">
        <v>1168.8</v>
      </c>
      <c r="H42" s="55">
        <v>1405.5</v>
      </c>
      <c r="I42" s="55">
        <v>1243.2</v>
      </c>
      <c r="J42" s="55">
        <v>893.7</v>
      </c>
      <c r="K42" s="55">
        <v>999.9</v>
      </c>
      <c r="L42" s="55">
        <v>1427.1</v>
      </c>
      <c r="M42" s="55">
        <v>877.8</v>
      </c>
      <c r="N42" s="55">
        <v>1070.7</v>
      </c>
      <c r="O42" s="55">
        <v>1002.3</v>
      </c>
      <c r="P42" s="55">
        <v>1038.9000000000001</v>
      </c>
      <c r="Q42" s="55">
        <v>1125</v>
      </c>
      <c r="R42" s="55">
        <v>846.9</v>
      </c>
      <c r="S42" s="55">
        <v>1255.2</v>
      </c>
      <c r="T42" s="55">
        <v>1112.4000000000001</v>
      </c>
      <c r="U42" s="55">
        <v>717.9</v>
      </c>
      <c r="V42" s="55">
        <v>925.2</v>
      </c>
      <c r="W42" s="55">
        <v>824.7</v>
      </c>
      <c r="X42" s="55">
        <v>1039.8</v>
      </c>
      <c r="Y42" s="55">
        <v>862.8</v>
      </c>
      <c r="Z42" s="55">
        <v>786.6</v>
      </c>
      <c r="AA42" s="55">
        <v>788.7</v>
      </c>
    </row>
    <row r="43" spans="1:49" s="65" customFormat="1" x14ac:dyDescent="0.25">
      <c r="A43" s="64" t="s">
        <v>122</v>
      </c>
      <c r="B43" s="64" t="s">
        <v>87</v>
      </c>
      <c r="C43" s="65" t="s">
        <v>86</v>
      </c>
      <c r="D43" s="66">
        <v>318.89999999999998</v>
      </c>
      <c r="E43" s="66">
        <v>1233.5999999999999</v>
      </c>
      <c r="F43" s="66">
        <v>711.6</v>
      </c>
      <c r="G43" s="66">
        <v>1168.8</v>
      </c>
      <c r="H43" s="66">
        <v>1405.5</v>
      </c>
      <c r="I43" s="66">
        <v>1243.2</v>
      </c>
      <c r="J43" s="66">
        <v>893.7</v>
      </c>
      <c r="K43" s="66">
        <v>999.9</v>
      </c>
      <c r="L43" s="66">
        <v>1427.1</v>
      </c>
      <c r="M43" s="66">
        <v>877.8</v>
      </c>
      <c r="N43" s="66">
        <v>1070.7</v>
      </c>
      <c r="O43" s="66">
        <v>1002.3</v>
      </c>
      <c r="P43" s="66">
        <v>1038.9000000000001</v>
      </c>
      <c r="Q43" s="66">
        <v>1125</v>
      </c>
      <c r="R43" s="66">
        <v>846.9</v>
      </c>
      <c r="S43" s="66">
        <v>1255.2</v>
      </c>
      <c r="T43" s="66">
        <v>1112.4000000000001</v>
      </c>
      <c r="U43" s="66">
        <v>717.9</v>
      </c>
      <c r="V43" s="66">
        <v>925.2</v>
      </c>
      <c r="W43" s="66">
        <v>824.7</v>
      </c>
      <c r="X43" s="66">
        <v>1039.8</v>
      </c>
      <c r="Y43" s="66">
        <v>862.8</v>
      </c>
      <c r="Z43" s="66">
        <v>786.6</v>
      </c>
      <c r="AA43" s="66">
        <v>788.7</v>
      </c>
      <c r="AB43" s="9"/>
      <c r="AC43" s="9"/>
      <c r="AD43" s="9"/>
      <c r="AE43" s="9"/>
      <c r="AF43" s="9"/>
      <c r="AG43" s="9"/>
      <c r="AH43" s="9"/>
      <c r="AI43" s="9"/>
      <c r="AJ43" s="9"/>
      <c r="AK43" s="9"/>
      <c r="AL43" s="9"/>
      <c r="AM43" s="9"/>
      <c r="AN43" s="9"/>
      <c r="AO43" s="9"/>
      <c r="AP43" s="9"/>
      <c r="AQ43" s="9"/>
      <c r="AR43" s="9"/>
      <c r="AS43" s="9"/>
      <c r="AT43" s="9"/>
      <c r="AU43" s="9"/>
      <c r="AV43" s="9"/>
      <c r="AW43" s="9"/>
    </row>
    <row r="44" spans="1:49" s="32" customFormat="1" ht="30.75" customHeight="1" x14ac:dyDescent="0.25">
      <c r="A44" s="51" t="s">
        <v>124</v>
      </c>
      <c r="B44" s="51" t="s">
        <v>125</v>
      </c>
      <c r="C44" s="32" t="s">
        <v>123</v>
      </c>
      <c r="D44" s="57">
        <f>SUM(D5+D25+D32+D41)</f>
        <v>182913.59023584958</v>
      </c>
      <c r="E44" s="57">
        <f t="shared" ref="E44:AA44" si="0">SUM(E5+E25+E32+E41)</f>
        <v>177993.56770709119</v>
      </c>
      <c r="F44" s="57">
        <f t="shared" si="0"/>
        <v>180394.41981804793</v>
      </c>
      <c r="G44" s="57">
        <f t="shared" si="0"/>
        <v>177711.0673668035</v>
      </c>
      <c r="H44" s="57">
        <f t="shared" si="0"/>
        <v>180669.05807998648</v>
      </c>
      <c r="I44" s="57">
        <f t="shared" si="0"/>
        <v>181332.11248725763</v>
      </c>
      <c r="J44" s="57">
        <f t="shared" si="0"/>
        <v>191016.44466111163</v>
      </c>
      <c r="K44" s="57">
        <f t="shared" si="0"/>
        <v>209136.0964078932</v>
      </c>
      <c r="L44" s="57">
        <f t="shared" si="0"/>
        <v>199746.49047346073</v>
      </c>
      <c r="M44" s="57">
        <f t="shared" si="0"/>
        <v>217047.7919342058</v>
      </c>
      <c r="N44" s="57">
        <f t="shared" si="0"/>
        <v>214910.45578404391</v>
      </c>
      <c r="O44" s="57">
        <f t="shared" si="0"/>
        <v>190176.7220906872</v>
      </c>
      <c r="P44" s="57">
        <f t="shared" si="0"/>
        <v>213046.7916801252</v>
      </c>
      <c r="Q44" s="57">
        <f t="shared" si="0"/>
        <v>223142.07990974802</v>
      </c>
      <c r="R44" s="57">
        <f t="shared" si="0"/>
        <v>226622.21075919739</v>
      </c>
      <c r="S44" s="57">
        <f t="shared" si="0"/>
        <v>231509.009166053</v>
      </c>
      <c r="T44" s="57">
        <f t="shared" si="0"/>
        <v>236580.4129883961</v>
      </c>
      <c r="U44" s="57">
        <f t="shared" si="0"/>
        <v>233049.23129162809</v>
      </c>
      <c r="V44" s="57">
        <f t="shared" si="0"/>
        <v>237188.5764429238</v>
      </c>
      <c r="W44" s="57">
        <f t="shared" si="0"/>
        <v>252029.0230608659</v>
      </c>
      <c r="X44" s="57">
        <f t="shared" si="0"/>
        <v>251465.00195983969</v>
      </c>
      <c r="Y44" s="57">
        <f t="shared" si="0"/>
        <v>264739.60439317633</v>
      </c>
      <c r="Z44" s="57">
        <f t="shared" si="0"/>
        <v>264400.04982516426</v>
      </c>
      <c r="AA44" s="57">
        <f t="shared" si="0"/>
        <v>266470.81708870287</v>
      </c>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5">
      <c r="A45" s="60"/>
      <c r="C45" s="29"/>
      <c r="D45" s="29"/>
      <c r="E45" s="29"/>
      <c r="F45" s="29"/>
      <c r="G45" s="29"/>
      <c r="H45" s="29"/>
      <c r="I45" s="29"/>
      <c r="J45" s="29"/>
      <c r="K45" s="29"/>
      <c r="L45" s="29"/>
      <c r="M45" s="29"/>
      <c r="N45" s="29"/>
      <c r="O45" s="29"/>
      <c r="P45" s="29"/>
      <c r="Q45" s="29"/>
      <c r="R45" s="29"/>
      <c r="S45" s="29"/>
    </row>
    <row r="46" spans="1:49" x14ac:dyDescent="0.25">
      <c r="A46" s="51"/>
    </row>
    <row r="47" spans="1:49" x14ac:dyDescent="0.25">
      <c r="A47" s="51"/>
    </row>
    <row r="48" spans="1:49" x14ac:dyDescent="0.25">
      <c r="A48" s="51"/>
    </row>
    <row r="49" spans="1:3" x14ac:dyDescent="0.25">
      <c r="A49" s="25"/>
      <c r="B49" s="25"/>
    </row>
    <row r="50" spans="1:3" x14ac:dyDescent="0.25">
      <c r="A50" s="26"/>
      <c r="B50" s="26"/>
      <c r="C50" s="50"/>
    </row>
    <row r="51" spans="1:3" x14ac:dyDescent="0.25">
      <c r="A51" s="51"/>
    </row>
    <row r="52" spans="1:3" x14ac:dyDescent="0.25">
      <c r="A52" s="25"/>
      <c r="B52" s="25"/>
    </row>
    <row r="53" spans="1:3" x14ac:dyDescent="0.25">
      <c r="A53" s="53"/>
      <c r="B53" s="18"/>
    </row>
    <row r="55" spans="1:3" x14ac:dyDescent="0.25">
      <c r="A55" s="25"/>
      <c r="B55" s="25"/>
    </row>
    <row r="56" spans="1:3" x14ac:dyDescent="0.25">
      <c r="A56" s="18"/>
      <c r="B56" s="18"/>
    </row>
    <row r="57" spans="1:3" x14ac:dyDescent="0.25">
      <c r="A57" s="18"/>
      <c r="B57" s="18"/>
    </row>
    <row r="58" spans="1:3" x14ac:dyDescent="0.25">
      <c r="A58" s="18"/>
      <c r="B58"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9"/>
  <sheetViews>
    <sheetView zoomScaleNormal="100" workbookViewId="0">
      <selection activeCell="A26" sqref="A26"/>
    </sheetView>
  </sheetViews>
  <sheetFormatPr defaultColWidth="8.85546875" defaultRowHeight="15" x14ac:dyDescent="0.25"/>
  <cols>
    <col min="1" max="1" width="27.7109375" style="9" customWidth="1"/>
    <col min="2" max="2" width="26.7109375" style="9" customWidth="1"/>
    <col min="3" max="3" width="9" style="9" bestFit="1" customWidth="1"/>
    <col min="4" max="22" width="6.42578125" style="9" bestFit="1" customWidth="1"/>
    <col min="23" max="23" width="6.5703125" style="9" bestFit="1" customWidth="1"/>
    <col min="24" max="24" width="6.42578125" style="9" customWidth="1"/>
    <col min="25" max="16384" width="8.85546875" style="9"/>
  </cols>
  <sheetData>
    <row r="1" spans="1:27" x14ac:dyDescent="0.25">
      <c r="A1" s="32" t="s">
        <v>243</v>
      </c>
      <c r="C1" s="32"/>
      <c r="D1" s="32"/>
      <c r="E1" s="32"/>
      <c r="F1" s="32"/>
      <c r="G1" s="32"/>
      <c r="H1" s="32"/>
    </row>
    <row r="2" spans="1:27" s="46" customFormat="1" x14ac:dyDescent="0.25">
      <c r="A2" s="33" t="s">
        <v>244</v>
      </c>
    </row>
    <row r="3" spans="1:27" x14ac:dyDescent="0.25">
      <c r="B3" s="32"/>
    </row>
    <row r="4" spans="1:27" x14ac:dyDescent="0.25">
      <c r="B4" s="32"/>
    </row>
    <row r="5" spans="1:27" x14ac:dyDescent="0.25">
      <c r="B5" s="32"/>
    </row>
    <row r="6" spans="1:27" x14ac:dyDescent="0.25">
      <c r="B6" s="32"/>
    </row>
    <row r="7" spans="1:27" x14ac:dyDescent="0.25">
      <c r="B7" s="32"/>
    </row>
    <row r="8" spans="1:27" x14ac:dyDescent="0.25">
      <c r="B8" s="32"/>
    </row>
    <row r="9" spans="1:27" x14ac:dyDescent="0.25">
      <c r="B9" s="32"/>
    </row>
    <row r="10" spans="1:27" x14ac:dyDescent="0.25">
      <c r="B10" s="32"/>
    </row>
    <row r="11" spans="1:27" x14ac:dyDescent="0.25">
      <c r="B11" s="32"/>
      <c r="AA11" s="9">
        <v>30</v>
      </c>
    </row>
    <row r="12" spans="1:27" x14ac:dyDescent="0.25">
      <c r="B12" s="32"/>
    </row>
    <row r="13" spans="1:27" x14ac:dyDescent="0.25">
      <c r="B13" s="32"/>
    </row>
    <row r="14" spans="1:27" x14ac:dyDescent="0.25">
      <c r="B14" s="32"/>
    </row>
    <row r="15" spans="1:27" x14ac:dyDescent="0.25">
      <c r="B15" s="32"/>
    </row>
    <row r="16" spans="1:27" x14ac:dyDescent="0.25">
      <c r="B16" s="32"/>
    </row>
    <row r="17" spans="2:2" x14ac:dyDescent="0.25">
      <c r="B17" s="32"/>
    </row>
    <row r="18" spans="2:2" x14ac:dyDescent="0.25">
      <c r="B18" s="32"/>
    </row>
    <row r="19" spans="2:2" x14ac:dyDescent="0.25">
      <c r="B19" s="32"/>
    </row>
    <row r="20" spans="2:2" x14ac:dyDescent="0.25">
      <c r="B20" s="32"/>
    </row>
    <row r="21" spans="2:2" x14ac:dyDescent="0.25">
      <c r="B21" s="32"/>
    </row>
    <row r="36" spans="1:26" x14ac:dyDescent="0.25">
      <c r="A36" s="28" t="s">
        <v>128</v>
      </c>
      <c r="B36" s="28" t="s">
        <v>127</v>
      </c>
      <c r="C36" s="28">
        <v>1998</v>
      </c>
      <c r="D36" s="28">
        <v>1999</v>
      </c>
      <c r="E36" s="28">
        <v>2000</v>
      </c>
      <c r="F36" s="28">
        <v>2001</v>
      </c>
      <c r="G36" s="28">
        <v>2002</v>
      </c>
      <c r="H36" s="28">
        <v>2003</v>
      </c>
      <c r="I36" s="28">
        <v>2004</v>
      </c>
      <c r="J36" s="28">
        <v>2005</v>
      </c>
      <c r="K36" s="28">
        <v>2006</v>
      </c>
      <c r="L36" s="28">
        <v>2007</v>
      </c>
      <c r="M36" s="28">
        <v>2008</v>
      </c>
      <c r="N36" s="28">
        <v>2009</v>
      </c>
      <c r="O36" s="28">
        <v>2010</v>
      </c>
      <c r="P36" s="28">
        <v>2011</v>
      </c>
      <c r="Q36" s="28">
        <v>2012</v>
      </c>
      <c r="R36" s="28">
        <v>2013</v>
      </c>
      <c r="S36" s="28">
        <v>2014</v>
      </c>
      <c r="T36" s="28">
        <v>2015</v>
      </c>
      <c r="U36" s="28">
        <v>2016</v>
      </c>
      <c r="V36" s="28">
        <v>2017</v>
      </c>
      <c r="W36" s="28">
        <v>2018</v>
      </c>
      <c r="X36" s="28">
        <v>2019</v>
      </c>
      <c r="Y36" s="28">
        <v>2020</v>
      </c>
      <c r="Z36" s="28">
        <v>2021</v>
      </c>
    </row>
    <row r="37" spans="1:26" x14ac:dyDescent="0.25">
      <c r="A37" s="47" t="s">
        <v>4</v>
      </c>
      <c r="B37" s="9" t="s">
        <v>0</v>
      </c>
      <c r="C37" s="29">
        <f>'T1'!D5/1000</f>
        <v>55.605018515351198</v>
      </c>
      <c r="D37" s="29">
        <f>'T1'!E5/1000</f>
        <v>53.657705707091196</v>
      </c>
      <c r="E37" s="29">
        <f>'T1'!F5/1000</f>
        <v>56.8961856659378</v>
      </c>
      <c r="F37" s="29">
        <f>'T1'!G5/1000</f>
        <v>56.118822466803501</v>
      </c>
      <c r="G37" s="29">
        <f>'T1'!H5/1000</f>
        <v>59.060463079986498</v>
      </c>
      <c r="H37" s="29">
        <f>'T1'!I5/1000</f>
        <v>59.467428887257597</v>
      </c>
      <c r="I37" s="29">
        <f>'T1'!J5/1000</f>
        <v>61.447476661111601</v>
      </c>
      <c r="J37" s="29">
        <f>'T1'!K5/1000</f>
        <v>77.070726407893204</v>
      </c>
      <c r="K37" s="29">
        <f>'T1'!L5/1000</f>
        <v>56.982718773460697</v>
      </c>
      <c r="L37" s="29">
        <f>'T1'!M5/1000</f>
        <v>66.232935134205803</v>
      </c>
      <c r="M37" s="29">
        <f>'T1'!N5/1000</f>
        <v>63.018274184043896</v>
      </c>
      <c r="N37" s="29">
        <f>'T1'!O5/1000</f>
        <v>61.401205890687194</v>
      </c>
      <c r="O37" s="29">
        <f>'T1'!P5/1000</f>
        <v>65.424969480125199</v>
      </c>
      <c r="P37" s="29">
        <f>'T1'!Q5/1000</f>
        <v>67.070736209748006</v>
      </c>
      <c r="Q37" s="29">
        <f>'T1'!R5/1000</f>
        <v>64.791403759197394</v>
      </c>
      <c r="R37" s="29">
        <f>'T1'!S5/1000</f>
        <v>64.639454266052994</v>
      </c>
      <c r="S37" s="29">
        <f>'T1'!T5/1000</f>
        <v>68.305754988396103</v>
      </c>
      <c r="T37" s="29">
        <f>'T1'!U5/1000</f>
        <v>66.337409111628105</v>
      </c>
      <c r="U37" s="29">
        <f>'T1'!V5/1000</f>
        <v>65.390193905981093</v>
      </c>
      <c r="V37" s="29">
        <f>'T1'!W5/1000</f>
        <v>67.262059930292907</v>
      </c>
      <c r="W37" s="29">
        <f>'T1'!X5/1000</f>
        <v>60.730274005062704</v>
      </c>
      <c r="X37" s="29">
        <f>'T1'!Y5/1000</f>
        <v>68.060855712284308</v>
      </c>
      <c r="Y37" s="29">
        <f>'T1'!Z5/1000</f>
        <v>66.641580461470298</v>
      </c>
      <c r="Z37" s="29">
        <f>'T1'!AA5/1000</f>
        <v>67.455373101441907</v>
      </c>
    </row>
    <row r="38" spans="1:26" x14ac:dyDescent="0.25">
      <c r="A38" s="48" t="s">
        <v>11</v>
      </c>
      <c r="B38" s="9" t="s">
        <v>1</v>
      </c>
      <c r="C38" s="29">
        <f>'T1'!D25/1000</f>
        <v>48.234000000000002</v>
      </c>
      <c r="D38" s="29">
        <f>'T1'!E25/1000</f>
        <v>45.113</v>
      </c>
      <c r="E38" s="29">
        <f>'T1'!F25/1000</f>
        <v>47.731999999999999</v>
      </c>
      <c r="F38" s="29">
        <f>'T1'!G25/1000</f>
        <v>44.862000000000002</v>
      </c>
      <c r="G38" s="29">
        <f>'T1'!H25/1000</f>
        <v>45.155999999999999</v>
      </c>
      <c r="H38" s="29">
        <f>'T1'!I25/1000</f>
        <v>46.889000000000003</v>
      </c>
      <c r="I38" s="29">
        <f>'T1'!J25/1000</f>
        <v>47.83</v>
      </c>
      <c r="J38" s="29">
        <f>'T1'!K25/1000</f>
        <v>47.686999999999998</v>
      </c>
      <c r="K38" s="29">
        <f>'T1'!L25/1000</f>
        <v>50.691000000000003</v>
      </c>
      <c r="L38" s="29">
        <f>'T1'!M25/1000</f>
        <v>50.466000000000001</v>
      </c>
      <c r="M38" s="29">
        <f>'T1'!N25/1000</f>
        <v>50.844000000000001</v>
      </c>
      <c r="N38" s="29">
        <f>'T1'!O25/1000</f>
        <v>44.222000000000001</v>
      </c>
      <c r="O38" s="29">
        <f>'T1'!P25/1000</f>
        <v>61.515999999999998</v>
      </c>
      <c r="P38" s="29">
        <f>'T1'!Q25/1000</f>
        <v>67.716999999999999</v>
      </c>
      <c r="Q38" s="29">
        <f>'T1'!R25/1000</f>
        <v>72.373999999999995</v>
      </c>
      <c r="R38" s="29">
        <f>'T1'!S25/1000</f>
        <v>79.085999999999999</v>
      </c>
      <c r="S38" s="29">
        <f>'T1'!T25/1000</f>
        <v>80.835999999999999</v>
      </c>
      <c r="T38" s="29">
        <f>'T1'!U25/1000</f>
        <v>72.733999999999995</v>
      </c>
      <c r="U38" s="29">
        <f>'T1'!V25/1000</f>
        <v>74.733000000000004</v>
      </c>
      <c r="V38" s="29">
        <f>'T1'!W25/1000</f>
        <v>78.263999999999996</v>
      </c>
      <c r="W38" s="29">
        <f>'T1'!X25/1000</f>
        <v>81.424000000000007</v>
      </c>
      <c r="X38" s="29">
        <f>'T1'!Y25/1000</f>
        <v>86.554000000000002</v>
      </c>
      <c r="Y38" s="29">
        <f>'T1'!Z25/1000</f>
        <v>87.948999999999998</v>
      </c>
      <c r="Z38" s="29">
        <f>'T1'!AA25/1000</f>
        <v>88.616</v>
      </c>
    </row>
    <row r="39" spans="1:26" x14ac:dyDescent="0.25">
      <c r="A39" s="48" t="s">
        <v>12</v>
      </c>
      <c r="B39" s="9" t="s">
        <v>2</v>
      </c>
      <c r="C39" s="29">
        <f>'T1'!D32/1000</f>
        <v>78.755671720498398</v>
      </c>
      <c r="D39" s="29">
        <f>'T1'!E32/1000</f>
        <v>77.989261999999997</v>
      </c>
      <c r="E39" s="29">
        <f>'T1'!F32/1000</f>
        <v>75.054634152110097</v>
      </c>
      <c r="F39" s="29">
        <f>'T1'!G32/1000</f>
        <v>75.561444899999998</v>
      </c>
      <c r="G39" s="29">
        <f>'T1'!H32/1000</f>
        <v>75.047094999999999</v>
      </c>
      <c r="H39" s="29">
        <f>'T1'!I32/1000</f>
        <v>73.732483600000009</v>
      </c>
      <c r="I39" s="29">
        <f>'T1'!J32/1000</f>
        <v>80.84526799999999</v>
      </c>
      <c r="J39" s="29">
        <f>'T1'!K32/1000</f>
        <v>83.378470000000007</v>
      </c>
      <c r="K39" s="29">
        <f>'T1'!L32/1000</f>
        <v>90.645671700000008</v>
      </c>
      <c r="L39" s="29">
        <f>'T1'!M32/1000</f>
        <v>99.471056799999999</v>
      </c>
      <c r="M39" s="29">
        <f>'T1'!N32/1000</f>
        <v>99.977481600000004</v>
      </c>
      <c r="N39" s="29">
        <f>'T1'!O32/1000</f>
        <v>83.551216199999999</v>
      </c>
      <c r="O39" s="29">
        <f>'T1'!P32/1000</f>
        <v>85.066922200000008</v>
      </c>
      <c r="P39" s="29">
        <f>'T1'!Q32/1000</f>
        <v>87.229343700000001</v>
      </c>
      <c r="Q39" s="29">
        <f>'T1'!R32/1000</f>
        <v>88.609907000000007</v>
      </c>
      <c r="R39" s="29">
        <f>'T1'!S32/1000</f>
        <v>86.528354900000011</v>
      </c>
      <c r="S39" s="29">
        <f>'T1'!T32/1000</f>
        <v>86.326257999999996</v>
      </c>
      <c r="T39" s="29">
        <f>'T1'!U32/1000</f>
        <v>93.25992217999999</v>
      </c>
      <c r="U39" s="29">
        <f>'T1'!V32/1000</f>
        <v>96.140182536942689</v>
      </c>
      <c r="V39" s="29">
        <f>'T1'!W32/1000</f>
        <v>105.678263130573</v>
      </c>
      <c r="W39" s="29">
        <f>'T1'!X32/1000</f>
        <v>108.27092795477699</v>
      </c>
      <c r="X39" s="29">
        <f>'T1'!Y32/1000</f>
        <v>109.261948680892</v>
      </c>
      <c r="Y39" s="29">
        <f>'T1'!Z32/1000</f>
        <v>109.022869363694</v>
      </c>
      <c r="Z39" s="29">
        <f>'T1'!AA32/1000</f>
        <v>109.610743987261</v>
      </c>
    </row>
    <row r="40" spans="1:26" x14ac:dyDescent="0.25">
      <c r="A40" s="48" t="s">
        <v>13</v>
      </c>
      <c r="B40" s="9" t="s">
        <v>3</v>
      </c>
      <c r="C40" s="29">
        <f>'T1'!D41/1000</f>
        <v>0.31889999999999996</v>
      </c>
      <c r="D40" s="29">
        <f>'T1'!E41/1000</f>
        <v>1.2335999999999998</v>
      </c>
      <c r="E40" s="29">
        <f>'T1'!F41/1000</f>
        <v>0.71160000000000001</v>
      </c>
      <c r="F40" s="29">
        <f>'T1'!G41/1000</f>
        <v>1.1688000000000001</v>
      </c>
      <c r="G40" s="29">
        <f>'T1'!H41/1000</f>
        <v>1.4055</v>
      </c>
      <c r="H40" s="29">
        <f>'T1'!I41/1000</f>
        <v>1.2432000000000001</v>
      </c>
      <c r="I40" s="29">
        <f>'T1'!J41/1000</f>
        <v>0.89370000000000005</v>
      </c>
      <c r="J40" s="29">
        <f>'T1'!K41/1000</f>
        <v>0.99990000000000001</v>
      </c>
      <c r="K40" s="29">
        <f>'T1'!L41/1000</f>
        <v>1.4270999999999998</v>
      </c>
      <c r="L40" s="29">
        <f>'T1'!M41/1000</f>
        <v>0.87779999999999991</v>
      </c>
      <c r="M40" s="29">
        <f>'T1'!N41/1000</f>
        <v>1.0707</v>
      </c>
      <c r="N40" s="29">
        <f>'T1'!O41/1000</f>
        <v>1.0023</v>
      </c>
      <c r="O40" s="29">
        <f>'T1'!P41/1000</f>
        <v>1.0389000000000002</v>
      </c>
      <c r="P40" s="29">
        <f>'T1'!Q41/1000</f>
        <v>1.125</v>
      </c>
      <c r="Q40" s="29">
        <f>'T1'!R41/1000</f>
        <v>0.84689999999999999</v>
      </c>
      <c r="R40" s="29">
        <f>'T1'!S41/1000</f>
        <v>1.2552000000000001</v>
      </c>
      <c r="S40" s="29">
        <f>'T1'!T41/1000</f>
        <v>1.1124000000000001</v>
      </c>
      <c r="T40" s="29">
        <f>'T1'!U41/1000</f>
        <v>0.71789999999999998</v>
      </c>
      <c r="U40" s="29">
        <f>'T1'!V41/1000</f>
        <v>0.92520000000000002</v>
      </c>
      <c r="V40" s="29">
        <f>'T1'!W41/1000</f>
        <v>0.8247000000000001</v>
      </c>
      <c r="W40" s="29">
        <f>'T1'!X41/1000</f>
        <v>1.0398000000000001</v>
      </c>
      <c r="X40" s="29">
        <f>'T1'!Y41/1000</f>
        <v>0.8627999999999999</v>
      </c>
      <c r="Y40" s="29">
        <f>'T1'!Z41/1000</f>
        <v>0.78660000000000008</v>
      </c>
      <c r="Z40" s="29">
        <f>'T1'!AA41/1000</f>
        <v>0.78870000000000007</v>
      </c>
    </row>
    <row r="41" spans="1:26" s="32" customFormat="1" x14ac:dyDescent="0.25">
      <c r="A41" s="49" t="s">
        <v>36</v>
      </c>
      <c r="B41" s="32" t="s">
        <v>35</v>
      </c>
      <c r="C41" s="45">
        <f>SUM(C37:C40)</f>
        <v>182.91359023584963</v>
      </c>
      <c r="D41" s="45">
        <f t="shared" ref="D41:X41" si="0">SUM(D37:D40)</f>
        <v>177.99356770709119</v>
      </c>
      <c r="E41" s="45">
        <f t="shared" si="0"/>
        <v>180.39441981804791</v>
      </c>
      <c r="F41" s="45">
        <f t="shared" si="0"/>
        <v>177.71106736680352</v>
      </c>
      <c r="G41" s="45">
        <f t="shared" si="0"/>
        <v>180.66905807998648</v>
      </c>
      <c r="H41" s="45">
        <f t="shared" si="0"/>
        <v>181.33211248725763</v>
      </c>
      <c r="I41" s="45">
        <f t="shared" si="0"/>
        <v>191.01644466111159</v>
      </c>
      <c r="J41" s="45">
        <f t="shared" si="0"/>
        <v>209.13609640789321</v>
      </c>
      <c r="K41" s="45">
        <f t="shared" si="0"/>
        <v>199.74649047346071</v>
      </c>
      <c r="L41" s="45">
        <f t="shared" si="0"/>
        <v>217.04779193420583</v>
      </c>
      <c r="M41" s="45">
        <f t="shared" si="0"/>
        <v>214.9104557840439</v>
      </c>
      <c r="N41" s="45">
        <f t="shared" si="0"/>
        <v>190.17672209068718</v>
      </c>
      <c r="O41" s="45">
        <f t="shared" si="0"/>
        <v>213.04679168012524</v>
      </c>
      <c r="P41" s="45">
        <f t="shared" si="0"/>
        <v>223.14207990974802</v>
      </c>
      <c r="Q41" s="45">
        <f t="shared" si="0"/>
        <v>226.6222107591974</v>
      </c>
      <c r="R41" s="45">
        <f t="shared" si="0"/>
        <v>231.509009166053</v>
      </c>
      <c r="S41" s="45">
        <f t="shared" si="0"/>
        <v>236.58041298839609</v>
      </c>
      <c r="T41" s="45">
        <f t="shared" si="0"/>
        <v>233.04923129162808</v>
      </c>
      <c r="U41" s="45">
        <f t="shared" si="0"/>
        <v>237.18857644292379</v>
      </c>
      <c r="V41" s="45">
        <f t="shared" si="0"/>
        <v>252.02902306086588</v>
      </c>
      <c r="W41" s="45">
        <f t="shared" si="0"/>
        <v>251.46500195983973</v>
      </c>
      <c r="X41" s="45">
        <f t="shared" si="0"/>
        <v>264.73960439317631</v>
      </c>
      <c r="Y41" s="45">
        <f t="shared" ref="Y41:Z41" si="1">SUM(Y37:Y40)</f>
        <v>264.40004982516433</v>
      </c>
      <c r="Z41" s="45">
        <f t="shared" si="1"/>
        <v>266.47081708870292</v>
      </c>
    </row>
    <row r="42" spans="1:26" x14ac:dyDescent="0.25">
      <c r="A42" s="30"/>
      <c r="C42" s="29"/>
      <c r="D42" s="29"/>
      <c r="E42" s="29"/>
      <c r="F42" s="29"/>
      <c r="G42" s="29"/>
      <c r="H42" s="29"/>
      <c r="I42" s="29"/>
      <c r="J42" s="29"/>
      <c r="K42" s="29"/>
      <c r="L42" s="29"/>
      <c r="M42" s="29"/>
      <c r="N42" s="29"/>
      <c r="O42" s="29"/>
      <c r="P42" s="29"/>
      <c r="Q42" s="29"/>
      <c r="R42" s="29"/>
      <c r="S42" s="29"/>
      <c r="Y42" s="118"/>
    </row>
    <row r="43" spans="1:26" x14ac:dyDescent="0.25">
      <c r="A43" s="32"/>
      <c r="V43" s="117"/>
      <c r="W43" s="117"/>
      <c r="X43" s="117"/>
      <c r="Y43" s="117"/>
      <c r="Z43" s="117"/>
    </row>
    <row r="44" spans="1:26" x14ac:dyDescent="0.25">
      <c r="A44" s="32"/>
    </row>
    <row r="45" spans="1:26" x14ac:dyDescent="0.25">
      <c r="A45" s="32"/>
    </row>
    <row r="46" spans="1:26" x14ac:dyDescent="0.25">
      <c r="A46" s="25"/>
      <c r="B46" s="25"/>
    </row>
    <row r="47" spans="1:26" x14ac:dyDescent="0.25">
      <c r="A47" s="26"/>
      <c r="B47" s="26"/>
      <c r="C47" s="50"/>
    </row>
    <row r="48" spans="1:26" x14ac:dyDescent="0.25">
      <c r="A48" s="51"/>
      <c r="B48" s="52"/>
    </row>
    <row r="49" spans="1:2" x14ac:dyDescent="0.25">
      <c r="A49" s="25"/>
      <c r="B49"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3"/>
  <sheetViews>
    <sheetView zoomScaleNormal="100" workbookViewId="0">
      <selection activeCell="AG9" sqref="AG9"/>
    </sheetView>
  </sheetViews>
  <sheetFormatPr defaultColWidth="8.85546875" defaultRowHeight="15" x14ac:dyDescent="0.25"/>
  <cols>
    <col min="1" max="1" width="27.140625" style="52" customWidth="1"/>
    <col min="2" max="2" width="28.42578125" style="52" customWidth="1"/>
    <col min="3" max="30" width="5.42578125" style="9" bestFit="1" customWidth="1"/>
    <col min="31" max="31" width="5.5703125" style="9" bestFit="1" customWidth="1"/>
    <col min="32" max="32" width="5.7109375" style="9" customWidth="1"/>
    <col min="33" max="33" width="5.42578125" style="9" bestFit="1" customWidth="1"/>
    <col min="34" max="34" width="5.5703125" style="9" bestFit="1" customWidth="1"/>
    <col min="35" max="16384" width="8.85546875" style="9"/>
  </cols>
  <sheetData>
    <row r="1" spans="1:8" x14ac:dyDescent="0.25">
      <c r="A1" s="61" t="s">
        <v>245</v>
      </c>
      <c r="C1" s="32"/>
      <c r="D1" s="32"/>
      <c r="E1" s="32"/>
      <c r="F1" s="32"/>
      <c r="G1" s="32"/>
      <c r="H1" s="32"/>
    </row>
    <row r="2" spans="1:8" s="46" customFormat="1" x14ac:dyDescent="0.25">
      <c r="A2" s="62" t="s">
        <v>246</v>
      </c>
      <c r="B2" s="58"/>
      <c r="C2" s="9"/>
    </row>
    <row r="3" spans="1:8" x14ac:dyDescent="0.25">
      <c r="A3" s="51"/>
      <c r="C3" s="4"/>
    </row>
    <row r="4" spans="1:8" x14ac:dyDescent="0.25">
      <c r="A4" s="51"/>
      <c r="C4" s="4"/>
    </row>
    <row r="5" spans="1:8" x14ac:dyDescent="0.25">
      <c r="A5" s="51"/>
      <c r="C5" s="4"/>
    </row>
    <row r="6" spans="1:8" x14ac:dyDescent="0.25">
      <c r="A6" s="25"/>
      <c r="B6" s="25"/>
    </row>
    <row r="7" spans="1:8" x14ac:dyDescent="0.25">
      <c r="A7" s="26"/>
      <c r="B7" s="26"/>
      <c r="C7" s="50"/>
    </row>
    <row r="8" spans="1:8" x14ac:dyDescent="0.25">
      <c r="A8" s="51"/>
    </row>
    <row r="9" spans="1:8" x14ac:dyDescent="0.25">
      <c r="A9" s="25"/>
      <c r="B9" s="25"/>
    </row>
    <row r="10" spans="1:8" x14ac:dyDescent="0.25">
      <c r="A10" s="53"/>
      <c r="B10" s="18"/>
    </row>
    <row r="12" spans="1:8" x14ac:dyDescent="0.25">
      <c r="A12" s="25"/>
      <c r="B12" s="25"/>
    </row>
    <row r="13" spans="1:8" x14ac:dyDescent="0.25">
      <c r="A13" s="18"/>
      <c r="B13" s="18"/>
    </row>
    <row r="14" spans="1:8" x14ac:dyDescent="0.25">
      <c r="A14" s="18"/>
      <c r="B14" s="18"/>
    </row>
    <row r="15" spans="1:8" x14ac:dyDescent="0.25">
      <c r="A15" s="18"/>
      <c r="B15" s="18"/>
    </row>
    <row r="17" spans="1:34" x14ac:dyDescent="0.25">
      <c r="B17" s="70"/>
    </row>
    <row r="18" spans="1:34" x14ac:dyDescent="0.25">
      <c r="B18" s="71"/>
    </row>
    <row r="19" spans="1:34" x14ac:dyDescent="0.25">
      <c r="B19"/>
    </row>
    <row r="20" spans="1:34" x14ac:dyDescent="0.25">
      <c r="B20" s="51"/>
    </row>
    <row r="27" spans="1:34" s="32" customFormat="1" x14ac:dyDescent="0.25">
      <c r="A27" s="32" t="s">
        <v>186</v>
      </c>
      <c r="B27" s="51" t="s">
        <v>177</v>
      </c>
      <c r="C27" s="51">
        <v>1990</v>
      </c>
      <c r="D27" s="32">
        <v>1991</v>
      </c>
      <c r="E27" s="32">
        <v>1992</v>
      </c>
      <c r="F27" s="32">
        <v>1993</v>
      </c>
      <c r="G27" s="32">
        <v>1994</v>
      </c>
      <c r="H27" s="32">
        <v>1995</v>
      </c>
      <c r="I27" s="32">
        <v>1996</v>
      </c>
      <c r="J27" s="32">
        <v>1997</v>
      </c>
      <c r="K27" s="32">
        <v>1998</v>
      </c>
      <c r="L27" s="32">
        <v>1999</v>
      </c>
      <c r="M27" s="32">
        <v>2000</v>
      </c>
      <c r="N27" s="32">
        <v>2001</v>
      </c>
      <c r="O27" s="32">
        <v>2002</v>
      </c>
      <c r="P27" s="32">
        <v>2003</v>
      </c>
      <c r="Q27" s="32">
        <v>2004</v>
      </c>
      <c r="R27" s="32">
        <v>2005</v>
      </c>
      <c r="S27" s="32">
        <v>2006</v>
      </c>
      <c r="T27" s="32">
        <v>2007</v>
      </c>
      <c r="U27" s="32">
        <v>2008</v>
      </c>
      <c r="V27" s="32">
        <v>2009</v>
      </c>
      <c r="W27" s="32">
        <v>2010</v>
      </c>
      <c r="X27" s="32">
        <v>2011</v>
      </c>
      <c r="Y27" s="32">
        <v>2012</v>
      </c>
      <c r="Z27" s="32">
        <v>2013</v>
      </c>
      <c r="AA27" s="32">
        <v>2014</v>
      </c>
      <c r="AB27" s="32">
        <v>2015</v>
      </c>
      <c r="AC27" s="32">
        <v>2016</v>
      </c>
      <c r="AD27" s="32">
        <v>2017</v>
      </c>
      <c r="AE27" s="32">
        <v>2018</v>
      </c>
      <c r="AF27" s="32">
        <v>2019</v>
      </c>
      <c r="AG27" s="32">
        <v>2020</v>
      </c>
      <c r="AH27" s="32">
        <v>2021</v>
      </c>
    </row>
    <row r="28" spans="1:34" x14ac:dyDescent="0.25">
      <c r="A28" s="9" t="s">
        <v>178</v>
      </c>
      <c r="B28" s="52" t="s">
        <v>174</v>
      </c>
      <c r="C28" s="63">
        <v>29.515902000000001</v>
      </c>
      <c r="D28" s="29">
        <v>25.912731000000001</v>
      </c>
      <c r="E28" s="29">
        <v>22.670262999999998</v>
      </c>
      <c r="F28" s="29">
        <v>21.397928</v>
      </c>
      <c r="G28" s="29">
        <v>20.116966999999999</v>
      </c>
      <c r="H28" s="29">
        <v>20.687871999999999</v>
      </c>
      <c r="I28" s="29">
        <v>20.644061000000001</v>
      </c>
      <c r="J28" s="29">
        <v>21.339589</v>
      </c>
      <c r="K28" s="29">
        <v>23.060929999999999</v>
      </c>
      <c r="L28" s="29">
        <v>24.363910000000001</v>
      </c>
      <c r="M28" s="29">
        <v>24.675808</v>
      </c>
      <c r="N28" s="29">
        <v>23.790281</v>
      </c>
      <c r="O28" s="29">
        <v>23.278396000000001</v>
      </c>
      <c r="P28" s="29">
        <v>23.422995</v>
      </c>
      <c r="Q28" s="29">
        <v>21.919801</v>
      </c>
      <c r="R28" s="29">
        <v>20.614778000000001</v>
      </c>
      <c r="S28" s="29">
        <v>18.697990000000001</v>
      </c>
      <c r="T28" s="29">
        <v>18.381098000000001</v>
      </c>
      <c r="U28" s="29">
        <v>18.966757999999999</v>
      </c>
      <c r="V28" s="29">
        <v>19.979405</v>
      </c>
      <c r="W28" s="29">
        <v>20.913964</v>
      </c>
      <c r="X28" s="29">
        <v>22.584683999999999</v>
      </c>
      <c r="Y28" s="29">
        <v>21.822417999999999</v>
      </c>
      <c r="Z28" s="29">
        <v>21.582252</v>
      </c>
      <c r="AA28" s="29">
        <v>19.770111</v>
      </c>
      <c r="AB28" s="29">
        <v>18.840091999999999</v>
      </c>
      <c r="AC28" s="29">
        <v>18.64124</v>
      </c>
      <c r="AD28" s="29">
        <v>19.242108999999999</v>
      </c>
      <c r="AE28" s="29">
        <v>18.854393000000002</v>
      </c>
      <c r="AF28" s="9">
        <v>18.240358000000001</v>
      </c>
      <c r="AG28" s="110">
        <v>18.801729000000002</v>
      </c>
      <c r="AH28" s="110">
        <v>16.623664000000002</v>
      </c>
    </row>
    <row r="29" spans="1:34" x14ac:dyDescent="0.25">
      <c r="A29" s="9" t="s">
        <v>179</v>
      </c>
      <c r="B29" s="52" t="s">
        <v>175</v>
      </c>
      <c r="C29" s="63">
        <v>3.8075999999999999E-2</v>
      </c>
      <c r="D29" s="29">
        <v>6.6234000000000001E-2</v>
      </c>
      <c r="E29" s="29">
        <v>7.2845999999999994E-2</v>
      </c>
      <c r="F29" s="29">
        <v>0.17841000000000001</v>
      </c>
      <c r="G29" s="29">
        <v>0.187416</v>
      </c>
      <c r="H29" s="29">
        <v>0.17282400000000001</v>
      </c>
      <c r="I29" s="29">
        <v>0.41894999999999999</v>
      </c>
      <c r="J29" s="29">
        <v>0.347358</v>
      </c>
      <c r="K29" s="29">
        <v>0.45075599999999999</v>
      </c>
      <c r="L29" s="29">
        <v>0.47743200000000002</v>
      </c>
      <c r="M29" s="29">
        <v>0.53876400000000002</v>
      </c>
      <c r="N29" s="29">
        <v>1.1982539999999999</v>
      </c>
      <c r="O29" s="29">
        <v>1.2218519999999999</v>
      </c>
      <c r="P29" s="29">
        <v>2.1785399999999999</v>
      </c>
      <c r="Q29" s="29">
        <v>2.21787</v>
      </c>
      <c r="R29" s="29">
        <v>2.6139060000000001</v>
      </c>
      <c r="S29" s="29">
        <v>2.4284279999999998</v>
      </c>
      <c r="T29" s="29">
        <v>3.6982740000000001</v>
      </c>
      <c r="U29" s="29">
        <v>5.8998419999999996</v>
      </c>
      <c r="V29" s="29">
        <v>7.325526</v>
      </c>
      <c r="W29" s="29">
        <v>7.2616860000000001</v>
      </c>
      <c r="X29" s="29">
        <v>6.3755639999999998</v>
      </c>
      <c r="Y29" s="29">
        <v>11.579094</v>
      </c>
      <c r="Z29" s="29">
        <v>9.7982999999999993</v>
      </c>
      <c r="AA29" s="29">
        <v>10.661963999999999</v>
      </c>
      <c r="AB29" s="29">
        <v>11.568377999999999</v>
      </c>
      <c r="AC29" s="29">
        <v>11.983224</v>
      </c>
      <c r="AD29" s="29">
        <v>13.705536</v>
      </c>
      <c r="AE29" s="29">
        <v>13.080246000000001</v>
      </c>
      <c r="AF29" s="9">
        <v>17.135453999999999</v>
      </c>
      <c r="AG29" s="110">
        <v>18.341688000000001</v>
      </c>
      <c r="AH29" s="110">
        <v>13.676807999999999</v>
      </c>
    </row>
    <row r="30" spans="1:34" x14ac:dyDescent="0.25">
      <c r="A30" s="9" t="s">
        <v>185</v>
      </c>
      <c r="B30" s="52" t="s">
        <v>184</v>
      </c>
      <c r="C30" s="63">
        <v>7.1723416000000002</v>
      </c>
      <c r="D30" s="63">
        <v>7.7342528000000001</v>
      </c>
      <c r="E30" s="63">
        <v>8.4162756000000005</v>
      </c>
      <c r="F30" s="63">
        <v>8.6367612000000005</v>
      </c>
      <c r="G30" s="63">
        <v>6.4713324000000005</v>
      </c>
      <c r="H30" s="63">
        <v>6.0508615999999993</v>
      </c>
      <c r="I30" s="63">
        <v>8.4018617999999989</v>
      </c>
      <c r="J30" s="63">
        <v>6.6198560999999998</v>
      </c>
      <c r="K30" s="63">
        <v>6.9226510999999995</v>
      </c>
      <c r="L30" s="63">
        <v>6.3064998000000001</v>
      </c>
      <c r="M30" s="63">
        <v>5.6926769999999998</v>
      </c>
      <c r="N30" s="63">
        <v>5.7263234000000001</v>
      </c>
      <c r="O30" s="63">
        <v>6.7871570000000006</v>
      </c>
      <c r="P30" s="63">
        <v>5.9621281999999995</v>
      </c>
      <c r="Q30" s="63">
        <v>5.9186036999999994</v>
      </c>
      <c r="R30" s="63">
        <v>6.2045984999999995</v>
      </c>
      <c r="S30" s="63">
        <v>5.6262255999999997</v>
      </c>
      <c r="T30" s="63">
        <v>5.8504934999999998</v>
      </c>
      <c r="U30" s="63">
        <v>6.1924071999999999</v>
      </c>
      <c r="V30" s="63">
        <v>5.5899521999999999</v>
      </c>
      <c r="W30" s="63">
        <v>5.3986499999999999</v>
      </c>
      <c r="X30" s="63">
        <v>5.85612697</v>
      </c>
      <c r="Y30" s="63">
        <v>6.0655589499999998</v>
      </c>
      <c r="Z30" s="63">
        <v>6.9248174999999996</v>
      </c>
      <c r="AA30" s="63">
        <v>6.7734940300000002</v>
      </c>
      <c r="AB30" s="63">
        <v>7.0403914099999998</v>
      </c>
      <c r="AC30" s="63">
        <v>7.3316968400000002</v>
      </c>
      <c r="AD30" s="63">
        <v>7.7772387599999995</v>
      </c>
      <c r="AE30" s="29">
        <v>7.6930724000000001</v>
      </c>
      <c r="AF30" s="9">
        <v>8.3650003999999996</v>
      </c>
      <c r="AG30" s="110">
        <v>8.8237011999999986</v>
      </c>
      <c r="AH30" s="110">
        <v>8.7760680000000004</v>
      </c>
    </row>
    <row r="31" spans="1:34" x14ac:dyDescent="0.25">
      <c r="A31" s="9" t="s">
        <v>180</v>
      </c>
      <c r="B31" s="52" t="s">
        <v>176</v>
      </c>
      <c r="C31" s="63">
        <v>2.0583525750000007</v>
      </c>
      <c r="D31" s="29">
        <v>1.9950733000000014</v>
      </c>
      <c r="E31" s="29">
        <v>1.8847154500000016</v>
      </c>
      <c r="F31" s="29">
        <v>1.9029365499999997</v>
      </c>
      <c r="G31" s="29">
        <v>1.8075676999999999</v>
      </c>
      <c r="H31" s="29">
        <v>1.6371842750000027</v>
      </c>
      <c r="I31" s="29">
        <v>1.4054687600000086</v>
      </c>
      <c r="J31" s="29">
        <v>1.3140754800000032</v>
      </c>
      <c r="K31" s="29">
        <v>1.5469443050000038</v>
      </c>
      <c r="L31" s="29">
        <v>1.5364113449999977</v>
      </c>
      <c r="M31" s="29">
        <v>1.4380232700000093</v>
      </c>
      <c r="N31" s="29">
        <v>1.4450419250000053</v>
      </c>
      <c r="O31" s="29">
        <v>1.5417014000000009</v>
      </c>
      <c r="P31" s="29">
        <v>2.4532325500000063</v>
      </c>
      <c r="Q31" s="29">
        <v>2.4645095250000004</v>
      </c>
      <c r="R31" s="29">
        <v>2.4648594049999986</v>
      </c>
      <c r="S31" s="29">
        <v>1.9988951000000021</v>
      </c>
      <c r="T31" s="29">
        <v>2.204174805000001</v>
      </c>
      <c r="U31" s="29">
        <v>2.4818093999999959</v>
      </c>
      <c r="V31" s="29">
        <v>2.3696543299999959</v>
      </c>
      <c r="W31" s="29">
        <v>2.5768514450000026</v>
      </c>
      <c r="X31" s="29">
        <v>2.7580014249999962</v>
      </c>
      <c r="Y31" s="29">
        <v>2.6626697750000048</v>
      </c>
      <c r="Z31" s="29">
        <v>2.7899997000000027</v>
      </c>
      <c r="AA31" s="29">
        <v>2.7116383899999974</v>
      </c>
      <c r="AB31" s="29">
        <v>2.7554117999999974</v>
      </c>
      <c r="AC31" s="29">
        <v>2.6466729300000011</v>
      </c>
      <c r="AD31" s="29">
        <v>2.5392295250000174</v>
      </c>
      <c r="AE31" s="29">
        <v>2.6116049100000041</v>
      </c>
      <c r="AF31" s="9">
        <v>2.7781471499999952</v>
      </c>
      <c r="AG31" s="110">
        <v>3.0014727750000034</v>
      </c>
      <c r="AH31" s="110">
        <v>2.9650562499999893</v>
      </c>
    </row>
    <row r="32" spans="1:34" s="32" customFormat="1" x14ac:dyDescent="0.25">
      <c r="A32" s="51" t="s">
        <v>182</v>
      </c>
      <c r="B32" s="51" t="s">
        <v>181</v>
      </c>
      <c r="C32" s="72">
        <f t="shared" ref="C32:AG32" si="0">SUM(C28:C31)</f>
        <v>38.784672175000004</v>
      </c>
      <c r="D32" s="72">
        <f t="shared" si="0"/>
        <v>35.708291100000004</v>
      </c>
      <c r="E32" s="72">
        <f t="shared" si="0"/>
        <v>33.044100049999997</v>
      </c>
      <c r="F32" s="72">
        <f t="shared" si="0"/>
        <v>32.116035750000002</v>
      </c>
      <c r="G32" s="72">
        <f t="shared" si="0"/>
        <v>28.583283099999999</v>
      </c>
      <c r="H32" s="72">
        <f t="shared" si="0"/>
        <v>28.548741874999997</v>
      </c>
      <c r="I32" s="72">
        <f t="shared" si="0"/>
        <v>30.870341560000007</v>
      </c>
      <c r="J32" s="72">
        <f t="shared" si="0"/>
        <v>29.620878580000003</v>
      </c>
      <c r="K32" s="72">
        <f t="shared" si="0"/>
        <v>31.981281405000001</v>
      </c>
      <c r="L32" s="72">
        <f t="shared" si="0"/>
        <v>32.684253145</v>
      </c>
      <c r="M32" s="72">
        <f t="shared" si="0"/>
        <v>32.345272270000009</v>
      </c>
      <c r="N32" s="72">
        <f t="shared" si="0"/>
        <v>32.159900325000002</v>
      </c>
      <c r="O32" s="72">
        <f t="shared" si="0"/>
        <v>32.829106400000001</v>
      </c>
      <c r="P32" s="72">
        <f t="shared" si="0"/>
        <v>34.016895750000003</v>
      </c>
      <c r="Q32" s="72">
        <f t="shared" si="0"/>
        <v>32.520784225</v>
      </c>
      <c r="R32" s="72">
        <f t="shared" si="0"/>
        <v>31.898141904999999</v>
      </c>
      <c r="S32" s="72">
        <f t="shared" si="0"/>
        <v>28.751538700000001</v>
      </c>
      <c r="T32" s="72">
        <f t="shared" si="0"/>
        <v>30.134040305000003</v>
      </c>
      <c r="U32" s="72">
        <f t="shared" si="0"/>
        <v>33.540816599999992</v>
      </c>
      <c r="V32" s="72">
        <f t="shared" si="0"/>
        <v>35.264537529999998</v>
      </c>
      <c r="W32" s="72">
        <f t="shared" si="0"/>
        <v>36.151151445000004</v>
      </c>
      <c r="X32" s="72">
        <f t="shared" si="0"/>
        <v>37.574376394999994</v>
      </c>
      <c r="Y32" s="72">
        <f t="shared" si="0"/>
        <v>42.129740724999998</v>
      </c>
      <c r="Z32" s="72">
        <f t="shared" si="0"/>
        <v>41.0953692</v>
      </c>
      <c r="AA32" s="72">
        <f t="shared" si="0"/>
        <v>39.917207419999997</v>
      </c>
      <c r="AB32" s="72">
        <f t="shared" si="0"/>
        <v>40.204273209999997</v>
      </c>
      <c r="AC32" s="72">
        <f t="shared" si="0"/>
        <v>40.602833770000004</v>
      </c>
      <c r="AD32" s="72">
        <f t="shared" si="0"/>
        <v>43.264113285000015</v>
      </c>
      <c r="AE32" s="72">
        <f t="shared" si="0"/>
        <v>42.239316310000007</v>
      </c>
      <c r="AF32" s="72">
        <f>SUM(AF28:AF31)</f>
        <v>46.518959549999991</v>
      </c>
      <c r="AG32" s="72">
        <f t="shared" si="0"/>
        <v>48.968590975000005</v>
      </c>
      <c r="AH32" s="72">
        <f>SUM(AH28:AH31)</f>
        <v>42.041596249999991</v>
      </c>
    </row>
    <row r="33" spans="1:34" x14ac:dyDescent="0.25">
      <c r="A33" s="60"/>
      <c r="C33" s="4"/>
      <c r="D33" s="29"/>
      <c r="E33" s="29"/>
      <c r="F33" s="29"/>
      <c r="G33" s="29"/>
      <c r="H33" s="29"/>
      <c r="I33" s="29"/>
      <c r="J33" s="29"/>
      <c r="K33" s="29"/>
      <c r="L33" s="29"/>
      <c r="M33" s="29"/>
      <c r="N33" s="29"/>
      <c r="O33" s="29"/>
      <c r="P33" s="29"/>
      <c r="Q33" s="29"/>
      <c r="R33" s="29"/>
      <c r="S33" s="29"/>
      <c r="AH33" s="3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0"/>
  <sheetViews>
    <sheetView zoomScaleNormal="100" workbookViewId="0">
      <selection activeCell="I43" sqref="I43"/>
    </sheetView>
  </sheetViews>
  <sheetFormatPr defaultColWidth="8.85546875" defaultRowHeight="15" x14ac:dyDescent="0.25"/>
  <cols>
    <col min="1" max="1" width="25.28515625" style="1" customWidth="1"/>
    <col min="2" max="2" width="32.140625" style="21" customWidth="1"/>
    <col min="3" max="14" width="9.140625" style="21" customWidth="1"/>
    <col min="15" max="18" width="9" style="21" bestFit="1" customWidth="1"/>
    <col min="19" max="19" width="9.140625" style="21" customWidth="1"/>
    <col min="20" max="22" width="9" style="21" bestFit="1" customWidth="1"/>
    <col min="23" max="23" width="8.85546875" style="21"/>
    <col min="24" max="24" width="8.42578125" style="21" customWidth="1"/>
    <col min="25" max="16384" width="8.85546875" style="21"/>
  </cols>
  <sheetData>
    <row r="1" spans="1:1" x14ac:dyDescent="0.25">
      <c r="A1" s="1" t="s">
        <v>247</v>
      </c>
    </row>
    <row r="2" spans="1:1" x14ac:dyDescent="0.25">
      <c r="A2" s="7" t="s">
        <v>248</v>
      </c>
    </row>
    <row r="33" spans="1:26" x14ac:dyDescent="0.25">
      <c r="A33" s="1" t="s">
        <v>126</v>
      </c>
    </row>
    <row r="34" spans="1:26" x14ac:dyDescent="0.25">
      <c r="A34" s="24" t="s">
        <v>131</v>
      </c>
      <c r="B34" s="24" t="s">
        <v>130</v>
      </c>
      <c r="C34" s="24">
        <v>1998</v>
      </c>
      <c r="D34" s="24">
        <v>1999</v>
      </c>
      <c r="E34" s="24">
        <v>2000</v>
      </c>
      <c r="F34" s="24">
        <v>2001</v>
      </c>
      <c r="G34" s="24">
        <v>2002</v>
      </c>
      <c r="H34" s="24">
        <v>2003</v>
      </c>
      <c r="I34" s="24">
        <v>2004</v>
      </c>
      <c r="J34" s="24">
        <v>2005</v>
      </c>
      <c r="K34" s="24">
        <v>2006</v>
      </c>
      <c r="L34" s="24">
        <v>2007</v>
      </c>
      <c r="M34" s="24">
        <v>2008</v>
      </c>
      <c r="N34" s="24">
        <v>2009</v>
      </c>
      <c r="O34" s="24">
        <v>2010</v>
      </c>
      <c r="P34" s="24">
        <v>2011</v>
      </c>
      <c r="Q34" s="24">
        <v>2012</v>
      </c>
      <c r="R34" s="24">
        <v>2013</v>
      </c>
      <c r="S34" s="24">
        <v>2014</v>
      </c>
      <c r="T34" s="24">
        <v>2015</v>
      </c>
      <c r="U34" s="24">
        <v>2016</v>
      </c>
      <c r="V34" s="28">
        <v>2017</v>
      </c>
      <c r="W34" s="28">
        <v>2018</v>
      </c>
      <c r="X34" s="24">
        <v>2019</v>
      </c>
      <c r="Y34" s="28">
        <v>2020</v>
      </c>
      <c r="Z34" s="28">
        <v>2021</v>
      </c>
    </row>
    <row r="35" spans="1:26" s="9" customFormat="1" x14ac:dyDescent="0.25">
      <c r="A35" s="9" t="s">
        <v>4</v>
      </c>
      <c r="B35" s="9" t="s">
        <v>0</v>
      </c>
      <c r="C35" s="29">
        <v>48.450397040351199</v>
      </c>
      <c r="D35" s="29">
        <v>48.011907793091204</v>
      </c>
      <c r="E35" s="29">
        <v>52.889750523937799</v>
      </c>
      <c r="F35" s="29">
        <v>50.373905785803501</v>
      </c>
      <c r="G35" s="29">
        <v>53.8468628869865</v>
      </c>
      <c r="H35" s="29">
        <v>54.338776927257598</v>
      </c>
      <c r="I35" s="29">
        <v>56.123599092111604</v>
      </c>
      <c r="J35" s="29">
        <v>69.390658691893208</v>
      </c>
      <c r="K35" s="29">
        <v>47.128696374460695</v>
      </c>
      <c r="L35" s="29">
        <v>56.754279615205803</v>
      </c>
      <c r="M35" s="29">
        <v>54.648142791043902</v>
      </c>
      <c r="N35" s="29">
        <v>54.057279612687104</v>
      </c>
      <c r="O35" s="29">
        <v>60.556555145125294</v>
      </c>
      <c r="P35" s="29">
        <v>61.243145496747999</v>
      </c>
      <c r="Q35" s="29">
        <v>58.134550377197407</v>
      </c>
      <c r="R35" s="29">
        <v>58.709231389052995</v>
      </c>
      <c r="S35" s="29">
        <v>62.181435138396097</v>
      </c>
      <c r="T35" s="29">
        <v>58.159419813628006</v>
      </c>
      <c r="U35" s="29">
        <v>57.972308508981101</v>
      </c>
      <c r="V35" s="29">
        <v>58.9957245702929</v>
      </c>
      <c r="W35" s="29">
        <v>58.0343634190627</v>
      </c>
      <c r="X35" s="110">
        <v>64.586871775284294</v>
      </c>
      <c r="Y35" s="110">
        <v>58.212118027470304</v>
      </c>
      <c r="Z35" s="110">
        <v>58.924960785441904</v>
      </c>
    </row>
    <row r="36" spans="1:26" s="9" customFormat="1" x14ac:dyDescent="0.25">
      <c r="A36" s="9" t="s">
        <v>5</v>
      </c>
      <c r="B36" s="9" t="s">
        <v>1</v>
      </c>
      <c r="C36" s="29">
        <v>33.123915438000004</v>
      </c>
      <c r="D36" s="29">
        <v>30.372993611999998</v>
      </c>
      <c r="E36" s="29">
        <v>30.748965938000001</v>
      </c>
      <c r="F36" s="29">
        <v>29.981960624999999</v>
      </c>
      <c r="G36" s="29">
        <v>29.420944473999999</v>
      </c>
      <c r="H36" s="29">
        <v>30.172758398999999</v>
      </c>
      <c r="I36" s="29">
        <v>28.994929767000002</v>
      </c>
      <c r="J36" s="29">
        <v>29.114560631</v>
      </c>
      <c r="K36" s="29">
        <v>31.628656697</v>
      </c>
      <c r="L36" s="29">
        <v>31.276207465999999</v>
      </c>
      <c r="M36" s="29">
        <v>32.553111645000001</v>
      </c>
      <c r="N36" s="29">
        <v>27.403094309</v>
      </c>
      <c r="O36" s="29">
        <v>39.746565261000001</v>
      </c>
      <c r="P36" s="29">
        <v>45.578195920999995</v>
      </c>
      <c r="Q36" s="29">
        <v>48.252477783000003</v>
      </c>
      <c r="R36" s="29">
        <v>55.010433429999999</v>
      </c>
      <c r="S36" s="29">
        <v>56.272847990999999</v>
      </c>
      <c r="T36" s="29">
        <v>52.170094927999997</v>
      </c>
      <c r="U36" s="29">
        <v>51.378312165000004</v>
      </c>
      <c r="V36" s="29">
        <v>54.402403594000006</v>
      </c>
      <c r="W36" s="29">
        <v>58.790949573999995</v>
      </c>
      <c r="X36" s="110">
        <v>63.087933423999999</v>
      </c>
      <c r="Y36" s="110">
        <v>59.9799419</v>
      </c>
      <c r="Z36" s="110">
        <v>64.815770329000003</v>
      </c>
    </row>
    <row r="37" spans="1:26" s="9" customFormat="1" x14ac:dyDescent="0.25">
      <c r="A37" s="9" t="s">
        <v>12</v>
      </c>
      <c r="B37" s="9" t="s">
        <v>2</v>
      </c>
      <c r="C37" s="29">
        <v>77.234436314498396</v>
      </c>
      <c r="D37" s="29">
        <v>77.26298155500001</v>
      </c>
      <c r="E37" s="29">
        <v>74.220050954110107</v>
      </c>
      <c r="F37" s="29">
        <v>74.842739004999999</v>
      </c>
      <c r="G37" s="29">
        <v>75.080865911000004</v>
      </c>
      <c r="H37" s="29">
        <v>73.096622844999999</v>
      </c>
      <c r="I37" s="29">
        <v>80.050534757000008</v>
      </c>
      <c r="J37" s="29">
        <v>82.129009427</v>
      </c>
      <c r="K37" s="29">
        <v>90.495277075999994</v>
      </c>
      <c r="L37" s="29">
        <v>99.466165184000005</v>
      </c>
      <c r="M37" s="29">
        <v>100.12584288799999</v>
      </c>
      <c r="N37" s="29">
        <v>83.328146005000008</v>
      </c>
      <c r="O37" s="29">
        <v>85.219172099000005</v>
      </c>
      <c r="P37" s="29">
        <v>87.90847405800001</v>
      </c>
      <c r="Q37" s="29">
        <v>88.969504927999992</v>
      </c>
      <c r="R37" s="29">
        <v>88.056943799999999</v>
      </c>
      <c r="S37" s="29">
        <v>88.018110578999995</v>
      </c>
      <c r="T37" s="29">
        <v>94.499027637000012</v>
      </c>
      <c r="U37" s="29">
        <v>98.878222926942698</v>
      </c>
      <c r="V37" s="29">
        <v>108.308566080573</v>
      </c>
      <c r="W37" s="29">
        <v>110.64590215977701</v>
      </c>
      <c r="X37" s="110">
        <v>113.687489646892</v>
      </c>
      <c r="Y37" s="110">
        <v>113.072719659694</v>
      </c>
      <c r="Z37" s="110">
        <v>113.542508170261</v>
      </c>
    </row>
    <row r="38" spans="1:26" s="9" customFormat="1" x14ac:dyDescent="0.25">
      <c r="A38" s="9" t="s">
        <v>6</v>
      </c>
      <c r="B38" s="9" t="s">
        <v>3</v>
      </c>
      <c r="C38" s="29">
        <v>22.306671384000001</v>
      </c>
      <c r="D38" s="29">
        <v>20.739941962</v>
      </c>
      <c r="E38" s="29">
        <v>21.065953299</v>
      </c>
      <c r="F38" s="29">
        <v>21.147254228000001</v>
      </c>
      <c r="G38" s="29">
        <v>21.298126287999999</v>
      </c>
      <c r="H38" s="29">
        <v>23.795508886</v>
      </c>
      <c r="I38" s="29">
        <v>21.838422381000001</v>
      </c>
      <c r="J38" s="29">
        <v>21.876070575</v>
      </c>
      <c r="K38" s="29">
        <v>20.558254420000001</v>
      </c>
      <c r="L38" s="29">
        <v>20.378003694</v>
      </c>
      <c r="M38" s="29">
        <v>20.614106113999998</v>
      </c>
      <c r="N38" s="29">
        <v>16.476452617</v>
      </c>
      <c r="O38" s="29">
        <v>19.629504121</v>
      </c>
      <c r="P38" s="29">
        <v>19.643041266000001</v>
      </c>
      <c r="Q38" s="29">
        <v>18.268714566</v>
      </c>
      <c r="R38" s="29">
        <v>17.797971862999997</v>
      </c>
      <c r="S38" s="29">
        <v>18.189031443000001</v>
      </c>
      <c r="T38" s="29">
        <v>17.547604817</v>
      </c>
      <c r="U38" s="29">
        <v>18.860506395000002</v>
      </c>
      <c r="V38" s="29">
        <v>18.143563291</v>
      </c>
      <c r="W38" s="29">
        <v>19.638981702000002</v>
      </c>
      <c r="X38" s="110">
        <v>18.422195460999998</v>
      </c>
      <c r="Y38" s="110">
        <v>17.505870868000002</v>
      </c>
      <c r="Z38" s="110">
        <v>15.431139673000001</v>
      </c>
    </row>
    <row r="39" spans="1:26" s="9" customFormat="1" x14ac:dyDescent="0.25">
      <c r="A39" s="30" t="s">
        <v>7</v>
      </c>
      <c r="B39" s="30" t="s">
        <v>30</v>
      </c>
      <c r="C39" s="29">
        <v>1.0828008299999998</v>
      </c>
      <c r="D39" s="29">
        <v>0.78384981900000006</v>
      </c>
      <c r="E39" s="29">
        <v>0.88172160499999996</v>
      </c>
      <c r="F39" s="29">
        <v>0.55288952700000005</v>
      </c>
      <c r="G39" s="29">
        <v>0.53081562799999993</v>
      </c>
      <c r="H39" s="29">
        <v>0.47187916499999999</v>
      </c>
      <c r="I39" s="29">
        <v>0.70222243600000001</v>
      </c>
      <c r="J39" s="29">
        <v>1.1076906340000001</v>
      </c>
      <c r="K39" s="29">
        <v>1.0059717210000001</v>
      </c>
      <c r="L39" s="29">
        <v>1.6293475069999999</v>
      </c>
      <c r="M39" s="29">
        <v>1.5372986639999999</v>
      </c>
      <c r="N39" s="29">
        <v>1.024002074</v>
      </c>
      <c r="O39" s="29">
        <v>1.572923614</v>
      </c>
      <c r="P39" s="29">
        <v>3.3837840909999999</v>
      </c>
      <c r="Q39" s="29">
        <v>3.262819339</v>
      </c>
      <c r="R39" s="29">
        <v>3.3336749410000004</v>
      </c>
      <c r="S39" s="29">
        <v>3.5069238660000002</v>
      </c>
      <c r="T39" s="29">
        <v>3.1873755569999997</v>
      </c>
      <c r="U39" s="29">
        <v>3.3793734370000004</v>
      </c>
      <c r="V39" s="29">
        <v>3.5108479610000001</v>
      </c>
      <c r="W39" s="29">
        <v>4.2791220939999999</v>
      </c>
      <c r="X39" s="110">
        <v>4.3569548139999998</v>
      </c>
      <c r="Y39" s="110">
        <v>3.9557600109999997</v>
      </c>
      <c r="Z39" s="110">
        <v>4.7953373270000004</v>
      </c>
    </row>
    <row r="40" spans="1:26" s="9" customFormat="1" x14ac:dyDescent="0.25">
      <c r="A40" s="30" t="s">
        <v>32</v>
      </c>
      <c r="B40" s="30" t="s">
        <v>31</v>
      </c>
      <c r="C40" s="29">
        <v>8.5618999999999995E-5</v>
      </c>
      <c r="D40" s="29">
        <v>6.9486999999999994E-5</v>
      </c>
      <c r="E40" s="29">
        <v>-2.8927199999999998E-4</v>
      </c>
      <c r="F40" s="29">
        <v>3.5819999999999999E-5</v>
      </c>
      <c r="G40" s="29">
        <v>1.524858E-3</v>
      </c>
      <c r="H40" s="29">
        <v>1.582883E-3</v>
      </c>
      <c r="I40" s="29">
        <v>1.5150729999999998E-3</v>
      </c>
      <c r="J40" s="29">
        <v>1.7386868E-2</v>
      </c>
      <c r="K40" s="29">
        <v>8.3550480000000003E-3</v>
      </c>
      <c r="L40" s="29">
        <v>1.3082313E-2</v>
      </c>
      <c r="M40" s="29">
        <v>2.6538115999999997E-2</v>
      </c>
      <c r="N40" s="29">
        <v>0.15633372600000001</v>
      </c>
      <c r="O40" s="29">
        <v>0.28990986199999996</v>
      </c>
      <c r="P40" s="29">
        <v>0.46045292700000001</v>
      </c>
      <c r="Q40" s="29">
        <v>0.53408609600000001</v>
      </c>
      <c r="R40" s="29">
        <v>0.559757218</v>
      </c>
      <c r="S40" s="29">
        <v>0.66711163699999998</v>
      </c>
      <c r="T40" s="29">
        <v>0.67094872899999991</v>
      </c>
      <c r="U40" s="29">
        <v>0.71209894399999996</v>
      </c>
      <c r="V40" s="29">
        <v>0.7559364409999999</v>
      </c>
      <c r="W40" s="29">
        <v>0.73608047399999998</v>
      </c>
      <c r="X40" s="110">
        <v>0.77329115100000001</v>
      </c>
      <c r="Y40" s="110">
        <v>0.99096460200000003</v>
      </c>
      <c r="Z40" s="110">
        <v>1.705667901</v>
      </c>
    </row>
    <row r="41" spans="1:26" s="32" customFormat="1" x14ac:dyDescent="0.25">
      <c r="A41" s="35" t="s">
        <v>34</v>
      </c>
      <c r="B41" s="35" t="s">
        <v>33</v>
      </c>
      <c r="C41" s="45">
        <f>SUM(C35:C40)</f>
        <v>182.1983066258496</v>
      </c>
      <c r="D41" s="45">
        <f t="shared" ref="D41:Z41" si="0">SUM(D35:D40)</f>
        <v>177.1717442280912</v>
      </c>
      <c r="E41" s="45">
        <f t="shared" si="0"/>
        <v>179.80615304804789</v>
      </c>
      <c r="F41" s="45">
        <f t="shared" si="0"/>
        <v>176.89878499080351</v>
      </c>
      <c r="G41" s="45">
        <f t="shared" si="0"/>
        <v>180.17914004598651</v>
      </c>
      <c r="H41" s="45">
        <f t="shared" si="0"/>
        <v>181.87712910525758</v>
      </c>
      <c r="I41" s="45">
        <f t="shared" si="0"/>
        <v>187.71122350611159</v>
      </c>
      <c r="J41" s="45">
        <f t="shared" si="0"/>
        <v>203.63537682689321</v>
      </c>
      <c r="K41" s="45">
        <f t="shared" si="0"/>
        <v>190.82521133646071</v>
      </c>
      <c r="L41" s="45">
        <f t="shared" si="0"/>
        <v>209.51708577920581</v>
      </c>
      <c r="M41" s="45">
        <f t="shared" si="0"/>
        <v>209.50504021804392</v>
      </c>
      <c r="N41" s="45">
        <f t="shared" si="0"/>
        <v>182.44530834368715</v>
      </c>
      <c r="O41" s="45">
        <f t="shared" si="0"/>
        <v>207.01463010212527</v>
      </c>
      <c r="P41" s="45">
        <f t="shared" si="0"/>
        <v>218.21709375974802</v>
      </c>
      <c r="Q41" s="45">
        <f t="shared" si="0"/>
        <v>217.42215308919742</v>
      </c>
      <c r="R41" s="45">
        <f t="shared" si="0"/>
        <v>223.46801264105295</v>
      </c>
      <c r="S41" s="45">
        <f t="shared" si="0"/>
        <v>228.83546065439609</v>
      </c>
      <c r="T41" s="45">
        <f t="shared" si="0"/>
        <v>226.23447148162802</v>
      </c>
      <c r="U41" s="45">
        <f t="shared" si="0"/>
        <v>231.18082237692377</v>
      </c>
      <c r="V41" s="45">
        <f t="shared" si="0"/>
        <v>244.11704193786588</v>
      </c>
      <c r="W41" s="45">
        <f t="shared" si="0"/>
        <v>252.12539942283971</v>
      </c>
      <c r="X41" s="45">
        <f t="shared" si="0"/>
        <v>264.9147362721763</v>
      </c>
      <c r="Y41" s="45">
        <f t="shared" si="0"/>
        <v>253.71737506816427</v>
      </c>
      <c r="Z41" s="45">
        <f t="shared" si="0"/>
        <v>259.21538418570293</v>
      </c>
    </row>
    <row r="42" spans="1:26" x14ac:dyDescent="0.25">
      <c r="A42" s="21" t="s">
        <v>25</v>
      </c>
      <c r="B42" s="21" t="s">
        <v>26</v>
      </c>
      <c r="C42" s="31"/>
      <c r="D42" s="31"/>
      <c r="E42" s="31"/>
      <c r="F42" s="31"/>
      <c r="G42" s="31"/>
      <c r="H42" s="31"/>
      <c r="I42" s="31"/>
      <c r="J42" s="31"/>
      <c r="K42" s="31"/>
      <c r="L42" s="31"/>
      <c r="M42" s="31"/>
      <c r="N42" s="31"/>
      <c r="O42" s="31"/>
      <c r="P42" s="31"/>
      <c r="Y42" s="119"/>
    </row>
    <row r="43" spans="1:26" x14ac:dyDescent="0.25">
      <c r="Y43" s="119"/>
    </row>
    <row r="47" spans="1:26" x14ac:dyDescent="0.25">
      <c r="A47" s="14"/>
      <c r="B47" s="14"/>
    </row>
    <row r="48" spans="1:26" x14ac:dyDescent="0.25">
      <c r="A48" s="15"/>
      <c r="B48" s="15"/>
      <c r="C48" s="22"/>
    </row>
    <row r="49" spans="1:2" x14ac:dyDescent="0.25">
      <c r="A49" s="8"/>
      <c r="B49" s="23"/>
    </row>
    <row r="50" spans="1:2" x14ac:dyDescent="0.25">
      <c r="A50" s="14"/>
      <c r="B50" s="14"/>
    </row>
    <row r="51" spans="1:2" x14ac:dyDescent="0.25">
      <c r="A51" s="16"/>
      <c r="B51" s="17"/>
    </row>
    <row r="52" spans="1:2" x14ac:dyDescent="0.25">
      <c r="A52" s="23"/>
      <c r="B52" s="23"/>
    </row>
    <row r="53" spans="1:2" x14ac:dyDescent="0.25">
      <c r="A53" s="14"/>
      <c r="B53" s="14"/>
    </row>
    <row r="54" spans="1:2" x14ac:dyDescent="0.25">
      <c r="A54" s="11"/>
      <c r="B54" s="10"/>
    </row>
    <row r="55" spans="1:2" x14ac:dyDescent="0.25">
      <c r="A55" s="12"/>
    </row>
    <row r="56" spans="1:2" x14ac:dyDescent="0.25">
      <c r="A56" s="12"/>
      <c r="B56" s="13"/>
    </row>
    <row r="58" spans="1:2" x14ac:dyDescent="0.25">
      <c r="A58" s="13"/>
    </row>
    <row r="59" spans="1:2" x14ac:dyDescent="0.25">
      <c r="A59" s="13"/>
    </row>
    <row r="60" spans="1:2" x14ac:dyDescent="0.25">
      <c r="A60" s="5"/>
      <c r="B60"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4"/>
  <sheetViews>
    <sheetView zoomScaleNormal="100" workbookViewId="0">
      <selection activeCell="C31" sqref="C31"/>
    </sheetView>
  </sheetViews>
  <sheetFormatPr defaultColWidth="8.85546875" defaultRowHeight="15" x14ac:dyDescent="0.25"/>
  <cols>
    <col min="1" max="1" width="36.28515625" style="21" customWidth="1"/>
    <col min="2" max="2" width="46" style="21" bestFit="1" customWidth="1"/>
    <col min="3" max="21" width="8.85546875" style="21" bestFit="1" customWidth="1"/>
    <col min="22" max="24" width="9.85546875" style="21" bestFit="1" customWidth="1"/>
    <col min="25" max="37" width="9.140625" style="21" customWidth="1"/>
    <col min="38" max="16384" width="8.85546875" style="21"/>
  </cols>
  <sheetData>
    <row r="1" spans="1:21" x14ac:dyDescent="0.25">
      <c r="A1" s="32" t="s">
        <v>249</v>
      </c>
      <c r="C1" s="1"/>
      <c r="D1" s="1"/>
      <c r="E1" s="1"/>
      <c r="F1" s="1"/>
      <c r="G1" s="1"/>
      <c r="H1" s="1"/>
      <c r="I1" s="1"/>
      <c r="U1" s="1"/>
    </row>
    <row r="2" spans="1:21" x14ac:dyDescent="0.25">
      <c r="A2" s="33" t="s">
        <v>250</v>
      </c>
      <c r="I2" s="1"/>
    </row>
    <row r="34" spans="1:49" x14ac:dyDescent="0.25">
      <c r="A34" s="1" t="s">
        <v>126</v>
      </c>
    </row>
    <row r="35" spans="1:49" x14ac:dyDescent="0.25">
      <c r="A35" s="24" t="s">
        <v>131</v>
      </c>
      <c r="B35" s="24" t="s">
        <v>130</v>
      </c>
      <c r="C35" s="1">
        <v>1998</v>
      </c>
      <c r="D35" s="1">
        <v>1999</v>
      </c>
      <c r="E35" s="1">
        <v>2000</v>
      </c>
      <c r="F35" s="1">
        <v>2001</v>
      </c>
      <c r="G35" s="1">
        <v>2002</v>
      </c>
      <c r="H35" s="1">
        <v>2003</v>
      </c>
      <c r="I35" s="1">
        <v>2004</v>
      </c>
      <c r="J35" s="1">
        <v>2005</v>
      </c>
      <c r="K35" s="1">
        <v>2006</v>
      </c>
      <c r="L35" s="1">
        <v>2007</v>
      </c>
      <c r="M35" s="1">
        <v>2008</v>
      </c>
      <c r="N35" s="1">
        <v>2009</v>
      </c>
      <c r="O35" s="1">
        <v>2010</v>
      </c>
      <c r="P35" s="1">
        <v>2011</v>
      </c>
      <c r="Q35" s="1">
        <v>2012</v>
      </c>
      <c r="R35" s="1">
        <v>2013</v>
      </c>
      <c r="S35" s="1">
        <v>2014</v>
      </c>
      <c r="T35" s="1">
        <v>2015</v>
      </c>
      <c r="U35" s="1">
        <v>2016</v>
      </c>
      <c r="V35" s="1">
        <v>2017</v>
      </c>
      <c r="W35" s="1">
        <v>2018</v>
      </c>
      <c r="X35" s="1">
        <v>2019</v>
      </c>
      <c r="Y35" s="1">
        <v>2020</v>
      </c>
      <c r="Z35" s="1">
        <v>2021</v>
      </c>
    </row>
    <row r="36" spans="1:49" x14ac:dyDescent="0.25">
      <c r="A36" s="21" t="s">
        <v>4</v>
      </c>
      <c r="B36" s="21" t="s">
        <v>0</v>
      </c>
      <c r="C36" s="36">
        <f>'D3'!C35*1000/'D4'!C$46</f>
        <v>5.4740026031353741</v>
      </c>
      <c r="D36" s="36">
        <f>'D3'!D35*1000/'D4'!D$46</f>
        <v>5.420174733923143</v>
      </c>
      <c r="E36" s="36">
        <f>'D3'!E35*1000/'D4'!E$46</f>
        <v>5.9614236388568305</v>
      </c>
      <c r="F36" s="36">
        <f>'D3'!F35*1000/'D4'!F$46</f>
        <v>5.6625343734041707</v>
      </c>
      <c r="G36" s="36">
        <f>'D3'!G35*1000/'D4'!G$46</f>
        <v>6.0332619481217362</v>
      </c>
      <c r="H36" s="36">
        <f>'D3'!H35*1000/'D4'!H$46</f>
        <v>6.065272566944703</v>
      </c>
      <c r="I36" s="36">
        <f>'D3'!I35*1000/'D4'!I$46</f>
        <v>6.2401155317002006</v>
      </c>
      <c r="J36" s="36">
        <f>'D3'!J35*1000/'D4'!J$46</f>
        <v>7.6844583268984721</v>
      </c>
      <c r="K36" s="36">
        <f>'D3'!K35*1000/'D4'!K$46</f>
        <v>5.190096692806077</v>
      </c>
      <c r="L36" s="36">
        <f>'D3'!L35*1000/'D4'!L$46</f>
        <v>6.2039471854027921</v>
      </c>
      <c r="M36" s="36">
        <f>'D3'!M35*1000/'D4'!M$46</f>
        <v>5.9273638204024621</v>
      </c>
      <c r="N36" s="36">
        <f>'D3'!N35*1000/'D4'!N$46</f>
        <v>5.8135393145525676</v>
      </c>
      <c r="O36" s="36">
        <f>'D3'!O35*1000/'D4'!O$46</f>
        <v>6.4572127891142959</v>
      </c>
      <c r="P36" s="36">
        <f>'D3'!P35*1000/'D4'!P$46</f>
        <v>6.4812962452424481</v>
      </c>
      <c r="Q36" s="36">
        <f>'D3'!Q35*1000/'D4'!Q$46</f>
        <v>6.1069719896704768</v>
      </c>
      <c r="R36" s="36">
        <f>'D3'!R35*1000/'D4'!R$46</f>
        <v>6.115303827766061</v>
      </c>
      <c r="S36" s="36">
        <f>'D3'!S35*1000/'D4'!S$46</f>
        <v>6.4130293844552906</v>
      </c>
      <c r="T36" s="36">
        <f>'D3'!T35*1000/'D4'!T$46</f>
        <v>5.9351276538304312</v>
      </c>
      <c r="U36" s="36">
        <f>'D3'!U35*1000/'D4'!U$46</f>
        <v>5.8421658696847913</v>
      </c>
      <c r="V36" s="36">
        <f>'D3'!V35*1000/'D4'!V$46</f>
        <v>5.8657286690410899</v>
      </c>
      <c r="W36" s="36">
        <f>'D3'!W35*1000/'D4'!W$46</f>
        <v>5.7035032649745085</v>
      </c>
      <c r="X36" s="36">
        <f>'D3'!X35*1000/'D4'!X$46</f>
        <v>6.2834499275344005</v>
      </c>
      <c r="Y36" s="36">
        <f>'D3'!Y35*1000/'D4'!Y$46</f>
        <v>5.6224894124553266</v>
      </c>
      <c r="Z36" s="36">
        <f>'D3'!Z35*1000/'D4'!Z$46</f>
        <v>5.6572612170163721</v>
      </c>
    </row>
    <row r="37" spans="1:49" x14ac:dyDescent="0.25">
      <c r="A37" s="21" t="s">
        <v>11</v>
      </c>
      <c r="B37" s="21" t="s">
        <v>1</v>
      </c>
      <c r="C37" s="36">
        <f>'D3'!C36*1000/'D4'!C$46</f>
        <v>3.7423924345271726</v>
      </c>
      <c r="D37" s="36">
        <f>'D3'!D36*1000/'D4'!D$46</f>
        <v>3.4288771293745763</v>
      </c>
      <c r="E37" s="36">
        <f>'D3'!E36*1000/'D4'!E$46</f>
        <v>3.4658437711902614</v>
      </c>
      <c r="F37" s="36">
        <f>'D3'!F36*1000/'D4'!F$46</f>
        <v>3.3702743508318345</v>
      </c>
      <c r="G37" s="36">
        <f>'D3'!G36*1000/'D4'!G$46</f>
        <v>3.296464366834734</v>
      </c>
      <c r="H37" s="36">
        <f>'D3'!H36*1000/'D4'!H$46</f>
        <v>3.3678712355173568</v>
      </c>
      <c r="I37" s="36">
        <f>'D3'!I36*1000/'D4'!I$46</f>
        <v>3.2238080683789194</v>
      </c>
      <c r="J37" s="36">
        <f>'D3'!J36*1000/'D4'!J$46</f>
        <v>3.2242038351052047</v>
      </c>
      <c r="K37" s="36">
        <f>'D3'!K36*1000/'D4'!K$46</f>
        <v>3.4831387063350943</v>
      </c>
      <c r="L37" s="36">
        <f>'D3'!L36*1000/'D4'!L$46</f>
        <v>3.4188776704475643</v>
      </c>
      <c r="M37" s="36">
        <f>'D3'!M36*1000/'D4'!M$46</f>
        <v>3.5308452648406874</v>
      </c>
      <c r="N37" s="36">
        <f>'D3'!N36*1000/'D4'!N$46</f>
        <v>2.9470400147249327</v>
      </c>
      <c r="O37" s="36">
        <f>'D3'!O36*1000/'D4'!O$46</f>
        <v>4.238220435617948</v>
      </c>
      <c r="P37" s="36">
        <f>'D3'!P36*1000/'D4'!P$46</f>
        <v>4.8234914730724912</v>
      </c>
      <c r="Q37" s="36">
        <f>'D3'!Q36*1000/'D4'!Q$46</f>
        <v>5.0688708924557435</v>
      </c>
      <c r="R37" s="36">
        <f>'D3'!R36*1000/'D4'!R$46</f>
        <v>5.730027564017397</v>
      </c>
      <c r="S37" s="36">
        <f>'D3'!S36*1000/'D4'!S$46</f>
        <v>5.8036522783699995</v>
      </c>
      <c r="T37" s="36">
        <f>'D3'!T36*1000/'D4'!T$46</f>
        <v>5.3239212857067928</v>
      </c>
      <c r="U37" s="36">
        <f>'D3'!U36*1000/'D4'!U$46</f>
        <v>5.1776551510946449</v>
      </c>
      <c r="V37" s="36">
        <f>'D3'!V36*1000/'D4'!V$46</f>
        <v>5.4090315993297668</v>
      </c>
      <c r="W37" s="36">
        <f>'D3'!W36*1000/'D4'!W$46</f>
        <v>5.7778590664461245</v>
      </c>
      <c r="X37" s="36">
        <f>'D3'!X36*1000/'D4'!X$46</f>
        <v>6.1376230154101314</v>
      </c>
      <c r="Y37" s="36">
        <f>'D3'!Y36*1000/'D4'!Y$46</f>
        <v>5.7932368675074439</v>
      </c>
      <c r="Z37" s="36">
        <f>'D3'!Z36*1000/'D4'!Z$46</f>
        <v>6.2228254180507614</v>
      </c>
    </row>
    <row r="38" spans="1:49" x14ac:dyDescent="0.25">
      <c r="A38" s="21" t="s">
        <v>12</v>
      </c>
      <c r="B38" s="21" t="s">
        <v>2</v>
      </c>
      <c r="C38" s="36">
        <f>'D3'!C37*1000/'D4'!C$46</f>
        <v>8.7260689542987677</v>
      </c>
      <c r="D38" s="36">
        <f>'D3'!D37*1000/'D4'!D$46</f>
        <v>8.7223957501693388</v>
      </c>
      <c r="E38" s="36">
        <f>'D3'!E37*1000/'D4'!E$46</f>
        <v>8.3656504682270185</v>
      </c>
      <c r="F38" s="36">
        <f>'D3'!F37*1000/'D4'!F$46</f>
        <v>8.4130776759217625</v>
      </c>
      <c r="G38" s="36">
        <f>'D3'!G37*1000/'D4'!G$46</f>
        <v>8.412421950812325</v>
      </c>
      <c r="H38" s="36">
        <f>'D3'!H37*1000/'D4'!H$46</f>
        <v>8.1590158326822202</v>
      </c>
      <c r="I38" s="36">
        <f>'D3'!I37*1000/'D4'!I$46</f>
        <v>8.9004374868801417</v>
      </c>
      <c r="J38" s="36">
        <f>'D3'!J37*1000/'D4'!J$46</f>
        <v>9.0951283972314503</v>
      </c>
      <c r="K38" s="36">
        <f>'D3'!K37*1000/'D4'!K$46</f>
        <v>9.9658864852718274</v>
      </c>
      <c r="L38" s="36">
        <f>'D3'!L37*1000/'D4'!L$46</f>
        <v>10.872886409974887</v>
      </c>
      <c r="M38" s="36">
        <f>'D3'!M37*1000/'D4'!M$46</f>
        <v>10.860063458897567</v>
      </c>
      <c r="N38" s="36">
        <f>'D3'!N37*1000/'D4'!N$46</f>
        <v>8.9614471220107266</v>
      </c>
      <c r="O38" s="36">
        <f>'D3'!O37*1000/'D4'!O$46</f>
        <v>9.0870150495951965</v>
      </c>
      <c r="P38" s="36">
        <f>'D3'!P37*1000/'D4'!P$46</f>
        <v>9.3032592989098308</v>
      </c>
      <c r="Q38" s="36">
        <f>'D3'!Q37*1000/'D4'!Q$46</f>
        <v>9.3461508002522002</v>
      </c>
      <c r="R38" s="36">
        <f>'D3'!R37*1000/'D4'!R$46</f>
        <v>9.172236677960143</v>
      </c>
      <c r="S38" s="36">
        <f>'D3'!S37*1000/'D4'!S$46</f>
        <v>9.0776729139661629</v>
      </c>
      <c r="T38" s="36">
        <f>'D3'!T37*1000/'D4'!T$46</f>
        <v>9.6435589279558531</v>
      </c>
      <c r="U38" s="36">
        <f>'D3'!U37*1000/'D4'!U$46</f>
        <v>9.9644639672987498</v>
      </c>
      <c r="V38" s="36">
        <f>'D3'!V37*1000/'D4'!V$46</f>
        <v>10.768723764119272</v>
      </c>
      <c r="W38" s="36">
        <f>'D3'!W37*1000/'D4'!W$46</f>
        <v>10.874061970274825</v>
      </c>
      <c r="X38" s="36">
        <f>'D3'!X37*1000/'D4'!X$46</f>
        <v>11.060291804637213</v>
      </c>
      <c r="Y38" s="36">
        <f>'D3'!Y37*1000/'D4'!Y$46</f>
        <v>10.921268468949169</v>
      </c>
      <c r="Z38" s="36">
        <f>'D3'!Z37*1000/'D4'!Z$46</f>
        <v>10.900976757426703</v>
      </c>
    </row>
    <row r="39" spans="1:49" s="9" customFormat="1" x14ac:dyDescent="0.25">
      <c r="A39" s="21" t="s">
        <v>6</v>
      </c>
      <c r="B39" s="21" t="s">
        <v>3</v>
      </c>
      <c r="C39" s="36">
        <f>'D3'!C38*1000/'D4'!C$46</f>
        <v>2.5202430667721161</v>
      </c>
      <c r="D39" s="36">
        <f>'D3'!D38*1000/'D4'!D$46</f>
        <v>2.341379765409799</v>
      </c>
      <c r="E39" s="36">
        <f>'D3'!E38*1000/'D4'!E$46</f>
        <v>2.3744311653516683</v>
      </c>
      <c r="F39" s="36">
        <f>'D3'!F38*1000/'D4'!F$46</f>
        <v>2.3771643691546767</v>
      </c>
      <c r="G39" s="36">
        <f>'D3'!G38*1000/'D4'!G$46</f>
        <v>2.3863446821288514</v>
      </c>
      <c r="H39" s="36">
        <f>'D3'!H38*1000/'D4'!H$46</f>
        <v>2.6560451932135281</v>
      </c>
      <c r="I39" s="36">
        <f>'D3'!I38*1000/'D4'!I$46</f>
        <v>2.4281101157438294</v>
      </c>
      <c r="J39" s="36">
        <f>'D3'!J38*1000/'D4'!J$46</f>
        <v>2.4225991777408638</v>
      </c>
      <c r="K39" s="36">
        <f>'D3'!K38*1000/'D4'!K$46</f>
        <v>2.2639991445409233</v>
      </c>
      <c r="L39" s="36">
        <f>'D3'!L38*1000/'D4'!L$46</f>
        <v>2.2275687317093005</v>
      </c>
      <c r="M39" s="36">
        <f>'D3'!M38*1000/'D4'!M$46</f>
        <v>2.2358912952863541</v>
      </c>
      <c r="N39" s="36">
        <f>'D3'!N38*1000/'D4'!N$46</f>
        <v>1.7719446065282793</v>
      </c>
      <c r="O39" s="36">
        <f>'D3'!O38*1000/'D4'!O$46</f>
        <v>2.0931158443595237</v>
      </c>
      <c r="P39" s="36">
        <f>'D3'!P38*1000/'D4'!P$46</f>
        <v>2.0788019388917331</v>
      </c>
      <c r="Q39" s="36">
        <f>'D3'!Q38*1000/'D4'!Q$46</f>
        <v>1.9191088159788658</v>
      </c>
      <c r="R39" s="36">
        <f>'D3'!R38*1000/'D4'!R$46</f>
        <v>1.853882309223537</v>
      </c>
      <c r="S39" s="36">
        <f>'D3'!S38*1000/'D4'!S$46</f>
        <v>1.8759102754563568</v>
      </c>
      <c r="T39" s="36">
        <f>'D3'!T38*1000/'D4'!T$46</f>
        <v>1.7907206595527425</v>
      </c>
      <c r="U39" s="36">
        <f>'D3'!U38*1000/'D4'!U$46</f>
        <v>1.9006696400363396</v>
      </c>
      <c r="V39" s="36">
        <f>'D3'!V38*1000/'D4'!V$46</f>
        <v>1.8039480001262713</v>
      </c>
      <c r="W39" s="36">
        <f>'D3'!W38*1000/'D4'!W$46</f>
        <v>1.9300805532974814</v>
      </c>
      <c r="X39" s="36">
        <f>'D3'!X38*1000/'D4'!X$46</f>
        <v>1.792236402735043</v>
      </c>
      <c r="Y39" s="36">
        <f>'D3'!Y38*1000/'D4'!Y$46</f>
        <v>1.6908261878513449</v>
      </c>
      <c r="Z39" s="36">
        <f>'D3'!Z38*1000/'D4'!Z$46</f>
        <v>1.4815111769746578</v>
      </c>
      <c r="AA39" s="34"/>
      <c r="AB39" s="34"/>
      <c r="AC39" s="34"/>
      <c r="AD39" s="34"/>
      <c r="AE39" s="34"/>
      <c r="AF39" s="34"/>
      <c r="AG39" s="34"/>
      <c r="AH39" s="34"/>
      <c r="AI39" s="34"/>
      <c r="AJ39" s="34"/>
      <c r="AK39" s="34"/>
      <c r="AL39" s="34"/>
      <c r="AM39" s="34"/>
      <c r="AN39" s="34"/>
      <c r="AO39" s="34"/>
      <c r="AP39" s="34"/>
      <c r="AQ39" s="34"/>
      <c r="AR39" s="34"/>
      <c r="AS39" s="34"/>
      <c r="AT39" s="34"/>
      <c r="AU39" s="34"/>
      <c r="AV39" s="34"/>
      <c r="AW39" s="34"/>
    </row>
    <row r="40" spans="1:49" s="9" customFormat="1" x14ac:dyDescent="0.25">
      <c r="A40" s="30" t="s">
        <v>7</v>
      </c>
      <c r="B40" s="30" t="s">
        <v>30</v>
      </c>
      <c r="C40" s="36">
        <f>'D3'!C39*1000/'D4'!C$46</f>
        <v>0.12233655293187209</v>
      </c>
      <c r="D40" s="36">
        <f>'D3'!D39*1000/'D4'!D$46</f>
        <v>8.8490609505531725E-2</v>
      </c>
      <c r="E40" s="36">
        <f>'D3'!E39*1000/'D4'!E$46</f>
        <v>9.9382507326420191E-2</v>
      </c>
      <c r="F40" s="36">
        <f>'D3'!F39*1000/'D4'!F$46</f>
        <v>6.2150351506294971E-2</v>
      </c>
      <c r="G40" s="36">
        <f>'D3'!G39*1000/'D4'!G$46</f>
        <v>5.9475140392156858E-2</v>
      </c>
      <c r="H40" s="36">
        <f>'D3'!H39*1000/'D4'!H$46</f>
        <v>5.2670963835249468E-2</v>
      </c>
      <c r="I40" s="36">
        <f>'D3'!I39*1000/'D4'!I$46</f>
        <v>7.807676628863687E-2</v>
      </c>
      <c r="J40" s="36">
        <f>'D3'!J39*1000/'D4'!J$46</f>
        <v>0.12266784429678849</v>
      </c>
      <c r="K40" s="36">
        <f>'D3'!K39*1000/'D4'!K$46</f>
        <v>0.11078368178772448</v>
      </c>
      <c r="L40" s="36">
        <f>'D3'!L39*1000/'D4'!L$46</f>
        <v>0.17810790567038459</v>
      </c>
      <c r="M40" s="36">
        <f>'D3'!M39*1000/'D4'!M$46</f>
        <v>0.16674177779450533</v>
      </c>
      <c r="N40" s="36">
        <f>'D3'!N39*1000/'D4'!N$46</f>
        <v>0.11012534034334194</v>
      </c>
      <c r="O40" s="36">
        <f>'D3'!O39*1000/'D4'!O$46</f>
        <v>0.16772259340512166</v>
      </c>
      <c r="P40" s="36">
        <f>'D3'!P39*1000/'D4'!P$46</f>
        <v>0.35810223243471351</v>
      </c>
      <c r="Q40" s="36">
        <f>'D3'!Q39*1000/'D4'!Q$46</f>
        <v>0.34275566218955156</v>
      </c>
      <c r="R40" s="36">
        <f>'D3'!R39*1000/'D4'!R$46</f>
        <v>0.3472441155314866</v>
      </c>
      <c r="S40" s="36">
        <f>'D3'!S39*1000/'D4'!S$46</f>
        <v>0.36168360784291886</v>
      </c>
      <c r="T40" s="36">
        <f>'D3'!T39*1000/'D4'!T$46</f>
        <v>0.32526942105191187</v>
      </c>
      <c r="U40" s="36">
        <f>'D3'!U39*1000/'D4'!U$46</f>
        <v>0.34055673583366469</v>
      </c>
      <c r="V40" s="36">
        <f>'D3'!V39*1000/'D4'!V$46</f>
        <v>0.34907074516806652</v>
      </c>
      <c r="W40" s="36">
        <f>'D3'!W39*1000/'D4'!W$46</f>
        <v>0.42054371576576749</v>
      </c>
      <c r="X40" s="36">
        <f>'D3'!X39*1000/'D4'!X$46</f>
        <v>0.42387418151401018</v>
      </c>
      <c r="Y40" s="36">
        <f>'D3'!Y39*1000/'D4'!Y$46</f>
        <v>0.38207197287626665</v>
      </c>
      <c r="Z40" s="36">
        <f>'D3'!Z39*1000/'D4'!Z$46</f>
        <v>0.46039022378527339</v>
      </c>
      <c r="AA40" s="34"/>
      <c r="AB40" s="34"/>
      <c r="AC40" s="34"/>
      <c r="AD40" s="34"/>
      <c r="AE40" s="34"/>
      <c r="AF40" s="34"/>
      <c r="AG40" s="34"/>
      <c r="AH40" s="34"/>
      <c r="AI40" s="34"/>
      <c r="AJ40" s="34"/>
      <c r="AK40" s="34"/>
      <c r="AL40" s="34"/>
      <c r="AM40" s="34"/>
      <c r="AN40" s="34"/>
      <c r="AO40" s="34"/>
      <c r="AP40" s="34"/>
      <c r="AQ40" s="34"/>
      <c r="AR40" s="34"/>
      <c r="AS40" s="34"/>
      <c r="AT40" s="34"/>
      <c r="AU40" s="34"/>
      <c r="AV40" s="34"/>
      <c r="AW40" s="34"/>
    </row>
    <row r="41" spans="1:49" x14ac:dyDescent="0.25">
      <c r="A41" s="30" t="s">
        <v>32</v>
      </c>
      <c r="B41" s="30" t="s">
        <v>31</v>
      </c>
      <c r="C41" s="36">
        <f>'D3'!C40*1000/'D4'!C$46</f>
        <v>9.6733702406507738E-6</v>
      </c>
      <c r="D41" s="36">
        <f>'D3'!D40*1000/'D4'!D$46</f>
        <v>7.8445473018740122E-6</v>
      </c>
      <c r="E41" s="36">
        <f>'D3'!E40*1000/'D4'!E$46</f>
        <v>-3.260504959422903E-5</v>
      </c>
      <c r="F41" s="36">
        <f>'D3'!F40*1000/'D4'!F$46</f>
        <v>4.0265287769784168E-6</v>
      </c>
      <c r="G41" s="36">
        <f>'D3'!G40*1000/'D4'!G$46</f>
        <v>1.7085243697478991E-4</v>
      </c>
      <c r="H41" s="36">
        <f>'D3'!H40*1000/'D4'!H$46</f>
        <v>1.7668076794285077E-4</v>
      </c>
      <c r="I41" s="36">
        <f>'D3'!I40*1000/'D4'!I$46</f>
        <v>1.6845374694240603E-4</v>
      </c>
      <c r="J41" s="36">
        <f>'D3'!J40*1000/'D4'!J$46</f>
        <v>1.9254560354374309E-3</v>
      </c>
      <c r="K41" s="36">
        <f>'D3'!K40*1000/'D4'!K$46</f>
        <v>9.2010834860552085E-4</v>
      </c>
      <c r="L41" s="36">
        <f>'D3'!L40*1000/'D4'!L$46</f>
        <v>1.4300591861122515E-3</v>
      </c>
      <c r="M41" s="36">
        <f>'D3'!M40*1000/'D4'!M$46</f>
        <v>2.8784339340041259E-3</v>
      </c>
      <c r="N41" s="36">
        <f>'D3'!N40*1000/'D4'!N$46</f>
        <v>1.6812763587129968E-2</v>
      </c>
      <c r="O41" s="36">
        <f>'D3'!O40*1000/'D4'!O$46</f>
        <v>3.0913410845620968E-2</v>
      </c>
      <c r="P41" s="36">
        <f>'D3'!P40*1000/'D4'!P$46</f>
        <v>4.8729238230169974E-2</v>
      </c>
      <c r="Q41" s="36">
        <f>'D3'!Q40*1000/'D4'!Q$46</f>
        <v>5.6105169940796527E-2</v>
      </c>
      <c r="R41" s="36">
        <f>'D3'!R40*1000/'D4'!R$46</f>
        <v>5.8305744716210924E-2</v>
      </c>
      <c r="S41" s="36">
        <f>'D3'!S40*1000/'D4'!S$46</f>
        <v>6.8801990839728031E-2</v>
      </c>
      <c r="T41" s="36">
        <f>'D3'!T40*1000/'D4'!T$46</f>
        <v>6.8469843209425757E-2</v>
      </c>
      <c r="U41" s="36">
        <f>'D3'!U40*1000/'D4'!U$46</f>
        <v>7.1761850674462627E-2</v>
      </c>
      <c r="V41" s="36">
        <f>'D3'!V40*1000/'D4'!V$46</f>
        <v>7.5159989749144868E-2</v>
      </c>
      <c r="W41" s="36">
        <f>'D3'!W40*1000/'D4'!W$46</f>
        <v>7.2340543419555772E-2</v>
      </c>
      <c r="X41" s="36">
        <f>'D3'!X40*1000/'D4'!X$46</f>
        <v>7.5231019759240472E-2</v>
      </c>
      <c r="Y41" s="36">
        <f>'D3'!Y40*1000/'D4'!Y$46</f>
        <v>9.5713541641514008E-2</v>
      </c>
      <c r="Z41" s="36">
        <f>'D3'!Z40*1000/'D4'!Z$46</f>
        <v>0.16375757805885582</v>
      </c>
    </row>
    <row r="42" spans="1:49" s="1" customFormat="1" x14ac:dyDescent="0.25">
      <c r="A42" s="35" t="s">
        <v>34</v>
      </c>
      <c r="B42" s="35" t="s">
        <v>33</v>
      </c>
      <c r="C42" s="54">
        <f>'D3'!C41*1000/'D4'!C$46</f>
        <v>20.585053285035542</v>
      </c>
      <c r="D42" s="54">
        <f>'D3'!D41*1000/'D4'!D$46</f>
        <v>20.001325832929691</v>
      </c>
      <c r="E42" s="54">
        <f>'D3'!E41*1000/'D4'!E$46</f>
        <v>20.266698945902601</v>
      </c>
      <c r="F42" s="54">
        <f>'D3'!F41*1000/'D4'!F$46</f>
        <v>19.885205147347516</v>
      </c>
      <c r="G42" s="54">
        <f>'D3'!G41*1000/'D4'!G$46</f>
        <v>20.18813894072678</v>
      </c>
      <c r="H42" s="54">
        <f>'D3'!H41*1000/'D4'!H$46</f>
        <v>20.301052472960997</v>
      </c>
      <c r="I42" s="54">
        <f>'D3'!I41*1000/'D4'!I$46</f>
        <v>20.870716422738671</v>
      </c>
      <c r="J42" s="54">
        <f>'D3'!J41*1000/'D4'!J$46</f>
        <v>22.550983037308217</v>
      </c>
      <c r="K42" s="54">
        <f>'D3'!K41*1000/'D4'!K$46</f>
        <v>21.014824819090254</v>
      </c>
      <c r="L42" s="54">
        <f>'D3'!L41*1000/'D4'!L$46</f>
        <v>22.902817962391044</v>
      </c>
      <c r="M42" s="54">
        <f>'D3'!M41*1000/'D4'!M$46</f>
        <v>22.723784051155583</v>
      </c>
      <c r="N42" s="54">
        <f>'D3'!N41*1000/'D4'!N$46</f>
        <v>19.620909161746983</v>
      </c>
      <c r="O42" s="54">
        <f>'D3'!O41*1000/'D4'!O$46</f>
        <v>22.0742001229377</v>
      </c>
      <c r="P42" s="54">
        <f>'D3'!P41*1000/'D4'!P$46</f>
        <v>23.09368042678139</v>
      </c>
      <c r="Q42" s="54">
        <f>'D3'!Q41*1000/'D4'!Q$46</f>
        <v>22.839963330487638</v>
      </c>
      <c r="R42" s="54">
        <f>'D3'!R41*1000/'D4'!R$46</f>
        <v>23.277000239214832</v>
      </c>
      <c r="S42" s="54">
        <f>'D3'!S41*1000/'D4'!S$46</f>
        <v>23.600750450930455</v>
      </c>
      <c r="T42" s="54">
        <f>'D3'!T41*1000/'D4'!T$46</f>
        <v>23.08706779130716</v>
      </c>
      <c r="U42" s="54">
        <f>'D3'!U41*1000/'D4'!U$46</f>
        <v>23.297273214622649</v>
      </c>
      <c r="V42" s="54">
        <f>'D3'!V41*1000/'D4'!V$46</f>
        <v>24.271662767533609</v>
      </c>
      <c r="W42" s="54">
        <f>'D3'!W41*1000/'D4'!W$46</f>
        <v>24.778389114178264</v>
      </c>
      <c r="X42" s="54">
        <f>'D3'!X41*1000/'D4'!X$46</f>
        <v>25.772706351590042</v>
      </c>
      <c r="Y42" s="54">
        <f>'D3'!Y41*1000/'D4'!Y$46</f>
        <v>24.505606451281064</v>
      </c>
      <c r="Z42" s="54">
        <f>'D3'!Z41*1000/'D4'!Z$46</f>
        <v>24.886722371312626</v>
      </c>
    </row>
    <row r="43" spans="1:49" x14ac:dyDescent="0.25">
      <c r="A43" s="30" t="s">
        <v>213</v>
      </c>
      <c r="B43" s="30" t="s">
        <v>27</v>
      </c>
      <c r="C43" s="30"/>
      <c r="D43" s="30"/>
      <c r="E43" s="36"/>
      <c r="F43" s="36"/>
      <c r="G43" s="36"/>
      <c r="H43" s="36"/>
      <c r="I43" s="36"/>
      <c r="J43" s="36"/>
      <c r="K43" s="36"/>
      <c r="L43" s="36"/>
      <c r="M43" s="36"/>
      <c r="N43" s="36"/>
      <c r="O43" s="36"/>
      <c r="P43" s="36"/>
      <c r="Q43" s="36"/>
      <c r="R43" s="37"/>
      <c r="S43" s="37"/>
      <c r="T43" s="37"/>
    </row>
    <row r="44" spans="1:49" x14ac:dyDescent="0.25">
      <c r="C44" s="38"/>
      <c r="D44" s="38"/>
      <c r="E44" s="38"/>
      <c r="F44" s="38"/>
      <c r="G44" s="38"/>
      <c r="H44" s="38"/>
      <c r="I44" s="38"/>
      <c r="J44" s="38"/>
      <c r="K44" s="38"/>
      <c r="L44" s="38"/>
      <c r="M44" s="38"/>
      <c r="N44" s="38"/>
      <c r="O44" s="38"/>
    </row>
    <row r="45" spans="1:49" s="96" customFormat="1" x14ac:dyDescent="0.25">
      <c r="A45" s="93"/>
      <c r="B45" s="94"/>
      <c r="C45" s="95" t="s">
        <v>202</v>
      </c>
      <c r="D45" s="95" t="s">
        <v>203</v>
      </c>
      <c r="E45" s="95" t="s">
        <v>204</v>
      </c>
      <c r="F45" s="95" t="s">
        <v>205</v>
      </c>
      <c r="G45" s="95" t="s">
        <v>206</v>
      </c>
      <c r="H45" s="95" t="s">
        <v>207</v>
      </c>
      <c r="I45" s="95" t="s">
        <v>208</v>
      </c>
      <c r="J45" s="95" t="s">
        <v>209</v>
      </c>
      <c r="K45" s="95" t="s">
        <v>210</v>
      </c>
      <c r="L45" s="95" t="s">
        <v>211</v>
      </c>
      <c r="M45" s="95" t="s">
        <v>197</v>
      </c>
      <c r="N45" s="95" t="s">
        <v>196</v>
      </c>
      <c r="O45" s="95" t="s">
        <v>195</v>
      </c>
      <c r="P45" s="95" t="s">
        <v>194</v>
      </c>
      <c r="Q45" s="95" t="s">
        <v>193</v>
      </c>
      <c r="R45" s="95" t="s">
        <v>192</v>
      </c>
      <c r="S45" s="95" t="s">
        <v>191</v>
      </c>
      <c r="T45" s="95" t="s">
        <v>190</v>
      </c>
      <c r="U45" s="95" t="s">
        <v>189</v>
      </c>
      <c r="V45" s="95" t="s">
        <v>198</v>
      </c>
      <c r="W45" s="95" t="s">
        <v>212</v>
      </c>
      <c r="X45" s="95" t="s">
        <v>224</v>
      </c>
      <c r="Y45" s="95" t="s">
        <v>236</v>
      </c>
      <c r="Z45" s="95" t="s">
        <v>252</v>
      </c>
    </row>
    <row r="46" spans="1:49" s="99" customFormat="1" x14ac:dyDescent="0.25">
      <c r="A46" s="97"/>
      <c r="B46" s="100" t="s">
        <v>240</v>
      </c>
      <c r="C46" s="116">
        <v>8851</v>
      </c>
      <c r="D46" s="116">
        <v>8858</v>
      </c>
      <c r="E46" s="116">
        <v>8872</v>
      </c>
      <c r="F46" s="116">
        <v>8896</v>
      </c>
      <c r="G46" s="116">
        <v>8925</v>
      </c>
      <c r="H46" s="116">
        <v>8959</v>
      </c>
      <c r="I46" s="116">
        <v>8994</v>
      </c>
      <c r="J46" s="116">
        <v>9030</v>
      </c>
      <c r="K46" s="116">
        <v>9080.5044999999991</v>
      </c>
      <c r="L46" s="116">
        <v>9148.0920000000006</v>
      </c>
      <c r="M46" s="116">
        <v>9219.6370000000006</v>
      </c>
      <c r="N46" s="116">
        <v>9298.5144999999993</v>
      </c>
      <c r="O46" s="116">
        <v>9378.1260000000002</v>
      </c>
      <c r="P46" s="116">
        <v>9449.2124999999996</v>
      </c>
      <c r="Q46" s="116">
        <v>9519.3739999999998</v>
      </c>
      <c r="R46" s="116">
        <v>9600.3785000000007</v>
      </c>
      <c r="S46" s="116">
        <v>9696.1095000000005</v>
      </c>
      <c r="T46" s="116">
        <v>9799.1859999999997</v>
      </c>
      <c r="U46" s="116">
        <v>9923.0849999999991</v>
      </c>
      <c r="V46" s="116">
        <v>10057.6975</v>
      </c>
      <c r="W46" s="116">
        <v>10175.2135</v>
      </c>
      <c r="X46" s="116">
        <v>10278.887000000001</v>
      </c>
      <c r="Y46" s="99">
        <v>10353.441999999999</v>
      </c>
      <c r="Z46" s="99">
        <v>10415.8105</v>
      </c>
      <c r="AA46" s="80"/>
      <c r="AB46" s="99" t="s">
        <v>251</v>
      </c>
    </row>
    <row r="47" spans="1:49" x14ac:dyDescent="0.25">
      <c r="A47" s="8"/>
      <c r="B47" s="23"/>
      <c r="C47" s="38"/>
      <c r="D47" s="38"/>
      <c r="E47" s="38"/>
      <c r="F47" s="38"/>
      <c r="G47" s="38"/>
      <c r="H47" s="38"/>
      <c r="I47" s="38"/>
      <c r="J47" s="38"/>
      <c r="K47" s="38"/>
      <c r="L47" s="38"/>
      <c r="M47" s="38"/>
      <c r="N47" s="38"/>
      <c r="O47" s="38"/>
      <c r="P47" s="38"/>
      <c r="Q47" s="38"/>
      <c r="R47" s="38"/>
      <c r="S47" s="38"/>
      <c r="T47" s="38"/>
      <c r="U47" s="38"/>
      <c r="V47" s="38"/>
      <c r="W47" s="38"/>
    </row>
    <row r="48" spans="1:49" x14ac:dyDescent="0.25">
      <c r="A48" s="14"/>
      <c r="B48" s="14"/>
    </row>
    <row r="49" spans="1:11" x14ac:dyDescent="0.25">
      <c r="A49" s="16"/>
      <c r="B49" s="17"/>
    </row>
    <row r="50" spans="1:11" x14ac:dyDescent="0.25">
      <c r="A50" s="23"/>
      <c r="B50" s="23"/>
    </row>
    <row r="51" spans="1:11" x14ac:dyDescent="0.25">
      <c r="A51" s="14"/>
      <c r="B51" s="14"/>
    </row>
    <row r="52" spans="1:11" x14ac:dyDescent="0.25">
      <c r="A52" s="18"/>
      <c r="B52" s="17"/>
    </row>
    <row r="53" spans="1:11" x14ac:dyDescent="0.25">
      <c r="A53" s="18"/>
      <c r="B53" s="17"/>
      <c r="K53" s="38"/>
    </row>
    <row r="54" spans="1:11" x14ac:dyDescent="0.25">
      <c r="A54" s="18"/>
      <c r="B54" s="17"/>
      <c r="K54" s="38"/>
    </row>
    <row r="55" spans="1:11" x14ac:dyDescent="0.25">
      <c r="A55" s="19"/>
      <c r="B55" s="19"/>
      <c r="K55" s="38"/>
    </row>
    <row r="56" spans="1:11" x14ac:dyDescent="0.25">
      <c r="K56" s="38"/>
    </row>
    <row r="57" spans="1:11" x14ac:dyDescent="0.25">
      <c r="K57" s="38"/>
    </row>
    <row r="58" spans="1:11" x14ac:dyDescent="0.25">
      <c r="K58" s="38"/>
    </row>
    <row r="59" spans="1:11" x14ac:dyDescent="0.25">
      <c r="K59" s="38"/>
    </row>
    <row r="60" spans="1:11" x14ac:dyDescent="0.25">
      <c r="K60" s="38"/>
    </row>
    <row r="61" spans="1:11" x14ac:dyDescent="0.25">
      <c r="K61" s="38"/>
    </row>
    <row r="62" spans="1:11" x14ac:dyDescent="0.25">
      <c r="K62" s="38"/>
    </row>
    <row r="63" spans="1:11" x14ac:dyDescent="0.25">
      <c r="K63" s="38"/>
    </row>
    <row r="64" spans="1:11" x14ac:dyDescent="0.25">
      <c r="K64" s="38"/>
    </row>
    <row r="65" spans="11:11" x14ac:dyDescent="0.25">
      <c r="K65" s="38"/>
    </row>
    <row r="66" spans="11:11" x14ac:dyDescent="0.25">
      <c r="K66" s="38"/>
    </row>
    <row r="67" spans="11:11" x14ac:dyDescent="0.25">
      <c r="K67" s="38"/>
    </row>
    <row r="68" spans="11:11" x14ac:dyDescent="0.25">
      <c r="K68" s="38"/>
    </row>
    <row r="69" spans="11:11" x14ac:dyDescent="0.25">
      <c r="K69" s="38"/>
    </row>
    <row r="70" spans="11:11" x14ac:dyDescent="0.25">
      <c r="K70" s="38"/>
    </row>
    <row r="71" spans="11:11" x14ac:dyDescent="0.25">
      <c r="K71" s="38"/>
    </row>
    <row r="72" spans="11:11" x14ac:dyDescent="0.25">
      <c r="K72" s="38"/>
    </row>
    <row r="73" spans="11:11" x14ac:dyDescent="0.25">
      <c r="K73" s="38"/>
    </row>
    <row r="74" spans="11:11" x14ac:dyDescent="0.25">
      <c r="K74" s="38"/>
    </row>
  </sheetData>
  <phoneticPr fontId="7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59"/>
  <sheetViews>
    <sheetView zoomScaleNormal="100" workbookViewId="0">
      <selection activeCell="AD36" sqref="AD36"/>
    </sheetView>
  </sheetViews>
  <sheetFormatPr defaultColWidth="8.85546875" defaultRowHeight="15" x14ac:dyDescent="0.25"/>
  <cols>
    <col min="1" max="1" width="28.140625" style="21" customWidth="1"/>
    <col min="2" max="2" width="33.28515625" style="21" bestFit="1" customWidth="1"/>
    <col min="3" max="22" width="6.140625" style="21" bestFit="1" customWidth="1"/>
    <col min="23" max="23" width="6.28515625" style="21" bestFit="1" customWidth="1"/>
    <col min="24" max="24" width="6.5703125" style="21" customWidth="1"/>
    <col min="25" max="25" width="6" style="21" bestFit="1" customWidth="1"/>
    <col min="26" max="26" width="6.28515625" style="21" bestFit="1" customWidth="1"/>
    <col min="27" max="16384" width="8.85546875" style="21"/>
  </cols>
  <sheetData>
    <row r="1" spans="1:22" x14ac:dyDescent="0.25">
      <c r="A1" s="1" t="s">
        <v>253</v>
      </c>
      <c r="C1" s="1"/>
      <c r="D1" s="1"/>
      <c r="E1" s="1"/>
      <c r="F1" s="1"/>
      <c r="G1" s="1"/>
      <c r="I1" s="32"/>
      <c r="P1" s="1"/>
      <c r="R1" s="1"/>
      <c r="S1" s="1"/>
      <c r="T1" s="1"/>
    </row>
    <row r="2" spans="1:22" x14ac:dyDescent="0.25">
      <c r="A2" s="7" t="s">
        <v>254</v>
      </c>
      <c r="I2" s="33"/>
      <c r="P2" s="1"/>
      <c r="Q2" s="1"/>
      <c r="R2" s="1"/>
      <c r="S2" s="1"/>
      <c r="T2" s="1"/>
    </row>
    <row r="3" spans="1:22" x14ac:dyDescent="0.25">
      <c r="U3" s="1"/>
      <c r="V3" s="1"/>
    </row>
    <row r="24" spans="1:16" x14ac:dyDescent="0.25">
      <c r="P24" s="1"/>
    </row>
    <row r="25" spans="1:16" x14ac:dyDescent="0.25">
      <c r="A25" s="1"/>
      <c r="P25" s="1"/>
    </row>
    <row r="26" spans="1:16" x14ac:dyDescent="0.25">
      <c r="A26" s="1"/>
    </row>
    <row r="27" spans="1:16" x14ac:dyDescent="0.25">
      <c r="A27" s="1"/>
    </row>
    <row r="28" spans="1:16" x14ac:dyDescent="0.25">
      <c r="A28" s="1"/>
    </row>
    <row r="29" spans="1:16" x14ac:dyDescent="0.25">
      <c r="A29" s="1"/>
    </row>
    <row r="30" spans="1:16" x14ac:dyDescent="0.25">
      <c r="A30" s="1"/>
    </row>
    <row r="31" spans="1:16" x14ac:dyDescent="0.25">
      <c r="A31" s="1"/>
    </row>
    <row r="32" spans="1:16" x14ac:dyDescent="0.25">
      <c r="A32" s="1"/>
    </row>
    <row r="33" spans="1:26" x14ac:dyDescent="0.25">
      <c r="A33" s="1"/>
    </row>
    <row r="34" spans="1:26" x14ac:dyDescent="0.25">
      <c r="A34" s="1"/>
    </row>
    <row r="35" spans="1:26" x14ac:dyDescent="0.25">
      <c r="A35" s="1"/>
    </row>
    <row r="36" spans="1:26" x14ac:dyDescent="0.25">
      <c r="A36" s="1" t="s">
        <v>126</v>
      </c>
      <c r="P36" s="40"/>
      <c r="Q36" s="40"/>
    </row>
    <row r="37" spans="1:26" s="1" customFormat="1" x14ac:dyDescent="0.25">
      <c r="A37" s="24" t="s">
        <v>128</v>
      </c>
      <c r="B37" s="24" t="s">
        <v>127</v>
      </c>
      <c r="C37" s="1">
        <v>1998</v>
      </c>
      <c r="D37" s="1">
        <v>1999</v>
      </c>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c r="Y37" s="1">
        <v>2020</v>
      </c>
      <c r="Z37" s="1">
        <v>2021</v>
      </c>
    </row>
    <row r="38" spans="1:26" s="20" customFormat="1" x14ac:dyDescent="0.25">
      <c r="A38" s="20" t="s">
        <v>10</v>
      </c>
      <c r="B38" s="20" t="s">
        <v>0</v>
      </c>
      <c r="C38" s="20">
        <v>7.1546214749999999</v>
      </c>
      <c r="D38" s="20">
        <v>5.6457979140000001</v>
      </c>
      <c r="E38" s="20">
        <v>4.0064351419999999</v>
      </c>
      <c r="F38" s="20">
        <v>5.7449166809999994</v>
      </c>
      <c r="G38" s="20">
        <v>5.2136001930000004</v>
      </c>
      <c r="H38" s="20">
        <v>5.12865196</v>
      </c>
      <c r="I38" s="20">
        <v>5.3238775690000004</v>
      </c>
      <c r="J38" s="20">
        <v>7.6800677159999999</v>
      </c>
      <c r="K38" s="20">
        <v>9.8540223989999998</v>
      </c>
      <c r="L38" s="20">
        <v>9.4786555190000001</v>
      </c>
      <c r="M38" s="20">
        <v>8.3701313929999994</v>
      </c>
      <c r="N38" s="20">
        <v>7.3439262779999996</v>
      </c>
      <c r="O38" s="20">
        <v>4.8684143350000006</v>
      </c>
      <c r="P38" s="20">
        <v>5.8275907129999993</v>
      </c>
      <c r="Q38" s="20">
        <v>6.6568533820000004</v>
      </c>
      <c r="R38" s="20">
        <v>5.9302228770000003</v>
      </c>
      <c r="S38" s="20">
        <v>6.12431985</v>
      </c>
      <c r="T38" s="20">
        <v>8.177989298</v>
      </c>
      <c r="U38" s="20">
        <v>7.417885397</v>
      </c>
      <c r="V38" s="20">
        <v>8.2663353599999994</v>
      </c>
      <c r="W38" s="20">
        <v>2.6959105860000001</v>
      </c>
      <c r="X38" s="20">
        <v>3.4739839369999999</v>
      </c>
      <c r="Y38" s="20">
        <v>8.4294624339999995</v>
      </c>
      <c r="Z38" s="20">
        <v>8.5304123159999996</v>
      </c>
    </row>
    <row r="39" spans="1:26" s="20" customFormat="1" x14ac:dyDescent="0.25">
      <c r="A39" s="20" t="s">
        <v>14</v>
      </c>
      <c r="B39" s="20" t="s">
        <v>1</v>
      </c>
      <c r="C39" s="20">
        <v>15.110084562000001</v>
      </c>
      <c r="D39" s="20">
        <v>14.740006387999999</v>
      </c>
      <c r="E39" s="20">
        <v>16.983034061999998</v>
      </c>
      <c r="F39" s="20">
        <v>14.880039375000001</v>
      </c>
      <c r="G39" s="20">
        <v>15.735055526</v>
      </c>
      <c r="H39" s="20">
        <v>16.716241601</v>
      </c>
      <c r="I39" s="20">
        <v>18.835070233</v>
      </c>
      <c r="J39" s="20">
        <v>18.572439369000001</v>
      </c>
      <c r="K39" s="20">
        <v>19.062343303000002</v>
      </c>
      <c r="L39" s="20">
        <v>19.189792533999999</v>
      </c>
      <c r="M39" s="20">
        <v>18.290888355</v>
      </c>
      <c r="N39" s="20">
        <v>16.818905691000001</v>
      </c>
      <c r="O39" s="20">
        <v>21.769434739000001</v>
      </c>
      <c r="P39" s="20">
        <v>22.138804079</v>
      </c>
      <c r="Q39" s="20">
        <v>24.121522217000003</v>
      </c>
      <c r="R39" s="20">
        <v>24.075566569999999</v>
      </c>
      <c r="S39" s="20">
        <v>24.563152009</v>
      </c>
      <c r="T39" s="20">
        <v>20.563905072000001</v>
      </c>
      <c r="U39" s="20">
        <v>23.354687835</v>
      </c>
      <c r="V39" s="20">
        <v>23.861596406</v>
      </c>
      <c r="W39" s="20">
        <v>22.633050426</v>
      </c>
      <c r="X39" s="20">
        <v>23.466066575999999</v>
      </c>
      <c r="Y39" s="20">
        <v>27.969058099999998</v>
      </c>
      <c r="Z39" s="20">
        <v>23.800229671</v>
      </c>
    </row>
    <row r="40" spans="1:26" s="20" customFormat="1" x14ac:dyDescent="0.25">
      <c r="A40" s="20" t="s">
        <v>12</v>
      </c>
      <c r="B40" s="20" t="s">
        <v>2</v>
      </c>
      <c r="C40" s="20">
        <v>1.521235406</v>
      </c>
      <c r="D40" s="20">
        <v>0.726280445</v>
      </c>
      <c r="E40" s="20">
        <v>0.83458319800000003</v>
      </c>
      <c r="F40" s="20">
        <v>0.71870589500000004</v>
      </c>
      <c r="G40" s="20">
        <v>-3.3770911000000195E-2</v>
      </c>
      <c r="H40" s="20">
        <v>0.63586075500000006</v>
      </c>
      <c r="I40" s="20">
        <v>0.79473324300000003</v>
      </c>
      <c r="J40" s="20">
        <v>1.2494605730000001</v>
      </c>
      <c r="K40" s="20">
        <v>0.150394624</v>
      </c>
      <c r="L40" s="20">
        <v>4.8916159999999103E-3</v>
      </c>
      <c r="M40" s="20">
        <v>-0.14836128800000001</v>
      </c>
      <c r="N40" s="20">
        <v>0.223070195</v>
      </c>
      <c r="O40" s="20">
        <v>-0.15224989899999999</v>
      </c>
      <c r="P40" s="20">
        <v>-0.67913035799999999</v>
      </c>
      <c r="Q40" s="20">
        <v>-0.35959792800000001</v>
      </c>
      <c r="R40" s="20">
        <v>-1.5285888999999999</v>
      </c>
      <c r="S40" s="20">
        <v>-1.6918525790000001</v>
      </c>
      <c r="T40" s="20">
        <v>-1.239105457</v>
      </c>
      <c r="U40" s="20">
        <v>-2.7380403900000001</v>
      </c>
      <c r="V40" s="20">
        <v>-2.6303029499999999</v>
      </c>
      <c r="W40" s="20">
        <v>-2.374974205</v>
      </c>
      <c r="X40" s="20">
        <v>-4.4255409659999998</v>
      </c>
      <c r="Y40" s="20">
        <v>-4.0498502959999998</v>
      </c>
      <c r="Z40" s="20">
        <v>-3.9317641829999999</v>
      </c>
    </row>
    <row r="41" spans="1:26" s="20" customFormat="1" x14ac:dyDescent="0.25">
      <c r="A41" s="20" t="s">
        <v>13</v>
      </c>
      <c r="B41" s="20" t="s">
        <v>3</v>
      </c>
      <c r="C41" s="20">
        <v>-21.987771383999998</v>
      </c>
      <c r="D41" s="20">
        <v>-19.506341961999997</v>
      </c>
      <c r="E41" s="20">
        <v>-20.354353299</v>
      </c>
      <c r="F41" s="20">
        <v>-19.978454228</v>
      </c>
      <c r="G41" s="20">
        <v>-19.892626287999999</v>
      </c>
      <c r="H41" s="20">
        <v>-22.552308885999999</v>
      </c>
      <c r="I41" s="20">
        <v>-20.944722380999998</v>
      </c>
      <c r="J41" s="20">
        <v>-20.876170575</v>
      </c>
      <c r="K41" s="20">
        <v>-19.131154419999998</v>
      </c>
      <c r="L41" s="20">
        <v>-19.500203694</v>
      </c>
      <c r="M41" s="20">
        <v>-19.543406114</v>
      </c>
      <c r="N41" s="20">
        <v>-15.474152617</v>
      </c>
      <c r="O41" s="20">
        <v>-18.590604121000002</v>
      </c>
      <c r="P41" s="20">
        <v>-18.518041266000001</v>
      </c>
      <c r="Q41" s="20">
        <v>-17.421814566000002</v>
      </c>
      <c r="R41" s="20">
        <v>-16.542771863000002</v>
      </c>
      <c r="S41" s="20">
        <v>-17.076631443</v>
      </c>
      <c r="T41" s="20">
        <v>-16.829704817000003</v>
      </c>
      <c r="U41" s="20">
        <v>-17.935306395000001</v>
      </c>
      <c r="V41" s="20">
        <v>-17.318863291000003</v>
      </c>
      <c r="W41" s="20">
        <v>-18.599181702000003</v>
      </c>
      <c r="X41" s="20">
        <v>-17.559395461000001</v>
      </c>
      <c r="Y41" s="20">
        <v>-16.719270867999999</v>
      </c>
      <c r="Z41" s="20">
        <v>-14.642439673</v>
      </c>
    </row>
    <row r="42" spans="1:26" s="20" customFormat="1" x14ac:dyDescent="0.25">
      <c r="A42" s="20" t="s">
        <v>7</v>
      </c>
      <c r="B42" s="20" t="s">
        <v>30</v>
      </c>
      <c r="C42" s="20">
        <v>-1.0828008299999998</v>
      </c>
      <c r="D42" s="20">
        <v>-0.78384981900000006</v>
      </c>
      <c r="E42" s="20">
        <v>-0.88172160499999996</v>
      </c>
      <c r="F42" s="20">
        <v>-0.55288952700000005</v>
      </c>
      <c r="G42" s="20">
        <v>-0.53081562799999993</v>
      </c>
      <c r="H42" s="20">
        <v>-0.47187916499999999</v>
      </c>
      <c r="I42" s="20">
        <v>-0.70222243600000001</v>
      </c>
      <c r="J42" s="20">
        <v>-1.1076906340000001</v>
      </c>
      <c r="K42" s="20">
        <v>-1.0059717210000001</v>
      </c>
      <c r="L42" s="20">
        <v>-1.6293475069999999</v>
      </c>
      <c r="M42" s="20">
        <v>-1.5372986639999999</v>
      </c>
      <c r="N42" s="20">
        <v>-1.024002074</v>
      </c>
      <c r="O42" s="20">
        <v>-1.572923614</v>
      </c>
      <c r="P42" s="20">
        <v>-3.3837840909999999</v>
      </c>
      <c r="Q42" s="20">
        <v>-3.262819339</v>
      </c>
      <c r="R42" s="20">
        <v>-3.3336749410000004</v>
      </c>
      <c r="S42" s="20">
        <v>-3.5069238660000002</v>
      </c>
      <c r="T42" s="20">
        <v>-3.1873755569999997</v>
      </c>
      <c r="U42" s="20">
        <v>-3.3793734370000004</v>
      </c>
      <c r="V42" s="20">
        <v>-3.5108479610000001</v>
      </c>
      <c r="W42" s="20">
        <v>-4.2791220939999999</v>
      </c>
      <c r="X42" s="20">
        <v>-4.3569548139999998</v>
      </c>
      <c r="Y42" s="20">
        <v>-3.9557600109999997</v>
      </c>
      <c r="Z42" s="20">
        <v>-4.7953373270000004</v>
      </c>
    </row>
    <row r="43" spans="1:26" s="20" customFormat="1" x14ac:dyDescent="0.25">
      <c r="A43" s="20" t="s">
        <v>32</v>
      </c>
      <c r="B43" s="20" t="s">
        <v>31</v>
      </c>
      <c r="C43" s="20">
        <v>-8.5618999999999995E-5</v>
      </c>
      <c r="D43" s="20">
        <v>-6.9486999999999994E-5</v>
      </c>
      <c r="E43" s="20">
        <v>2.8927199999999998E-4</v>
      </c>
      <c r="F43" s="20">
        <v>-3.5819999999999999E-5</v>
      </c>
      <c r="G43" s="20">
        <v>-1.524858E-3</v>
      </c>
      <c r="H43" s="20">
        <v>-1.582883E-3</v>
      </c>
      <c r="I43" s="20">
        <v>-1.5150729999999998E-3</v>
      </c>
      <c r="J43" s="20">
        <v>-1.7386868E-2</v>
      </c>
      <c r="K43" s="20">
        <v>-8.3550480000000003E-3</v>
      </c>
      <c r="L43" s="20">
        <v>-1.3082313E-2</v>
      </c>
      <c r="M43" s="20">
        <v>-2.6538115999999997E-2</v>
      </c>
      <c r="N43" s="20">
        <v>-0.15633372600000001</v>
      </c>
      <c r="O43" s="20">
        <v>-0.28990986199999996</v>
      </c>
      <c r="P43" s="20">
        <v>-0.46045292700000001</v>
      </c>
      <c r="Q43" s="20">
        <v>-0.53408609600000001</v>
      </c>
      <c r="R43" s="20">
        <v>-0.559757218</v>
      </c>
      <c r="S43" s="20">
        <v>-0.66711163699999998</v>
      </c>
      <c r="T43" s="20">
        <v>-0.67094872899999991</v>
      </c>
      <c r="U43" s="20">
        <v>-0.71209894399999996</v>
      </c>
      <c r="V43" s="20">
        <v>-0.7559364409999999</v>
      </c>
      <c r="W43" s="20">
        <v>-0.73608047399999998</v>
      </c>
      <c r="X43" s="20">
        <v>-0.77329115100000001</v>
      </c>
      <c r="Y43" s="20">
        <v>-0.99096460200000003</v>
      </c>
      <c r="Z43" s="20">
        <v>-1.705667901</v>
      </c>
    </row>
    <row r="44" spans="1:26" s="27" customFormat="1" x14ac:dyDescent="0.25">
      <c r="A44" s="27" t="s">
        <v>36</v>
      </c>
      <c r="B44" s="27" t="s">
        <v>35</v>
      </c>
      <c r="C44" s="27">
        <f>SUM(C38:C43)</f>
        <v>0.7152836100000004</v>
      </c>
      <c r="D44" s="27">
        <f t="shared" ref="D44:Z44" si="0">SUM(D38:D43)</f>
        <v>0.82182347900000385</v>
      </c>
      <c r="E44" s="27">
        <f t="shared" si="0"/>
        <v>0.58826676999999994</v>
      </c>
      <c r="F44" s="27">
        <f t="shared" si="0"/>
        <v>0.81228237600000097</v>
      </c>
      <c r="G44" s="27">
        <f t="shared" si="0"/>
        <v>0.48991803400000122</v>
      </c>
      <c r="H44" s="27">
        <f t="shared" si="0"/>
        <v>-0.54501661800000001</v>
      </c>
      <c r="I44" s="27">
        <f t="shared" si="0"/>
        <v>3.3052211550000012</v>
      </c>
      <c r="J44" s="27">
        <f t="shared" si="0"/>
        <v>5.500719581000002</v>
      </c>
      <c r="K44" s="27">
        <f t="shared" si="0"/>
        <v>8.9212791370000026</v>
      </c>
      <c r="L44" s="27">
        <f t="shared" si="0"/>
        <v>7.5307061549999972</v>
      </c>
      <c r="M44" s="27">
        <f t="shared" si="0"/>
        <v>5.4054155660000012</v>
      </c>
      <c r="N44" s="27">
        <f t="shared" si="0"/>
        <v>7.7314137470000013</v>
      </c>
      <c r="O44" s="27">
        <f t="shared" si="0"/>
        <v>6.0321615779999984</v>
      </c>
      <c r="P44" s="27">
        <f t="shared" si="0"/>
        <v>4.9249861499999996</v>
      </c>
      <c r="Q44" s="27">
        <f t="shared" si="0"/>
        <v>9.2000576700000032</v>
      </c>
      <c r="R44" s="27">
        <f t="shared" si="0"/>
        <v>8.0409965249999971</v>
      </c>
      <c r="S44" s="27">
        <f t="shared" si="0"/>
        <v>7.7449523339999988</v>
      </c>
      <c r="T44" s="27">
        <f t="shared" si="0"/>
        <v>6.8147598099999973</v>
      </c>
      <c r="U44" s="27">
        <f t="shared" si="0"/>
        <v>6.007754065999996</v>
      </c>
      <c r="V44" s="27">
        <f t="shared" si="0"/>
        <v>7.9119811229999994</v>
      </c>
      <c r="W44" s="27">
        <f t="shared" si="0"/>
        <v>-0.6603974630000029</v>
      </c>
      <c r="X44" s="27">
        <f t="shared" si="0"/>
        <v>-0.1751318790000016</v>
      </c>
      <c r="Y44" s="27">
        <f t="shared" si="0"/>
        <v>10.682674756999999</v>
      </c>
      <c r="Z44" s="27">
        <f t="shared" si="0"/>
        <v>7.2554329030000009</v>
      </c>
    </row>
    <row r="45" spans="1:26" x14ac:dyDescent="0.25">
      <c r="A45" s="21" t="s">
        <v>29</v>
      </c>
      <c r="B45" s="21" t="s">
        <v>28</v>
      </c>
      <c r="G45" s="38"/>
      <c r="P45" s="31"/>
      <c r="Q45" s="31"/>
    </row>
    <row r="46" spans="1:26" x14ac:dyDescent="0.25">
      <c r="C46" s="29"/>
    </row>
    <row r="48" spans="1:26" x14ac:dyDescent="0.25">
      <c r="A48" s="1"/>
    </row>
    <row r="49" spans="1:2" x14ac:dyDescent="0.25">
      <c r="A49" s="1"/>
    </row>
    <row r="50" spans="1:2" x14ac:dyDescent="0.25">
      <c r="A50" s="25"/>
      <c r="B50" s="25"/>
    </row>
    <row r="51" spans="1:2" x14ac:dyDescent="0.25">
      <c r="A51" s="26"/>
      <c r="B51" s="26"/>
    </row>
    <row r="52" spans="1:2" x14ac:dyDescent="0.25">
      <c r="A52" s="8"/>
      <c r="B52" s="23"/>
    </row>
    <row r="53" spans="1:2" x14ac:dyDescent="0.25">
      <c r="A53" s="25"/>
      <c r="B53" s="25"/>
    </row>
    <row r="54" spans="1:2" x14ac:dyDescent="0.25">
      <c r="A54" s="16"/>
      <c r="B54" s="18"/>
    </row>
    <row r="55" spans="1:2" x14ac:dyDescent="0.25">
      <c r="A55" s="23"/>
      <c r="B55" s="23"/>
    </row>
    <row r="56" spans="1:2" x14ac:dyDescent="0.25">
      <c r="A56" s="25"/>
      <c r="B56" s="25"/>
    </row>
    <row r="57" spans="1:2" x14ac:dyDescent="0.25">
      <c r="A57" s="18"/>
      <c r="B57" s="18"/>
    </row>
    <row r="58" spans="1:2" x14ac:dyDescent="0.25">
      <c r="A58" s="18"/>
      <c r="B58" s="18"/>
    </row>
    <row r="59" spans="1:2" x14ac:dyDescent="0.25">
      <c r="A59" s="18"/>
      <c r="B59" s="1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66"/>
  <sheetViews>
    <sheetView zoomScaleNormal="100" workbookViewId="0">
      <selection activeCell="AE12" sqref="AE12"/>
    </sheetView>
  </sheetViews>
  <sheetFormatPr defaultColWidth="8.85546875" defaultRowHeight="15" x14ac:dyDescent="0.25"/>
  <cols>
    <col min="1" max="1" width="27.28515625" style="21" customWidth="1"/>
    <col min="2" max="2" width="27.42578125" style="21" bestFit="1" customWidth="1"/>
    <col min="3" max="22" width="5.5703125" style="21" bestFit="1" customWidth="1"/>
    <col min="23" max="23" width="5.42578125" style="21" customWidth="1"/>
    <col min="24" max="24" width="5.85546875" style="21" customWidth="1"/>
    <col min="25" max="25" width="4.85546875" style="21" bestFit="1" customWidth="1"/>
    <col min="26" max="26" width="5" style="21" bestFit="1" customWidth="1"/>
    <col min="27" max="16384" width="8.85546875" style="21"/>
  </cols>
  <sheetData>
    <row r="1" spans="1:1" x14ac:dyDescent="0.25">
      <c r="A1" s="1" t="s">
        <v>255</v>
      </c>
    </row>
    <row r="2" spans="1:1" x14ac:dyDescent="0.25">
      <c r="A2" s="7" t="s">
        <v>256</v>
      </c>
    </row>
    <row r="54" spans="1:32" ht="13.9" customHeight="1" x14ac:dyDescent="0.25">
      <c r="A54" s="3" t="s">
        <v>134</v>
      </c>
      <c r="B54" s="41"/>
    </row>
    <row r="55" spans="1:32" s="9" customFormat="1" x14ac:dyDescent="0.25">
      <c r="A55" s="42" t="s">
        <v>23</v>
      </c>
      <c r="B55" s="35" t="s">
        <v>18</v>
      </c>
      <c r="C55" s="41">
        <v>1998</v>
      </c>
      <c r="D55" s="41">
        <v>1999</v>
      </c>
      <c r="E55" s="41">
        <v>2000</v>
      </c>
      <c r="F55" s="41">
        <v>2001</v>
      </c>
      <c r="G55" s="41">
        <v>2002</v>
      </c>
      <c r="H55" s="41">
        <v>2003</v>
      </c>
      <c r="I55" s="41">
        <v>2004</v>
      </c>
      <c r="J55" s="41">
        <v>2005</v>
      </c>
      <c r="K55" s="41">
        <v>2006</v>
      </c>
      <c r="L55" s="41">
        <v>2007</v>
      </c>
      <c r="M55" s="41">
        <v>2008</v>
      </c>
      <c r="N55" s="41">
        <v>2009</v>
      </c>
      <c r="O55" s="41">
        <v>2010</v>
      </c>
      <c r="P55" s="41">
        <v>2011</v>
      </c>
      <c r="Q55" s="41">
        <v>2012</v>
      </c>
      <c r="R55" s="41">
        <v>2013</v>
      </c>
      <c r="S55" s="41">
        <v>2014</v>
      </c>
      <c r="T55" s="41">
        <v>2015</v>
      </c>
      <c r="U55" s="41">
        <v>2016</v>
      </c>
      <c r="V55" s="41">
        <v>2017</v>
      </c>
      <c r="W55" s="41">
        <v>2018</v>
      </c>
      <c r="X55" s="41">
        <v>2019</v>
      </c>
      <c r="Y55" s="41">
        <v>2020</v>
      </c>
      <c r="Z55" s="41">
        <v>2021</v>
      </c>
      <c r="AA55" s="41"/>
      <c r="AB55" s="41"/>
      <c r="AC55" s="41"/>
      <c r="AD55" s="41"/>
      <c r="AE55" s="41"/>
      <c r="AF55" s="41"/>
    </row>
    <row r="56" spans="1:32" s="9" customFormat="1" x14ac:dyDescent="0.25">
      <c r="A56" s="30" t="s">
        <v>15</v>
      </c>
      <c r="B56" s="30" t="s">
        <v>22</v>
      </c>
      <c r="C56" s="55">
        <v>37.966279577999998</v>
      </c>
      <c r="D56" s="55">
        <v>37.636053649000004</v>
      </c>
      <c r="E56" s="55">
        <v>41.688315243999995</v>
      </c>
      <c r="F56" s="55">
        <v>38.370657448999999</v>
      </c>
      <c r="G56" s="55">
        <v>38.577439663</v>
      </c>
      <c r="H56" s="55">
        <v>39.734006116000003</v>
      </c>
      <c r="I56" s="55">
        <v>40.405346451000007</v>
      </c>
      <c r="J56" s="55">
        <v>38.684238676</v>
      </c>
      <c r="K56" s="55">
        <v>36.255520465000004</v>
      </c>
      <c r="L56" s="55">
        <v>36.270445586000001</v>
      </c>
      <c r="M56" s="55">
        <v>36.749476119999997</v>
      </c>
      <c r="N56" s="55">
        <v>30.948981870000001</v>
      </c>
      <c r="O56" s="55">
        <v>36.017164040999994</v>
      </c>
      <c r="P56" s="55">
        <v>36.515755042000002</v>
      </c>
      <c r="Q56" s="55">
        <v>38.103715479000002</v>
      </c>
      <c r="R56" s="55">
        <v>33.918468503</v>
      </c>
      <c r="S56" s="55">
        <v>35.963565285000001</v>
      </c>
      <c r="T56" s="55">
        <v>36.446954728999998</v>
      </c>
      <c r="U56" s="55">
        <v>37.171579811999997</v>
      </c>
      <c r="V56" s="55">
        <v>36.643738096</v>
      </c>
      <c r="W56" s="55">
        <v>40.658999252000001</v>
      </c>
      <c r="X56" s="111">
        <v>36.722538505999999</v>
      </c>
      <c r="Y56" s="111">
        <v>34.155645367000005</v>
      </c>
      <c r="Z56" s="111">
        <v>34.391763148999999</v>
      </c>
      <c r="AA56" s="111"/>
      <c r="AB56" s="111"/>
      <c r="AC56" s="111"/>
      <c r="AD56" s="111"/>
      <c r="AE56" s="111"/>
      <c r="AF56" s="111"/>
    </row>
    <row r="57" spans="1:32" s="9" customFormat="1" x14ac:dyDescent="0.25">
      <c r="A57" s="30" t="s">
        <v>16</v>
      </c>
      <c r="B57" s="30" t="s">
        <v>20</v>
      </c>
      <c r="C57" s="55">
        <v>11.014189544000001</v>
      </c>
      <c r="D57" s="55">
        <v>10.726556167999998</v>
      </c>
      <c r="E57" s="55">
        <v>11.757647391999999</v>
      </c>
      <c r="F57" s="55">
        <v>11.277363551999999</v>
      </c>
      <c r="G57" s="55">
        <v>12.277157292</v>
      </c>
      <c r="H57" s="55">
        <v>13.272909084</v>
      </c>
      <c r="I57" s="55">
        <v>13.753437386000002</v>
      </c>
      <c r="J57" s="55">
        <v>14.131637839</v>
      </c>
      <c r="K57" s="55">
        <v>14.162177432999998</v>
      </c>
      <c r="L57" s="55">
        <v>15.078038568999999</v>
      </c>
      <c r="M57" s="55">
        <v>15.422540771</v>
      </c>
      <c r="N57" s="55">
        <v>13.253768908</v>
      </c>
      <c r="O57" s="55">
        <v>15.931300014</v>
      </c>
      <c r="P57" s="55">
        <v>16.464185822000001</v>
      </c>
      <c r="Q57" s="55">
        <v>15.531886779000001</v>
      </c>
      <c r="R57" s="55">
        <v>14.615492523999999</v>
      </c>
      <c r="S57" s="55">
        <v>14.785700795999999</v>
      </c>
      <c r="T57" s="55">
        <v>14.051551898</v>
      </c>
      <c r="U57" s="55">
        <v>15.831931525999998</v>
      </c>
      <c r="V57" s="55">
        <v>16.467011510999999</v>
      </c>
      <c r="W57" s="55">
        <v>17.380992332000002</v>
      </c>
      <c r="X57" s="111">
        <v>17.481719189</v>
      </c>
      <c r="Y57" s="111">
        <v>15.892231891000002</v>
      </c>
      <c r="Z57" s="111">
        <v>16.275876296</v>
      </c>
      <c r="AA57" s="111"/>
      <c r="AB57" s="111"/>
      <c r="AC57" s="111"/>
      <c r="AD57" s="111"/>
      <c r="AE57" s="111"/>
      <c r="AF57" s="111"/>
    </row>
    <row r="58" spans="1:32" s="9" customFormat="1" x14ac:dyDescent="0.25">
      <c r="A58" s="30" t="s">
        <v>17</v>
      </c>
      <c r="B58" s="30" t="s">
        <v>21</v>
      </c>
      <c r="C58" s="55">
        <v>16.660564983999997</v>
      </c>
      <c r="D58" s="55">
        <v>17.984797361000002</v>
      </c>
      <c r="E58" s="55">
        <v>17.751571628000001</v>
      </c>
      <c r="F58" s="55">
        <v>18.182097648000003</v>
      </c>
      <c r="G58" s="55">
        <v>19.143300593000003</v>
      </c>
      <c r="H58" s="55">
        <v>21.44384779</v>
      </c>
      <c r="I58" s="55">
        <v>22.065921647000003</v>
      </c>
      <c r="J58" s="55">
        <v>23.905675785000003</v>
      </c>
      <c r="K58" s="55">
        <v>26.211761007</v>
      </c>
      <c r="L58" s="55">
        <v>28.264585354000001</v>
      </c>
      <c r="M58" s="55">
        <v>29.630809344999999</v>
      </c>
      <c r="N58" s="55">
        <v>25.211168400999998</v>
      </c>
      <c r="O58" s="55">
        <v>29.011354968999999</v>
      </c>
      <c r="P58" s="55">
        <v>28.968335048999997</v>
      </c>
      <c r="Q58" s="55">
        <v>27.101882080999999</v>
      </c>
      <c r="R58" s="55">
        <v>28.185381799999998</v>
      </c>
      <c r="S58" s="55">
        <v>29.614692998000002</v>
      </c>
      <c r="T58" s="55">
        <v>29.372723153999999</v>
      </c>
      <c r="U58" s="55">
        <v>32.069988985999998</v>
      </c>
      <c r="V58" s="55">
        <v>32.892901219999999</v>
      </c>
      <c r="W58" s="55">
        <v>34.080886839000001</v>
      </c>
      <c r="X58" s="111">
        <v>33.798844366000004</v>
      </c>
      <c r="Y58" s="111">
        <v>32.143791761000003</v>
      </c>
      <c r="Z58" s="111">
        <v>33.388812634000004</v>
      </c>
      <c r="AA58" s="111"/>
      <c r="AB58" s="111"/>
      <c r="AC58" s="111"/>
      <c r="AD58" s="111"/>
      <c r="AE58" s="111"/>
      <c r="AF58" s="111"/>
    </row>
    <row r="59" spans="1:32" s="32" customFormat="1" x14ac:dyDescent="0.25">
      <c r="A59" s="35" t="s">
        <v>36</v>
      </c>
      <c r="B59" s="35" t="s">
        <v>35</v>
      </c>
      <c r="C59" s="57">
        <f>SUM(C56:C58)</f>
        <v>65.641034106000006</v>
      </c>
      <c r="D59" s="57">
        <f t="shared" ref="D59:Z59" si="0">SUM(D56:D58)</f>
        <v>66.347407178000012</v>
      </c>
      <c r="E59" s="57">
        <f t="shared" si="0"/>
        <v>71.197534263999984</v>
      </c>
      <c r="F59" s="57">
        <f t="shared" si="0"/>
        <v>67.830118648999999</v>
      </c>
      <c r="G59" s="57">
        <f t="shared" si="0"/>
        <v>69.997897547999997</v>
      </c>
      <c r="H59" s="57">
        <f t="shared" si="0"/>
        <v>74.450762990000001</v>
      </c>
      <c r="I59" s="57">
        <f t="shared" si="0"/>
        <v>76.224705484000012</v>
      </c>
      <c r="J59" s="57">
        <f t="shared" si="0"/>
        <v>76.721552299999999</v>
      </c>
      <c r="K59" s="57">
        <f t="shared" si="0"/>
        <v>76.629458905000007</v>
      </c>
      <c r="L59" s="57">
        <f t="shared" si="0"/>
        <v>79.613069508999999</v>
      </c>
      <c r="M59" s="57">
        <f t="shared" si="0"/>
        <v>81.802826236000001</v>
      </c>
      <c r="N59" s="57">
        <f t="shared" si="0"/>
        <v>69.413919179000004</v>
      </c>
      <c r="O59" s="57">
        <f t="shared" si="0"/>
        <v>80.959819023999998</v>
      </c>
      <c r="P59" s="57">
        <f t="shared" si="0"/>
        <v>81.948275913000003</v>
      </c>
      <c r="Q59" s="57">
        <f t="shared" si="0"/>
        <v>80.737484339000005</v>
      </c>
      <c r="R59" s="57">
        <f t="shared" si="0"/>
        <v>76.719342826999991</v>
      </c>
      <c r="S59" s="57">
        <f t="shared" si="0"/>
        <v>80.363959079000011</v>
      </c>
      <c r="T59" s="57">
        <f t="shared" si="0"/>
        <v>79.871229780999997</v>
      </c>
      <c r="U59" s="57">
        <f t="shared" si="0"/>
        <v>85.073500323999994</v>
      </c>
      <c r="V59" s="57">
        <f t="shared" si="0"/>
        <v>86.003650827000001</v>
      </c>
      <c r="W59" s="57">
        <f t="shared" si="0"/>
        <v>92.120878423000008</v>
      </c>
      <c r="X59" s="57">
        <f t="shared" si="0"/>
        <v>88.003102060999993</v>
      </c>
      <c r="Y59" s="57">
        <f t="shared" si="0"/>
        <v>82.191669019000017</v>
      </c>
      <c r="Z59" s="57">
        <f t="shared" si="0"/>
        <v>84.056452078999996</v>
      </c>
      <c r="AA59" s="57"/>
      <c r="AB59" s="57"/>
      <c r="AC59" s="57"/>
      <c r="AD59" s="57"/>
      <c r="AE59" s="57"/>
      <c r="AF59" s="57"/>
    </row>
    <row r="60" spans="1:32" s="9" customFormat="1" x14ac:dyDescent="0.25">
      <c r="A60" s="35"/>
      <c r="B60" s="35"/>
      <c r="C60" s="55"/>
      <c r="D60" s="55"/>
      <c r="E60" s="55"/>
      <c r="F60" s="55"/>
      <c r="G60" s="55"/>
      <c r="H60" s="55"/>
      <c r="I60" s="55"/>
      <c r="J60" s="55"/>
      <c r="K60" s="55"/>
      <c r="L60" s="55"/>
      <c r="M60" s="55"/>
      <c r="N60" s="55"/>
      <c r="O60" s="55"/>
      <c r="P60" s="55"/>
      <c r="Q60" s="55"/>
      <c r="R60" s="55"/>
      <c r="S60" s="55"/>
      <c r="T60" s="55"/>
      <c r="U60" s="55"/>
      <c r="V60" s="55"/>
      <c r="W60" s="55"/>
      <c r="X60" s="111"/>
    </row>
    <row r="61" spans="1:32" s="9" customFormat="1" x14ac:dyDescent="0.25">
      <c r="A61" s="35" t="s">
        <v>24</v>
      </c>
      <c r="B61" s="35" t="s">
        <v>19</v>
      </c>
      <c r="C61" s="41">
        <v>1998</v>
      </c>
      <c r="D61" s="41">
        <v>1999</v>
      </c>
      <c r="E61" s="41">
        <v>2000</v>
      </c>
      <c r="F61" s="41">
        <v>2001</v>
      </c>
      <c r="G61" s="41">
        <v>2002</v>
      </c>
      <c r="H61" s="41">
        <v>2003</v>
      </c>
      <c r="I61" s="41">
        <v>2004</v>
      </c>
      <c r="J61" s="41">
        <v>2005</v>
      </c>
      <c r="K61" s="41">
        <v>2006</v>
      </c>
      <c r="L61" s="41">
        <v>2007</v>
      </c>
      <c r="M61" s="41">
        <v>2008</v>
      </c>
      <c r="N61" s="41">
        <v>2009</v>
      </c>
      <c r="O61" s="41">
        <v>2010</v>
      </c>
      <c r="P61" s="41">
        <v>2011</v>
      </c>
      <c r="Q61" s="41">
        <v>2012</v>
      </c>
      <c r="R61" s="41">
        <v>2013</v>
      </c>
      <c r="S61" s="41">
        <v>2014</v>
      </c>
      <c r="T61" s="41">
        <v>2015</v>
      </c>
      <c r="U61" s="41">
        <v>2016</v>
      </c>
      <c r="V61" s="41">
        <v>2017</v>
      </c>
      <c r="W61" s="41">
        <v>2018</v>
      </c>
      <c r="X61" s="41">
        <v>2019</v>
      </c>
      <c r="Y61" s="41">
        <v>2020</v>
      </c>
      <c r="Z61" s="41">
        <v>2021</v>
      </c>
    </row>
    <row r="62" spans="1:32" s="9" customFormat="1" x14ac:dyDescent="0.25">
      <c r="A62" s="30" t="s">
        <v>15</v>
      </c>
      <c r="B62" s="30" t="s">
        <v>22</v>
      </c>
      <c r="C62" s="55">
        <v>23.013696538000001</v>
      </c>
      <c r="D62" s="55">
        <v>21.768056056000002</v>
      </c>
      <c r="E62" s="55">
        <v>24.091776018000001</v>
      </c>
      <c r="F62" s="55">
        <v>21.458435325</v>
      </c>
      <c r="G62" s="55">
        <v>21.553221259999997</v>
      </c>
      <c r="H62" s="55">
        <v>23.793648036</v>
      </c>
      <c r="I62" s="55">
        <v>26.099046318000003</v>
      </c>
      <c r="J62" s="55">
        <v>27.440357295000002</v>
      </c>
      <c r="K62" s="55">
        <v>28.008175166000004</v>
      </c>
      <c r="L62" s="55">
        <v>29.901095190000003</v>
      </c>
      <c r="M62" s="55">
        <v>27.364113043</v>
      </c>
      <c r="N62" s="55">
        <v>23.232535398000003</v>
      </c>
      <c r="O62" s="55">
        <v>28.898571648999997</v>
      </c>
      <c r="P62" s="55">
        <v>28.913197415000003</v>
      </c>
      <c r="Q62" s="55">
        <v>30.399990303999999</v>
      </c>
      <c r="R62" s="55">
        <v>29.709438497000001</v>
      </c>
      <c r="S62" s="55">
        <v>31.099666111999998</v>
      </c>
      <c r="T62" s="55">
        <v>27.910489009999999</v>
      </c>
      <c r="U62" s="55">
        <v>29.440266519000001</v>
      </c>
      <c r="V62" s="55">
        <v>31.692287458999999</v>
      </c>
      <c r="W62" s="55">
        <v>30.589951137</v>
      </c>
      <c r="X62" s="111">
        <v>29.098375251999997</v>
      </c>
      <c r="Y62" s="111">
        <v>34.370259693999998</v>
      </c>
      <c r="Z62" s="111">
        <v>31.271698461</v>
      </c>
    </row>
    <row r="63" spans="1:32" s="9" customFormat="1" x14ac:dyDescent="0.25">
      <c r="A63" s="30" t="s">
        <v>16</v>
      </c>
      <c r="B63" s="30" t="s">
        <v>20</v>
      </c>
      <c r="C63" s="55">
        <v>15.224864282999999</v>
      </c>
      <c r="D63" s="55">
        <v>15.418360015000001</v>
      </c>
      <c r="E63" s="55">
        <v>16.259223269</v>
      </c>
      <c r="F63" s="55">
        <v>16.743690163</v>
      </c>
      <c r="G63" s="55">
        <v>17.951714834999997</v>
      </c>
      <c r="H63" s="55">
        <v>17.522526732000003</v>
      </c>
      <c r="I63" s="55">
        <v>18.010155220000001</v>
      </c>
      <c r="J63" s="55">
        <v>18.904881772</v>
      </c>
      <c r="K63" s="55">
        <v>19.073679302000002</v>
      </c>
      <c r="L63" s="55">
        <v>18.266890887999999</v>
      </c>
      <c r="M63" s="55">
        <v>18.950975715000002</v>
      </c>
      <c r="N63" s="55">
        <v>18.287029861000004</v>
      </c>
      <c r="O63" s="55">
        <v>19.203474966000002</v>
      </c>
      <c r="P63" s="55">
        <v>19.112278599</v>
      </c>
      <c r="Q63" s="55">
        <v>19.907456178999997</v>
      </c>
      <c r="R63" s="55">
        <v>19.106041011000002</v>
      </c>
      <c r="S63" s="55">
        <v>19.806222424000001</v>
      </c>
      <c r="T63" s="55">
        <v>19.502101688</v>
      </c>
      <c r="U63" s="55">
        <v>20.123754974000001</v>
      </c>
      <c r="V63" s="55">
        <v>21.176264961999998</v>
      </c>
      <c r="W63" s="55">
        <v>19.921967832</v>
      </c>
      <c r="X63" s="111">
        <v>19.796679088000001</v>
      </c>
      <c r="Y63" s="111">
        <v>20.950605116999999</v>
      </c>
      <c r="Z63" s="111">
        <v>20.744808615</v>
      </c>
    </row>
    <row r="64" spans="1:32" s="9" customFormat="1" x14ac:dyDescent="0.25">
      <c r="A64" s="30" t="s">
        <v>17</v>
      </c>
      <c r="B64" s="30" t="s">
        <v>21</v>
      </c>
      <c r="C64" s="55">
        <v>28.117756895000003</v>
      </c>
      <c r="D64" s="55">
        <v>29.982814586</v>
      </c>
      <c r="E64" s="55">
        <v>31.434801746999998</v>
      </c>
      <c r="F64" s="55">
        <v>30.440275536999998</v>
      </c>
      <c r="G64" s="55">
        <v>30.982879486999998</v>
      </c>
      <c r="H64" s="55">
        <v>32.589571604000007</v>
      </c>
      <c r="I64" s="55">
        <v>35.420725101000002</v>
      </c>
      <c r="J64" s="55">
        <v>35.877032813999989</v>
      </c>
      <c r="K64" s="55">
        <v>38.468883574000003</v>
      </c>
      <c r="L64" s="55">
        <v>38.975789585999998</v>
      </c>
      <c r="M64" s="55">
        <v>40.893153044000009</v>
      </c>
      <c r="N64" s="55">
        <v>35.625767666999998</v>
      </c>
      <c r="O64" s="55">
        <v>38.889933987000013</v>
      </c>
      <c r="P64" s="55">
        <v>38.847786048999993</v>
      </c>
      <c r="Q64" s="55">
        <v>39.630095525999998</v>
      </c>
      <c r="R64" s="55">
        <v>35.944859844</v>
      </c>
      <c r="S64" s="55">
        <v>37.203022877000002</v>
      </c>
      <c r="T64" s="55">
        <v>39.273398893</v>
      </c>
      <c r="U64" s="55">
        <v>41.517232896999992</v>
      </c>
      <c r="V64" s="55">
        <v>41.047079529000001</v>
      </c>
      <c r="W64" s="55">
        <v>40.948561990999998</v>
      </c>
      <c r="X64" s="111">
        <v>38.932915841999993</v>
      </c>
      <c r="Y64" s="111">
        <v>37.553478965000004</v>
      </c>
      <c r="Z64" s="111">
        <v>39.295377905999999</v>
      </c>
    </row>
    <row r="65" spans="1:26" s="32" customFormat="1" x14ac:dyDescent="0.25">
      <c r="A65" s="35" t="s">
        <v>36</v>
      </c>
      <c r="B65" s="35" t="s">
        <v>35</v>
      </c>
      <c r="C65" s="57">
        <f t="shared" ref="C65:Y65" si="1">SUM(C62:C64)</f>
        <v>66.356317716000007</v>
      </c>
      <c r="D65" s="57">
        <f t="shared" si="1"/>
        <v>67.169230657</v>
      </c>
      <c r="E65" s="57">
        <f t="shared" si="1"/>
        <v>71.785801034000002</v>
      </c>
      <c r="F65" s="57">
        <f t="shared" si="1"/>
        <v>68.642401024999998</v>
      </c>
      <c r="G65" s="57">
        <f t="shared" si="1"/>
        <v>70.487815581999996</v>
      </c>
      <c r="H65" s="57">
        <f t="shared" si="1"/>
        <v>73.90574637200001</v>
      </c>
      <c r="I65" s="57">
        <f t="shared" si="1"/>
        <v>79.52992663900001</v>
      </c>
      <c r="J65" s="57">
        <f t="shared" si="1"/>
        <v>82.222271880999983</v>
      </c>
      <c r="K65" s="57">
        <f t="shared" si="1"/>
        <v>85.550738042000006</v>
      </c>
      <c r="L65" s="57">
        <f t="shared" si="1"/>
        <v>87.143775664000003</v>
      </c>
      <c r="M65" s="57">
        <f t="shared" si="1"/>
        <v>87.208241802000003</v>
      </c>
      <c r="N65" s="57">
        <f t="shared" si="1"/>
        <v>77.145332926000009</v>
      </c>
      <c r="O65" s="57">
        <f t="shared" si="1"/>
        <v>86.991980602000012</v>
      </c>
      <c r="P65" s="57">
        <f t="shared" si="1"/>
        <v>86.873262062999999</v>
      </c>
      <c r="Q65" s="57">
        <f t="shared" si="1"/>
        <v>89.937542008999998</v>
      </c>
      <c r="R65" s="57">
        <f t="shared" si="1"/>
        <v>84.760339352000003</v>
      </c>
      <c r="S65" s="57">
        <f t="shared" si="1"/>
        <v>88.108911413000001</v>
      </c>
      <c r="T65" s="57">
        <f t="shared" si="1"/>
        <v>86.685989591000009</v>
      </c>
      <c r="U65" s="57">
        <f t="shared" si="1"/>
        <v>91.081254389999998</v>
      </c>
      <c r="V65" s="57">
        <f t="shared" si="1"/>
        <v>93.915631950000005</v>
      </c>
      <c r="W65" s="57">
        <f t="shared" si="1"/>
        <v>91.460480959999998</v>
      </c>
      <c r="X65" s="57">
        <f t="shared" si="1"/>
        <v>87.827970182000001</v>
      </c>
      <c r="Y65" s="57">
        <f t="shared" si="1"/>
        <v>92.874343775999989</v>
      </c>
      <c r="Z65" s="57">
        <f t="shared" ref="Z65" si="2">SUM(Z62:Z64)</f>
        <v>91.311884981999995</v>
      </c>
    </row>
    <row r="66" spans="1:26" s="9" customFormat="1" x14ac:dyDescent="0.25">
      <c r="A66" s="9" t="s">
        <v>25</v>
      </c>
      <c r="B66" s="9" t="s">
        <v>26</v>
      </c>
      <c r="E66" s="55"/>
      <c r="F66" s="55"/>
      <c r="G66" s="55"/>
      <c r="H66" s="55"/>
      <c r="I66" s="55"/>
      <c r="J66" s="55"/>
      <c r="K66" s="55"/>
      <c r="L66" s="55"/>
      <c r="M66" s="55"/>
      <c r="N66" s="55"/>
      <c r="O66" s="55"/>
      <c r="P66" s="55"/>
      <c r="Q66" s="55"/>
      <c r="R66" s="55"/>
      <c r="S66" s="55"/>
      <c r="T66" s="55"/>
      <c r="U66"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51"/>
  <sheetViews>
    <sheetView zoomScale="85" zoomScaleNormal="85" workbookViewId="0">
      <selection activeCell="AA37" sqref="AA37"/>
    </sheetView>
  </sheetViews>
  <sheetFormatPr defaultColWidth="8.85546875" defaultRowHeight="15" x14ac:dyDescent="0.25"/>
  <cols>
    <col min="1" max="1" width="30.28515625" style="9" customWidth="1"/>
    <col min="2" max="2" width="28.42578125" style="9" customWidth="1"/>
    <col min="3" max="23" width="8.85546875" style="9" customWidth="1"/>
    <col min="24" max="35" width="8.85546875" style="9"/>
    <col min="36" max="36" width="9.140625" style="9" customWidth="1"/>
    <col min="37" max="16384" width="8.85546875" style="9"/>
  </cols>
  <sheetData>
    <row r="1" spans="1:21" x14ac:dyDescent="0.25">
      <c r="A1" s="32" t="s">
        <v>258</v>
      </c>
      <c r="U1" s="32"/>
    </row>
    <row r="2" spans="1:21" x14ac:dyDescent="0.25">
      <c r="A2" s="33" t="s">
        <v>259</v>
      </c>
    </row>
    <row r="4" spans="1:21" x14ac:dyDescent="0.25">
      <c r="G4" s="67"/>
      <c r="H4" s="67"/>
      <c r="I4" s="67"/>
      <c r="J4" s="67"/>
      <c r="K4" s="67"/>
      <c r="L4" s="67"/>
      <c r="M4" s="67"/>
      <c r="N4" s="67"/>
      <c r="O4" s="67"/>
      <c r="P4" s="67"/>
    </row>
    <row r="5" spans="1:21" x14ac:dyDescent="0.25">
      <c r="G5" s="67"/>
      <c r="H5" s="67"/>
      <c r="I5" s="67"/>
      <c r="J5" s="67"/>
      <c r="K5" s="67"/>
      <c r="L5" s="67"/>
      <c r="M5" s="67"/>
      <c r="N5" s="67"/>
      <c r="O5" s="67"/>
      <c r="P5" s="67"/>
    </row>
    <row r="6" spans="1:21" x14ac:dyDescent="0.25">
      <c r="G6" s="67"/>
      <c r="H6" s="67"/>
      <c r="I6" s="67"/>
      <c r="J6" s="67"/>
      <c r="K6" s="67"/>
      <c r="L6" s="67"/>
      <c r="M6" s="67"/>
      <c r="N6" s="67"/>
      <c r="O6" s="67"/>
      <c r="P6" s="67"/>
    </row>
    <row r="7" spans="1:21" x14ac:dyDescent="0.25">
      <c r="G7" s="67"/>
      <c r="H7" s="67"/>
      <c r="I7" s="67"/>
      <c r="J7" s="67"/>
      <c r="K7" s="67"/>
      <c r="L7" s="67"/>
      <c r="M7" s="67"/>
      <c r="N7" s="67"/>
      <c r="O7" s="67"/>
      <c r="P7" s="67"/>
    </row>
    <row r="8" spans="1:21" x14ac:dyDescent="0.25">
      <c r="G8" s="67"/>
      <c r="H8" s="67"/>
      <c r="I8" s="67"/>
      <c r="J8" s="67"/>
      <c r="K8" s="67"/>
      <c r="L8" s="67"/>
      <c r="M8" s="67"/>
      <c r="N8" s="67"/>
      <c r="O8" s="67"/>
      <c r="P8" s="67"/>
    </row>
    <row r="9" spans="1:21" x14ac:dyDescent="0.25">
      <c r="G9" s="67"/>
      <c r="H9" s="67"/>
      <c r="I9" s="67"/>
      <c r="J9" s="67"/>
      <c r="K9" s="67"/>
      <c r="L9" s="67"/>
      <c r="M9" s="67"/>
      <c r="N9" s="67"/>
      <c r="O9" s="67"/>
      <c r="P9" s="67"/>
    </row>
    <row r="10" spans="1:21" x14ac:dyDescent="0.25">
      <c r="G10" s="67"/>
      <c r="H10" s="67"/>
      <c r="I10" s="67"/>
      <c r="J10" s="67"/>
      <c r="K10" s="67"/>
      <c r="L10" s="67"/>
      <c r="M10" s="67"/>
      <c r="N10" s="67"/>
      <c r="O10" s="67"/>
      <c r="P10" s="67"/>
    </row>
    <row r="11" spans="1:21" x14ac:dyDescent="0.25">
      <c r="G11" s="67"/>
      <c r="H11" s="67"/>
      <c r="I11" s="67"/>
      <c r="J11" s="67"/>
      <c r="K11" s="67"/>
      <c r="L11" s="67"/>
      <c r="M11" s="67"/>
      <c r="N11" s="67"/>
      <c r="O11" s="67"/>
      <c r="P11" s="67"/>
    </row>
    <row r="12" spans="1:21" x14ac:dyDescent="0.25">
      <c r="G12" s="67"/>
      <c r="H12" s="67"/>
      <c r="I12" s="67"/>
      <c r="J12" s="67"/>
      <c r="K12" s="67"/>
      <c r="L12" s="67"/>
      <c r="M12" s="67"/>
      <c r="N12" s="67"/>
      <c r="O12" s="67"/>
      <c r="P12" s="67"/>
    </row>
    <row r="13" spans="1:21" x14ac:dyDescent="0.25">
      <c r="G13" s="67"/>
      <c r="H13" s="67"/>
      <c r="I13" s="67"/>
      <c r="J13" s="67"/>
      <c r="K13" s="67"/>
      <c r="L13" s="67"/>
      <c r="M13" s="67"/>
      <c r="N13" s="67"/>
      <c r="O13" s="67"/>
      <c r="P13" s="67"/>
    </row>
    <row r="14" spans="1:21" x14ac:dyDescent="0.25">
      <c r="G14" s="67"/>
      <c r="H14" s="67"/>
      <c r="I14" s="67"/>
      <c r="J14" s="67"/>
      <c r="K14" s="67"/>
      <c r="L14" s="67"/>
      <c r="M14" s="67"/>
      <c r="N14" s="67"/>
      <c r="O14" s="67"/>
      <c r="P14" s="67"/>
    </row>
    <row r="15" spans="1:21" x14ac:dyDescent="0.25">
      <c r="G15" s="67"/>
      <c r="H15" s="67"/>
      <c r="I15" s="67"/>
      <c r="J15" s="67"/>
      <c r="K15" s="67"/>
      <c r="L15" s="67"/>
      <c r="M15" s="67"/>
      <c r="N15" s="67"/>
      <c r="O15" s="67"/>
      <c r="P15" s="67"/>
    </row>
    <row r="16" spans="1:21" x14ac:dyDescent="0.25">
      <c r="G16" s="67"/>
      <c r="H16" s="67"/>
      <c r="I16" s="67"/>
      <c r="J16" s="67"/>
      <c r="K16" s="67"/>
      <c r="L16" s="67"/>
      <c r="M16" s="67"/>
      <c r="N16" s="67"/>
      <c r="O16" s="67"/>
      <c r="P16" s="67"/>
    </row>
    <row r="17" spans="7:22" x14ac:dyDescent="0.25">
      <c r="G17" s="67"/>
      <c r="H17" s="67"/>
      <c r="I17" s="67"/>
      <c r="J17" s="67"/>
      <c r="K17" s="67"/>
      <c r="L17" s="67"/>
      <c r="M17" s="67"/>
      <c r="N17" s="67"/>
      <c r="O17" s="67"/>
      <c r="P17" s="67"/>
    </row>
    <row r="18" spans="7:22" x14ac:dyDescent="0.25">
      <c r="G18" s="67"/>
      <c r="H18" s="67"/>
      <c r="I18" s="67"/>
      <c r="J18" s="67"/>
      <c r="K18" s="67"/>
      <c r="L18" s="67"/>
      <c r="M18" s="67"/>
      <c r="N18" s="67"/>
      <c r="O18" s="67"/>
      <c r="P18" s="67"/>
    </row>
    <row r="19" spans="7:22" x14ac:dyDescent="0.25">
      <c r="G19" s="67"/>
      <c r="H19" s="67"/>
      <c r="I19" s="67"/>
      <c r="J19" s="67"/>
      <c r="K19" s="67"/>
      <c r="L19" s="67"/>
      <c r="M19" s="67"/>
      <c r="N19" s="67"/>
      <c r="O19" s="67"/>
      <c r="P19" s="67"/>
    </row>
    <row r="20" spans="7:22" x14ac:dyDescent="0.25">
      <c r="G20" s="67"/>
      <c r="H20" s="67"/>
      <c r="I20" s="67"/>
      <c r="J20" s="67"/>
      <c r="K20" s="67"/>
      <c r="L20" s="67"/>
      <c r="M20" s="67"/>
      <c r="N20" s="67"/>
      <c r="O20" s="67"/>
      <c r="P20" s="67"/>
      <c r="V20" s="68"/>
    </row>
    <row r="23" spans="7:22" x14ac:dyDescent="0.25">
      <c r="V23" s="68"/>
    </row>
    <row r="25" spans="7:22" x14ac:dyDescent="0.25">
      <c r="U25" s="32"/>
    </row>
    <row r="37" spans="1:41" x14ac:dyDescent="0.25">
      <c r="C37" s="61">
        <v>1998</v>
      </c>
      <c r="D37" s="61">
        <v>1999</v>
      </c>
      <c r="E37" s="61">
        <v>2000</v>
      </c>
      <c r="F37" s="61">
        <v>2001</v>
      </c>
      <c r="G37" s="61">
        <v>2002</v>
      </c>
      <c r="H37" s="61">
        <v>2003</v>
      </c>
      <c r="I37" s="61">
        <v>2004</v>
      </c>
      <c r="J37" s="61">
        <v>2005</v>
      </c>
      <c r="K37" s="61">
        <v>2006</v>
      </c>
      <c r="L37" s="61">
        <v>2007</v>
      </c>
      <c r="M37" s="61">
        <v>2008</v>
      </c>
      <c r="N37" s="61">
        <v>2009</v>
      </c>
      <c r="O37" s="61">
        <v>2010</v>
      </c>
      <c r="P37" s="61">
        <v>2011</v>
      </c>
      <c r="Q37" s="61">
        <v>2012</v>
      </c>
      <c r="R37" s="61">
        <v>2013</v>
      </c>
      <c r="S37" s="61">
        <v>2014</v>
      </c>
      <c r="T37" s="61">
        <v>2015</v>
      </c>
      <c r="U37" s="61">
        <v>2016</v>
      </c>
      <c r="V37" s="61">
        <v>2017</v>
      </c>
      <c r="W37" s="61">
        <v>2018</v>
      </c>
      <c r="X37" s="61">
        <v>2019</v>
      </c>
      <c r="Y37" s="61">
        <v>2020</v>
      </c>
    </row>
    <row r="38" spans="1:41" x14ac:dyDescent="0.25">
      <c r="A38" s="32" t="s">
        <v>42</v>
      </c>
      <c r="B38" s="32" t="s">
        <v>8</v>
      </c>
      <c r="C38" s="56">
        <f>100*C47/$C47</f>
        <v>100</v>
      </c>
      <c r="D38" s="56">
        <f t="shared" ref="D38:X38" si="0">100*D47/$C47</f>
        <v>104.2471841436755</v>
      </c>
      <c r="E38" s="56">
        <f t="shared" si="0"/>
        <v>109.21596862866475</v>
      </c>
      <c r="F38" s="56">
        <f t="shared" si="0"/>
        <v>110.79905258453958</v>
      </c>
      <c r="G38" s="56">
        <f t="shared" si="0"/>
        <v>113.23322030745925</v>
      </c>
      <c r="H38" s="56">
        <f t="shared" si="0"/>
        <v>115.84869322189051</v>
      </c>
      <c r="I38" s="56">
        <f t="shared" si="0"/>
        <v>120.87288440303278</v>
      </c>
      <c r="J38" s="56">
        <f t="shared" si="0"/>
        <v>124.32840233851043</v>
      </c>
      <c r="K38" s="56">
        <f t="shared" si="0"/>
        <v>130.12555420006538</v>
      </c>
      <c r="L38" s="56">
        <f t="shared" si="0"/>
        <v>134.60086059625556</v>
      </c>
      <c r="M38" s="56">
        <f t="shared" si="0"/>
        <v>133.9944039591829</v>
      </c>
      <c r="N38" s="56">
        <f t="shared" si="0"/>
        <v>128.17932744576549</v>
      </c>
      <c r="O38" s="56">
        <f t="shared" si="0"/>
        <v>135.80869817690319</v>
      </c>
      <c r="P38" s="56">
        <f t="shared" si="0"/>
        <v>140.14823864562041</v>
      </c>
      <c r="Q38" s="56">
        <f t="shared" si="0"/>
        <v>139.32374015430818</v>
      </c>
      <c r="R38" s="56">
        <f t="shared" si="0"/>
        <v>140.97859370635302</v>
      </c>
      <c r="S38" s="56">
        <f t="shared" si="0"/>
        <v>144.72552033844582</v>
      </c>
      <c r="T38" s="56">
        <f t="shared" si="0"/>
        <v>151.22265647599926</v>
      </c>
      <c r="U38" s="56">
        <f t="shared" si="0"/>
        <v>154.35386244302711</v>
      </c>
      <c r="V38" s="56">
        <f t="shared" si="0"/>
        <v>158.31755313239503</v>
      </c>
      <c r="W38" s="56">
        <f t="shared" si="0"/>
        <v>161.40478158722971</v>
      </c>
      <c r="X38" s="56">
        <f t="shared" si="0"/>
        <v>164.61059669923748</v>
      </c>
      <c r="Y38" s="56">
        <f t="shared" ref="Y38" si="1">100*Y47/$C47</f>
        <v>161.03819583587267</v>
      </c>
      <c r="Z38" s="32"/>
      <c r="AA38" s="32"/>
      <c r="AB38" s="32"/>
      <c r="AC38" s="32"/>
      <c r="AD38" s="32"/>
      <c r="AE38" s="32"/>
      <c r="AF38" s="32"/>
      <c r="AG38" s="32"/>
      <c r="AH38" s="32"/>
      <c r="AI38" s="32"/>
      <c r="AJ38" s="32"/>
      <c r="AK38" s="32"/>
      <c r="AL38" s="32"/>
      <c r="AM38" s="32"/>
      <c r="AN38" s="32"/>
      <c r="AO38" s="32"/>
    </row>
    <row r="39" spans="1:41" x14ac:dyDescent="0.25">
      <c r="A39" s="32" t="s">
        <v>43</v>
      </c>
      <c r="B39" s="32" t="s">
        <v>37</v>
      </c>
      <c r="C39" s="56">
        <f>100*C46/$C46</f>
        <v>99.999999999999986</v>
      </c>
      <c r="D39" s="56">
        <f t="shared" ref="D39:X39" si="2">100*D46/$C46</f>
        <v>97.241158553640886</v>
      </c>
      <c r="E39" s="56">
        <f t="shared" si="2"/>
        <v>98.687060477069039</v>
      </c>
      <c r="F39" s="56">
        <f t="shared" si="2"/>
        <v>97.091344187995759</v>
      </c>
      <c r="G39" s="56">
        <f t="shared" si="2"/>
        <v>98.891775331364897</v>
      </c>
      <c r="H39" s="56">
        <f t="shared" si="2"/>
        <v>99.823720907982121</v>
      </c>
      <c r="I39" s="56">
        <f t="shared" si="2"/>
        <v>103.0257783304117</v>
      </c>
      <c r="J39" s="56">
        <f t="shared" si="2"/>
        <v>111.7657900328708</v>
      </c>
      <c r="K39" s="56">
        <f t="shared" si="2"/>
        <v>104.73489840294002</v>
      </c>
      <c r="L39" s="56">
        <f t="shared" si="2"/>
        <v>114.99398082192731</v>
      </c>
      <c r="M39" s="56">
        <f t="shared" si="2"/>
        <v>114.98736958531103</v>
      </c>
      <c r="N39" s="56">
        <f t="shared" si="2"/>
        <v>100.13556751564369</v>
      </c>
      <c r="O39" s="56">
        <f t="shared" si="2"/>
        <v>113.62050171368323</v>
      </c>
      <c r="P39" s="56">
        <f t="shared" si="2"/>
        <v>119.76900213889705</v>
      </c>
      <c r="Q39" s="56">
        <f t="shared" si="2"/>
        <v>119.33269694744264</v>
      </c>
      <c r="R39" s="56">
        <f t="shared" si="2"/>
        <v>122.65098220695985</v>
      </c>
      <c r="S39" s="56">
        <f t="shared" si="2"/>
        <v>125.59691958296708</v>
      </c>
      <c r="T39" s="56">
        <f t="shared" si="2"/>
        <v>124.16936011716518</v>
      </c>
      <c r="U39" s="56">
        <f t="shared" si="2"/>
        <v>126.88417727814641</v>
      </c>
      <c r="V39" s="56">
        <f t="shared" si="2"/>
        <v>133.98425400251853</v>
      </c>
      <c r="W39" s="56">
        <f t="shared" si="2"/>
        <v>138.3796612010164</v>
      </c>
      <c r="X39" s="56">
        <f t="shared" si="2"/>
        <v>145.39912097876282</v>
      </c>
      <c r="Y39" s="56">
        <f t="shared" ref="Y39" si="3">100*Y46/$C46</f>
        <v>139.25342104807893</v>
      </c>
      <c r="Z39" s="29"/>
      <c r="AA39" s="29"/>
      <c r="AB39" s="29"/>
      <c r="AC39" s="29"/>
      <c r="AD39" s="29"/>
      <c r="AE39" s="29"/>
      <c r="AF39" s="29"/>
      <c r="AG39" s="29"/>
      <c r="AH39" s="29"/>
      <c r="AI39" s="29"/>
      <c r="AJ39" s="29"/>
      <c r="AK39" s="29"/>
      <c r="AL39" s="29"/>
      <c r="AM39" s="29"/>
      <c r="AN39" s="29"/>
      <c r="AO39" s="29"/>
    </row>
    <row r="40" spans="1:41" x14ac:dyDescent="0.25">
      <c r="A40" s="32" t="s">
        <v>44</v>
      </c>
      <c r="B40" s="32" t="s">
        <v>38</v>
      </c>
      <c r="C40" s="56">
        <f>100*C38/C39</f>
        <v>100.00000000000001</v>
      </c>
      <c r="D40" s="56">
        <f t="shared" ref="D40:X40" si="4">100*D38/D39</f>
        <v>107.20479444531699</v>
      </c>
      <c r="E40" s="56">
        <f t="shared" si="4"/>
        <v>110.66898547864055</v>
      </c>
      <c r="F40" s="56">
        <f t="shared" si="4"/>
        <v>114.11836298197902</v>
      </c>
      <c r="G40" s="56">
        <f t="shared" si="4"/>
        <v>114.50216150740472</v>
      </c>
      <c r="H40" s="56">
        <f t="shared" si="4"/>
        <v>116.05327087404433</v>
      </c>
      <c r="I40" s="56">
        <f t="shared" si="4"/>
        <v>117.32295194643814</v>
      </c>
      <c r="J40" s="56">
        <f t="shared" si="4"/>
        <v>111.24012303044152</v>
      </c>
      <c r="K40" s="56">
        <f t="shared" si="4"/>
        <v>124.24278457734449</v>
      </c>
      <c r="L40" s="56">
        <f t="shared" si="4"/>
        <v>117.05035310038555</v>
      </c>
      <c r="M40" s="56">
        <f t="shared" si="4"/>
        <v>116.52967142601715</v>
      </c>
      <c r="N40" s="56">
        <f t="shared" si="4"/>
        <v>128.00579317208212</v>
      </c>
      <c r="O40" s="56">
        <f t="shared" si="4"/>
        <v>119.52833874922757</v>
      </c>
      <c r="P40" s="56">
        <f t="shared" si="4"/>
        <v>117.01545152984525</v>
      </c>
      <c r="Q40" s="56">
        <f t="shared" si="4"/>
        <v>116.75236018144309</v>
      </c>
      <c r="R40" s="56">
        <f t="shared" si="4"/>
        <v>114.9428982708572</v>
      </c>
      <c r="S40" s="56">
        <f t="shared" si="4"/>
        <v>115.23015120035865</v>
      </c>
      <c r="T40" s="56">
        <f t="shared" si="4"/>
        <v>121.78741706754937</v>
      </c>
      <c r="U40" s="56">
        <f t="shared" si="4"/>
        <v>121.64941740896789</v>
      </c>
      <c r="V40" s="56">
        <f t="shared" si="4"/>
        <v>118.16131254454656</v>
      </c>
      <c r="W40" s="56">
        <f t="shared" si="4"/>
        <v>116.63909290308638</v>
      </c>
      <c r="X40" s="56">
        <f t="shared" si="4"/>
        <v>113.21292425370349</v>
      </c>
      <c r="Y40" s="56">
        <f t="shared" ref="Y40" si="5">100*Y38/Y39</f>
        <v>115.6439781686026</v>
      </c>
      <c r="Z40" s="29"/>
      <c r="AA40" s="29"/>
      <c r="AB40" s="29"/>
      <c r="AC40" s="29"/>
      <c r="AD40" s="29"/>
      <c r="AE40" s="29"/>
      <c r="AF40" s="29"/>
      <c r="AG40" s="29"/>
      <c r="AH40" s="29"/>
      <c r="AI40" s="29"/>
      <c r="AJ40" s="29"/>
      <c r="AK40" s="29"/>
      <c r="AL40" s="29"/>
      <c r="AM40" s="29"/>
      <c r="AN40" s="29"/>
      <c r="AO40" s="29"/>
    </row>
    <row r="41" spans="1:41" x14ac:dyDescent="0.25">
      <c r="A41" s="32" t="s">
        <v>126</v>
      </c>
      <c r="Y41" s="29"/>
      <c r="Z41" s="29"/>
      <c r="AA41" s="29"/>
      <c r="AB41" s="29"/>
      <c r="AC41" s="29"/>
      <c r="AD41" s="29"/>
      <c r="AE41" s="29"/>
      <c r="AF41" s="29"/>
      <c r="AG41" s="29"/>
      <c r="AH41" s="29"/>
      <c r="AI41" s="29"/>
      <c r="AJ41" s="29"/>
      <c r="AK41" s="29"/>
      <c r="AL41" s="29"/>
      <c r="AM41" s="29"/>
      <c r="AN41" s="29"/>
      <c r="AO41" s="29"/>
    </row>
    <row r="42" spans="1:41" x14ac:dyDescent="0.25">
      <c r="A42" s="9" t="s">
        <v>183</v>
      </c>
      <c r="B42" s="9" t="s">
        <v>183</v>
      </c>
    </row>
    <row r="44" spans="1:41" s="101" customFormat="1" x14ac:dyDescent="0.25">
      <c r="C44" s="101">
        <v>1998</v>
      </c>
      <c r="D44" s="101">
        <v>1999</v>
      </c>
      <c r="E44" s="101">
        <v>2000</v>
      </c>
      <c r="F44" s="102">
        <v>2001</v>
      </c>
      <c r="G44" s="102">
        <v>2002</v>
      </c>
      <c r="H44" s="102">
        <v>2003</v>
      </c>
      <c r="I44" s="102">
        <v>2004</v>
      </c>
      <c r="J44" s="102">
        <v>2005</v>
      </c>
      <c r="K44" s="102">
        <v>2006</v>
      </c>
      <c r="L44" s="102">
        <v>2007</v>
      </c>
      <c r="M44" s="102">
        <v>2008</v>
      </c>
      <c r="N44" s="102">
        <v>2009</v>
      </c>
      <c r="O44" s="102">
        <v>2010</v>
      </c>
      <c r="P44" s="102">
        <v>2011</v>
      </c>
      <c r="Q44" s="102">
        <v>2012</v>
      </c>
      <c r="R44" s="102">
        <v>2013</v>
      </c>
      <c r="S44" s="101">
        <v>2014</v>
      </c>
      <c r="T44" s="101">
        <v>2015</v>
      </c>
      <c r="U44" s="101">
        <v>2016</v>
      </c>
      <c r="V44" s="101">
        <v>2017</v>
      </c>
      <c r="W44" s="101">
        <v>2018</v>
      </c>
      <c r="X44" s="101">
        <v>2019</v>
      </c>
      <c r="Y44" s="101">
        <v>2020</v>
      </c>
    </row>
    <row r="45" spans="1:41" s="104" customFormat="1" x14ac:dyDescent="0.25">
      <c r="A45" s="101" t="s">
        <v>38</v>
      </c>
      <c r="B45" s="101" t="s">
        <v>216</v>
      </c>
      <c r="C45" s="103">
        <f>C47/C46</f>
        <v>15463.091025239448</v>
      </c>
      <c r="D45" s="103">
        <f t="shared" ref="D45:Y45" si="6">D47/D46</f>
        <v>16577.174948500211</v>
      </c>
      <c r="E45" s="103">
        <f t="shared" si="6"/>
        <v>17112.845961271214</v>
      </c>
      <c r="F45" s="103">
        <f t="shared" si="6"/>
        <v>17646.226344416573</v>
      </c>
      <c r="G45" s="103">
        <f t="shared" si="6"/>
        <v>17705.573459756677</v>
      </c>
      <c r="H45" s="103">
        <f t="shared" si="6"/>
        <v>17945.422913021175</v>
      </c>
      <c r="I45" s="103">
        <f t="shared" si="6"/>
        <v>18141.754852975668</v>
      </c>
      <c r="J45" s="103">
        <f t="shared" si="6"/>
        <v>17201.161480785522</v>
      </c>
      <c r="K45" s="103">
        <f t="shared" si="6"/>
        <v>19211.774871486938</v>
      </c>
      <c r="L45" s="103">
        <f t="shared" si="6"/>
        <v>18099.602645276802</v>
      </c>
      <c r="M45" s="103">
        <f t="shared" si="6"/>
        <v>18019.089164017474</v>
      </c>
      <c r="N45" s="103">
        <f t="shared" si="6"/>
        <v>19793.6523157788</v>
      </c>
      <c r="O45" s="103">
        <f t="shared" si="6"/>
        <v>18482.775821749612</v>
      </c>
      <c r="P45" s="103">
        <f t="shared" si="6"/>
        <v>18094.205783654917</v>
      </c>
      <c r="Q45" s="103">
        <f t="shared" si="6"/>
        <v>18053.523728971963</v>
      </c>
      <c r="R45" s="103">
        <f t="shared" si="6"/>
        <v>17773.72498667103</v>
      </c>
      <c r="S45" s="103">
        <f t="shared" si="6"/>
        <v>17818.143168632505</v>
      </c>
      <c r="T45" s="103">
        <f t="shared" si="6"/>
        <v>18832.099158443161</v>
      </c>
      <c r="U45" s="103">
        <f t="shared" si="6"/>
        <v>18810.760145622189</v>
      </c>
      <c r="V45" s="103">
        <f t="shared" si="6"/>
        <v>18271.391315380912</v>
      </c>
      <c r="W45" s="103">
        <f t="shared" si="6"/>
        <v>18036.00910661785</v>
      </c>
      <c r="X45" s="103">
        <f t="shared" si="6"/>
        <v>17506.21752968556</v>
      </c>
      <c r="Y45" s="103">
        <f t="shared" si="6"/>
        <v>17882.133609419052</v>
      </c>
    </row>
    <row r="46" spans="1:41" s="103" customFormat="1" x14ac:dyDescent="0.25">
      <c r="A46" s="102" t="s">
        <v>37</v>
      </c>
      <c r="B46" s="102" t="s">
        <v>214</v>
      </c>
      <c r="C46" s="103">
        <f>'D3'!C41</f>
        <v>182.1983066258496</v>
      </c>
      <c r="D46" s="103">
        <f>'D3'!D41</f>
        <v>177.1717442280912</v>
      </c>
      <c r="E46" s="103">
        <f>'D3'!E41</f>
        <v>179.80615304804789</v>
      </c>
      <c r="F46" s="103">
        <f>'D3'!F41</f>
        <v>176.89878499080351</v>
      </c>
      <c r="G46" s="103">
        <f>'D3'!G41</f>
        <v>180.17914004598651</v>
      </c>
      <c r="H46" s="103">
        <f>'D3'!H41</f>
        <v>181.87712910525758</v>
      </c>
      <c r="I46" s="103">
        <f>'D3'!I41</f>
        <v>187.71122350611159</v>
      </c>
      <c r="J46" s="103">
        <f>'D3'!J41</f>
        <v>203.63537682689321</v>
      </c>
      <c r="K46" s="103">
        <f>'D3'!K41</f>
        <v>190.82521133646071</v>
      </c>
      <c r="L46" s="103">
        <f>'D3'!L41</f>
        <v>209.51708577920581</v>
      </c>
      <c r="M46" s="103">
        <f>'D3'!M41</f>
        <v>209.50504021804392</v>
      </c>
      <c r="N46" s="103">
        <f>'D3'!N41</f>
        <v>182.44530834368715</v>
      </c>
      <c r="O46" s="103">
        <f>'D3'!O41</f>
        <v>207.01463010212527</v>
      </c>
      <c r="P46" s="103">
        <f>'D3'!P41</f>
        <v>218.21709375974802</v>
      </c>
      <c r="Q46" s="103">
        <f>'D3'!Q41</f>
        <v>217.42215308919742</v>
      </c>
      <c r="R46" s="103">
        <f>'D3'!R41</f>
        <v>223.46801264105295</v>
      </c>
      <c r="S46" s="103">
        <f>'D3'!S41</f>
        <v>228.83546065439609</v>
      </c>
      <c r="T46" s="103">
        <f>'D3'!T41</f>
        <v>226.23447148162802</v>
      </c>
      <c r="U46" s="103">
        <f>'D3'!U41</f>
        <v>231.18082237692377</v>
      </c>
      <c r="V46" s="103">
        <f>'D3'!V41</f>
        <v>244.11704193786588</v>
      </c>
      <c r="W46" s="103">
        <f>'D3'!W41</f>
        <v>252.12539942283971</v>
      </c>
      <c r="X46" s="103">
        <f>'D3'!X41</f>
        <v>264.9147362721763</v>
      </c>
      <c r="Y46" s="103">
        <f>'D3'!Y41</f>
        <v>253.71737506816427</v>
      </c>
    </row>
    <row r="47" spans="1:41" s="106" customFormat="1" x14ac:dyDescent="0.25">
      <c r="A47" s="105" t="s">
        <v>215</v>
      </c>
      <c r="B47" s="105" t="s">
        <v>232</v>
      </c>
      <c r="C47" s="103">
        <v>2817349</v>
      </c>
      <c r="D47" s="103">
        <v>2937007</v>
      </c>
      <c r="E47" s="103">
        <v>3076995</v>
      </c>
      <c r="F47" s="103">
        <v>3121596</v>
      </c>
      <c r="G47" s="103">
        <v>3190175</v>
      </c>
      <c r="H47" s="103">
        <v>3263862</v>
      </c>
      <c r="I47" s="103">
        <v>3405411</v>
      </c>
      <c r="J47" s="103">
        <v>3502765</v>
      </c>
      <c r="K47" s="103">
        <v>3666091</v>
      </c>
      <c r="L47" s="103">
        <v>3792176</v>
      </c>
      <c r="M47" s="103">
        <v>3775090</v>
      </c>
      <c r="N47" s="103">
        <v>3611259</v>
      </c>
      <c r="O47" s="103">
        <v>3826205</v>
      </c>
      <c r="P47" s="103">
        <v>3948465</v>
      </c>
      <c r="Q47" s="103">
        <v>3925236</v>
      </c>
      <c r="R47" s="103">
        <v>3971859</v>
      </c>
      <c r="S47" s="103">
        <v>4077423</v>
      </c>
      <c r="T47" s="103">
        <v>4260470</v>
      </c>
      <c r="U47" s="103">
        <v>4348687</v>
      </c>
      <c r="V47" s="103">
        <v>4460358</v>
      </c>
      <c r="W47" s="103">
        <v>4547336</v>
      </c>
      <c r="X47" s="103">
        <v>4637655</v>
      </c>
      <c r="Y47" s="106">
        <v>4537008</v>
      </c>
      <c r="Z47" s="2"/>
      <c r="AA47" t="s">
        <v>257</v>
      </c>
    </row>
    <row r="48" spans="1:41" s="94" customFormat="1" x14ac:dyDescent="0.25">
      <c r="A48"/>
      <c r="B48"/>
      <c r="C48"/>
      <c r="D48"/>
      <c r="E48"/>
      <c r="F48"/>
      <c r="G48"/>
      <c r="H48"/>
      <c r="I48"/>
      <c r="J48"/>
      <c r="K48"/>
      <c r="L48"/>
      <c r="M48"/>
      <c r="N48"/>
      <c r="O48"/>
      <c r="P48"/>
      <c r="Q48"/>
      <c r="R48"/>
      <c r="S48"/>
      <c r="T48"/>
      <c r="U48"/>
      <c r="V48"/>
      <c r="W48"/>
      <c r="X48"/>
    </row>
    <row r="49" spans="1:24" x14ac:dyDescent="0.25">
      <c r="C49"/>
      <c r="D49"/>
      <c r="E49"/>
      <c r="F49"/>
      <c r="G49"/>
      <c r="H49"/>
      <c r="I49"/>
      <c r="J49"/>
      <c r="K49"/>
      <c r="L49"/>
      <c r="M49"/>
      <c r="N49"/>
      <c r="O49"/>
      <c r="P49"/>
      <c r="Q49"/>
      <c r="R49"/>
      <c r="S49"/>
      <c r="T49"/>
      <c r="U49"/>
      <c r="V49"/>
      <c r="W49"/>
      <c r="X49"/>
    </row>
    <row r="50" spans="1:24" x14ac:dyDescent="0.25">
      <c r="A50"/>
      <c r="B50"/>
      <c r="C50"/>
      <c r="D50"/>
      <c r="E50"/>
      <c r="F50"/>
      <c r="G50"/>
      <c r="H50"/>
      <c r="I50"/>
      <c r="J50"/>
      <c r="K50"/>
      <c r="L50"/>
      <c r="M50"/>
      <c r="N50"/>
      <c r="O50"/>
      <c r="P50"/>
      <c r="Q50"/>
      <c r="R50"/>
      <c r="S50"/>
      <c r="T50"/>
      <c r="U50"/>
      <c r="V50"/>
      <c r="W50"/>
      <c r="X50"/>
    </row>
    <row r="51" spans="1:24" x14ac:dyDescent="0.25">
      <c r="A51"/>
      <c r="B51"/>
      <c r="C51"/>
      <c r="D51"/>
      <c r="E51"/>
      <c r="F51"/>
      <c r="G51"/>
      <c r="H51"/>
      <c r="I51"/>
      <c r="J51"/>
      <c r="K51"/>
      <c r="L51"/>
      <c r="M51"/>
      <c r="N51"/>
      <c r="O51"/>
      <c r="P51"/>
      <c r="Q51"/>
      <c r="R51"/>
      <c r="S51"/>
      <c r="T51"/>
      <c r="U51"/>
      <c r="V51"/>
      <c r="W51"/>
      <c r="X51"/>
    </row>
  </sheetData>
  <sortState xmlns:xlrd2="http://schemas.microsoft.com/office/spreadsheetml/2017/richdata2" ref="A37:X42">
    <sortCondition descending="1" ref="X41:X42"/>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Ehrling Axel ESA/MS/MEM-S</cp:lastModifiedBy>
  <dcterms:created xsi:type="dcterms:W3CDTF">2013-02-28T11:42:08Z</dcterms:created>
  <dcterms:modified xsi:type="dcterms:W3CDTF">2022-12-07T10:19:37Z</dcterms:modified>
</cp:coreProperties>
</file>