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180" windowWidth="25440" windowHeight="15870"/>
  </bookViews>
  <sheets>
    <sheet name="Innehåll" sheetId="3" r:id="rId1"/>
    <sheet name="Tabell 1" sheetId="1" r:id="rId2"/>
    <sheet name="Tabell 2" sheetId="2" r:id="rId3"/>
  </sheets>
  <definedNames>
    <definedName name="_Toc216169174" localSheetId="2">'Tabell 2'!$B$1</definedName>
    <definedName name="_Toc396819037" localSheetId="0">Innehåll!$A$5</definedName>
    <definedName name="InvTot">#REF!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2" i="2" l="1"/>
  <c r="E28" i="2" s="1"/>
  <c r="E31" i="2" s="1"/>
  <c r="D22" i="2"/>
  <c r="D28" i="2" s="1"/>
  <c r="D31" i="2" s="1"/>
  <c r="E21" i="2"/>
  <c r="E27" i="2" s="1"/>
  <c r="E30" i="2" s="1"/>
  <c r="D21" i="2"/>
  <c r="D27" i="2" s="1"/>
  <c r="D30" i="2" s="1"/>
  <c r="D32" i="2" s="1"/>
  <c r="D34" i="2" s="1"/>
  <c r="D37" i="2" s="1"/>
  <c r="E16" i="2"/>
  <c r="D16" i="2"/>
  <c r="E15" i="2"/>
  <c r="D15" i="2"/>
  <c r="E32" i="2" l="1"/>
  <c r="E34" i="2" s="1"/>
  <c r="E37" i="2" s="1"/>
  <c r="D20" i="1" l="1"/>
  <c r="E15" i="1" l="1"/>
  <c r="E16" i="1" s="1"/>
  <c r="F15" i="1"/>
  <c r="D15" i="1"/>
  <c r="D16" i="1" s="1"/>
  <c r="F20" i="1"/>
  <c r="F13" i="1"/>
  <c r="E20" i="1" l="1"/>
  <c r="E18" i="1"/>
  <c r="D18" i="1"/>
  <c r="E21" i="1" l="1"/>
  <c r="D21" i="1"/>
</calcChain>
</file>

<file path=xl/sharedStrings.xml><?xml version="1.0" encoding="utf-8"?>
<sst xmlns="http://schemas.openxmlformats.org/spreadsheetml/2006/main" count="101" uniqueCount="76">
  <si>
    <t>Avdelning för nationalräkenskaper</t>
  </si>
  <si>
    <t>Nina Grönborg och Ingela Johansson</t>
  </si>
  <si>
    <t>Beräkning av statsbidraget för maxtaxa och kvalitetssäkrande åtgärder</t>
  </si>
  <si>
    <t>Beräkningsexempel:</t>
  </si>
  <si>
    <t>Botkyrka</t>
  </si>
  <si>
    <t>Övertorneå</t>
  </si>
  <si>
    <t>Riket</t>
  </si>
  <si>
    <t>A</t>
  </si>
  <si>
    <t>Statsbidragsram maxtaxa (mnkr)</t>
  </si>
  <si>
    <t>B</t>
  </si>
  <si>
    <t>Standardkostnad</t>
  </si>
  <si>
    <t>C</t>
  </si>
  <si>
    <t>Index</t>
  </si>
  <si>
    <t>B/B(Riket)</t>
  </si>
  <si>
    <t>D</t>
  </si>
  <si>
    <t>Maxtaxa kr/inv. okorrigerad</t>
  </si>
  <si>
    <t>C*D(Riket)</t>
  </si>
  <si>
    <t>E</t>
  </si>
  <si>
    <t xml:space="preserve">Korrigeringsfaktor </t>
  </si>
  <si>
    <t>F</t>
  </si>
  <si>
    <t>Maxtaxa kr/inv. efter korrigering</t>
  </si>
  <si>
    <t>D-E</t>
  </si>
  <si>
    <t>Statsbidragsram kvalitetssäkring (mnkr)</t>
  </si>
  <si>
    <t>G</t>
  </si>
  <si>
    <t>Kvalitetssäkring kr/inv.</t>
  </si>
  <si>
    <t>C*G(Riket)</t>
  </si>
  <si>
    <t>Statsbidrag (kr):</t>
  </si>
  <si>
    <t>(F+G)*A</t>
  </si>
  <si>
    <t xml:space="preserve">Folkmängd </t>
  </si>
  <si>
    <t xml:space="preserve">Förskola, fritidshem och annan pedagogisk verksamhet </t>
  </si>
  <si>
    <t>Utjämningsår 2014</t>
  </si>
  <si>
    <t>Andel barn:</t>
  </si>
  <si>
    <t>1-5 år</t>
  </si>
  <si>
    <t>6-12 år</t>
  </si>
  <si>
    <t>Kostnad per barn:</t>
  </si>
  <si>
    <t>Index:</t>
  </si>
  <si>
    <t>Förskola</t>
  </si>
  <si>
    <t>Fritidshem</t>
  </si>
  <si>
    <r>
      <t>Åldersersättning</t>
    </r>
    <r>
      <rPr>
        <b/>
        <sz val="11"/>
        <color theme="1"/>
        <rFont val="Calibri"/>
        <family val="2"/>
        <scheme val="minor"/>
      </rPr>
      <t>:</t>
    </r>
  </si>
  <si>
    <t>A/100*B</t>
  </si>
  <si>
    <t>Vägd åldersersättning i riket:</t>
  </si>
  <si>
    <r>
      <t>Tillägg/avdrag, okorrigerat</t>
    </r>
    <r>
      <rPr>
        <b/>
        <sz val="11"/>
        <color theme="1"/>
        <rFont val="Calibri"/>
        <family val="2"/>
        <scheme val="minor"/>
      </rPr>
      <t>:</t>
    </r>
  </si>
  <si>
    <t>E*C-E</t>
  </si>
  <si>
    <t>Genomsnittligt tillägg/avdrag:</t>
  </si>
  <si>
    <t>H</t>
  </si>
  <si>
    <r>
      <t>Tillägg/avdrag, korrigerat</t>
    </r>
    <r>
      <rPr>
        <b/>
        <sz val="11"/>
        <color theme="1"/>
        <rFont val="Calibri"/>
        <family val="2"/>
        <scheme val="minor"/>
      </rPr>
      <t>:</t>
    </r>
  </si>
  <si>
    <t>F-G</t>
  </si>
  <si>
    <t>I</t>
  </si>
  <si>
    <r>
      <t>Ojusterad standardkostnad</t>
    </r>
    <r>
      <rPr>
        <b/>
        <sz val="11"/>
        <color theme="1"/>
        <rFont val="Calibri"/>
        <family val="2"/>
        <scheme val="minor"/>
      </rPr>
      <t>:</t>
    </r>
  </si>
  <si>
    <t>D+H</t>
  </si>
  <si>
    <t>J</t>
  </si>
  <si>
    <t>K</t>
  </si>
  <si>
    <t>L</t>
  </si>
  <si>
    <r>
      <t>Summa ojusterad standardkostnad</t>
    </r>
    <r>
      <rPr>
        <b/>
        <sz val="11"/>
        <color theme="1"/>
        <rFont val="Calibri"/>
        <family val="2"/>
        <scheme val="minor"/>
      </rPr>
      <t>:</t>
    </r>
  </si>
  <si>
    <t>J+K</t>
  </si>
  <si>
    <t>M</t>
  </si>
  <si>
    <t>Justeringsfaktor</t>
  </si>
  <si>
    <t>N</t>
  </si>
  <si>
    <r>
      <t>Standardkostnad ej NPI-uppräknad</t>
    </r>
    <r>
      <rPr>
        <b/>
        <sz val="11"/>
        <color theme="1"/>
        <rFont val="Calibri"/>
        <family val="2"/>
        <scheme val="minor"/>
      </rPr>
      <t>:</t>
    </r>
  </si>
  <si>
    <t>L*M</t>
  </si>
  <si>
    <t>O</t>
  </si>
  <si>
    <t>NPI 2013</t>
  </si>
  <si>
    <t>P</t>
  </si>
  <si>
    <t>NPI 2014</t>
  </si>
  <si>
    <r>
      <t>Standardkostnad</t>
    </r>
    <r>
      <rPr>
        <b/>
        <sz val="11"/>
        <color theme="1"/>
        <rFont val="Calibri"/>
        <family val="2"/>
        <scheme val="minor"/>
      </rPr>
      <t>:</t>
    </r>
  </si>
  <si>
    <t>N*O*P</t>
  </si>
  <si>
    <t xml:space="preserve">Beräkningsexempel </t>
  </si>
  <si>
    <t>Tabellförteckning:</t>
  </si>
  <si>
    <t>Tabell 1</t>
  </si>
  <si>
    <t>Tabell 2</t>
  </si>
  <si>
    <t xml:space="preserve">Statsbidrag till kommuner som tillämpar maxtaxa  </t>
  </si>
  <si>
    <t>pedagogisk verksamhet</t>
  </si>
  <si>
    <t xml:space="preserve">inom förskola, förskoleverksamhet och annan </t>
  </si>
  <si>
    <t>Beräkning av standardkostnad</t>
  </si>
  <si>
    <t>Beräkning av statsbidrag för maxtaxa</t>
  </si>
  <si>
    <t>Mats Rönnbacka och Nina Grönborg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</si>
</sst>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r_-;\-* #,##0.00\ _k_r_-;_-* &quot;-&quot;??\ _k_r_-;_-@_-"/>
    <numFmt numFmtId="164" formatCode="0.000"/>
    <numFmt numFmtId="165" formatCode="0.0"/>
    <numFmt numFmtId="166" formatCode="0.0000"/>
    <numFmt numFmtId="167" formatCode="_(* #,##0_);_(* \(#,##0\);_(* &quot;-&quot;_);_(@_)"/>
    <numFmt numFmtId="168" formatCode="_(&quot;$&quot;* #,##0_);_(&quot;$&quot;* \(#,##0\);_(&quot;$&quot;* &quot;-&quot;_);_(@_)"/>
  </numFmts>
  <fonts count="15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8"/>
      <name val="Verdan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0"/>
      <color indexed="36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/>
    <xf numFmtId="0" fontId="0" fillId="0" borderId="0" xfId="0" applyFill="1" applyBorder="1"/>
    <xf numFmtId="0" fontId="0" fillId="0" borderId="0" xfId="0" applyFont="1"/>
    <xf numFmtId="3" fontId="0" fillId="0" borderId="0" xfId="0" applyNumberFormat="1" applyBorder="1"/>
    <xf numFmtId="0" fontId="0" fillId="0" borderId="0" xfId="0" applyFont="1" applyFill="1" applyBorder="1"/>
    <xf numFmtId="0" fontId="3" fillId="0" borderId="0" xfId="0" applyFont="1" applyFill="1" applyBorder="1"/>
    <xf numFmtId="3" fontId="6" fillId="0" borderId="0" xfId="0" applyNumberFormat="1" applyFont="1" applyFill="1" applyBorder="1"/>
    <xf numFmtId="164" fontId="0" fillId="0" borderId="0" xfId="0" applyNumberFormat="1" applyFont="1" applyFill="1" applyBorder="1"/>
    <xf numFmtId="165" fontId="0" fillId="0" borderId="0" xfId="0" applyNumberFormat="1" applyFill="1" applyBorder="1"/>
    <xf numFmtId="1" fontId="3" fillId="2" borderId="0" xfId="0" applyNumberFormat="1" applyFont="1" applyFill="1" applyBorder="1"/>
    <xf numFmtId="1" fontId="0" fillId="2" borderId="0" xfId="0" applyNumberFormat="1" applyFill="1" applyBorder="1"/>
    <xf numFmtId="0" fontId="0" fillId="0" borderId="0" xfId="0" applyBorder="1"/>
    <xf numFmtId="1" fontId="0" fillId="2" borderId="0" xfId="0" applyNumberFormat="1" applyFont="1" applyFill="1" applyBorder="1"/>
    <xf numFmtId="0" fontId="3" fillId="2" borderId="2" xfId="0" applyFont="1" applyFill="1" applyBorder="1"/>
    <xf numFmtId="0" fontId="0" fillId="2" borderId="2" xfId="0" applyFill="1" applyBorder="1"/>
    <xf numFmtId="3" fontId="3" fillId="2" borderId="2" xfId="0" applyNumberFormat="1" applyFont="1" applyFill="1" applyBorder="1" applyAlignment="1">
      <alignment horizontal="right"/>
    </xf>
    <xf numFmtId="0" fontId="7" fillId="0" borderId="0" xfId="0" applyFont="1"/>
    <xf numFmtId="0" fontId="3" fillId="0" borderId="3" xfId="0" applyFont="1" applyBorder="1"/>
    <xf numFmtId="0" fontId="0" fillId="0" borderId="3" xfId="0" applyBorder="1"/>
    <xf numFmtId="0" fontId="3" fillId="2" borderId="0" xfId="0" applyFont="1" applyFill="1" applyBorder="1"/>
    <xf numFmtId="0" fontId="0" fillId="2" borderId="0" xfId="0" applyFill="1" applyBorder="1"/>
    <xf numFmtId="2" fontId="0" fillId="0" borderId="0" xfId="0" applyNumberFormat="1" applyBorder="1"/>
    <xf numFmtId="0" fontId="8" fillId="0" borderId="0" xfId="0" applyFont="1"/>
    <xf numFmtId="0" fontId="8" fillId="0" borderId="0" xfId="0" applyFont="1" applyAlignment="1">
      <alignment horizontal="left" indent="15"/>
    </xf>
    <xf numFmtId="165" fontId="0" fillId="0" borderId="0" xfId="0" applyNumberFormat="1" applyBorder="1"/>
    <xf numFmtId="0" fontId="0" fillId="2" borderId="0" xfId="0" applyFont="1" applyFill="1" applyBorder="1"/>
    <xf numFmtId="3" fontId="0" fillId="2" borderId="0" xfId="0" applyNumberFormat="1" applyFill="1" applyBorder="1"/>
    <xf numFmtId="166" fontId="6" fillId="0" borderId="0" xfId="0" applyNumberFormat="1" applyFont="1" applyFill="1" applyBorder="1"/>
    <xf numFmtId="0" fontId="6" fillId="0" borderId="0" xfId="0" applyFont="1" applyBorder="1"/>
    <xf numFmtId="0" fontId="0" fillId="0" borderId="4" xfId="0" applyFill="1" applyBorder="1"/>
    <xf numFmtId="0" fontId="0" fillId="0" borderId="4" xfId="0" applyFont="1" applyFill="1" applyBorder="1"/>
    <xf numFmtId="164" fontId="6" fillId="0" borderId="4" xfId="0" applyNumberFormat="1" applyFont="1" applyBorder="1"/>
    <xf numFmtId="0" fontId="3" fillId="2" borderId="3" xfId="0" applyFont="1" applyFill="1" applyBorder="1"/>
    <xf numFmtId="0" fontId="0" fillId="2" borderId="3" xfId="0" applyFont="1" applyFill="1" applyBorder="1"/>
    <xf numFmtId="3" fontId="0" fillId="2" borderId="3" xfId="0" applyNumberFormat="1" applyFill="1" applyBorder="1"/>
    <xf numFmtId="0" fontId="5" fillId="0" borderId="0" xfId="0" applyFont="1"/>
    <xf numFmtId="0" fontId="11" fillId="0" borderId="0" xfId="0" applyFont="1"/>
    <xf numFmtId="0" fontId="12" fillId="0" borderId="0" xfId="0" applyFont="1"/>
    <xf numFmtId="0" fontId="13" fillId="0" borderId="4" xfId="0" applyFont="1" applyBorder="1"/>
    <xf numFmtId="0" fontId="0" fillId="0" borderId="4" xfId="0" applyBorder="1"/>
    <xf numFmtId="3" fontId="3" fillId="2" borderId="0" xfId="0" applyNumberFormat="1" applyFont="1" applyFill="1" applyBorder="1"/>
    <xf numFmtId="0" fontId="0" fillId="0" borderId="3" xfId="0" applyBorder="1" applyAlignment="1">
      <alignment horizontal="center"/>
    </xf>
  </cellXfs>
  <cellStyles count="11">
    <cellStyle name="Följde hyperlänken" xfId="1"/>
    <cellStyle name="Normal" xfId="0" builtinId="0"/>
    <cellStyle name="Normal 2" xfId="2"/>
    <cellStyle name="Normal 3" xfId="3"/>
    <cellStyle name="Procent 2" xfId="4"/>
    <cellStyle name="Procent 3" xfId="5"/>
    <cellStyle name="Tusental (0)_1999 (2)" xfId="9"/>
    <cellStyle name="Tusental 2" xfId="6"/>
    <cellStyle name="Tusental 3" xfId="7"/>
    <cellStyle name="Tusental 4" xfId="8"/>
    <cellStyle name="Valuta (0)_1999 (2)" xfId="1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47625</xdr:rowOff>
        </xdr:from>
        <xdr:to>
          <xdr:col>6</xdr:col>
          <xdr:colOff>447675</xdr:colOff>
          <xdr:row>9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3.emf"/><Relationship Id="rId5" Type="http://schemas.openxmlformats.org/officeDocument/2006/relationships/package" Target="../embeddings/Microsoft_Word_Document1.docx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tabSelected="1" workbookViewId="0"/>
  </sheetViews>
  <sheetFormatPr defaultColWidth="0" defaultRowHeight="15" customHeight="1" zeroHeight="1" x14ac:dyDescent="0.25"/>
  <cols>
    <col min="1" max="1" width="8.85546875" customWidth="1"/>
    <col min="2" max="2" width="71.85546875" customWidth="1"/>
    <col min="3" max="4" width="8.85546875" hidden="1" customWidth="1"/>
    <col min="5" max="5" width="0" hidden="1" customWidth="1"/>
    <col min="6" max="16384" width="8.85546875" hidden="1"/>
  </cols>
  <sheetData>
    <row r="1" spans="1:5" x14ac:dyDescent="0.25">
      <c r="A1" s="1" t="s">
        <v>0</v>
      </c>
      <c r="B1" s="1"/>
      <c r="C1" s="1"/>
    </row>
    <row r="2" spans="1:5" x14ac:dyDescent="0.25">
      <c r="A2" s="1" t="s">
        <v>75</v>
      </c>
      <c r="B2" s="1"/>
      <c r="C2" s="1"/>
    </row>
    <row r="3" spans="1:5" x14ac:dyDescent="0.25"/>
    <row r="4" spans="1:5" ht="18.75" x14ac:dyDescent="0.3">
      <c r="A4" s="42" t="s">
        <v>66</v>
      </c>
      <c r="C4" s="43"/>
      <c r="D4" s="43"/>
      <c r="E4" s="43"/>
    </row>
    <row r="5" spans="1:5" ht="26.25" x14ac:dyDescent="0.4">
      <c r="A5" s="44" t="s">
        <v>70</v>
      </c>
    </row>
    <row r="6" spans="1:5" ht="26.25" x14ac:dyDescent="0.4">
      <c r="A6" s="44" t="s">
        <v>72</v>
      </c>
    </row>
    <row r="7" spans="1:5" ht="26.25" x14ac:dyDescent="0.4">
      <c r="A7" s="44" t="s">
        <v>71</v>
      </c>
    </row>
    <row r="8" spans="1:5" ht="26.25" x14ac:dyDescent="0.4">
      <c r="A8" s="44"/>
    </row>
    <row r="9" spans="1:5" ht="26.25" x14ac:dyDescent="0.4">
      <c r="A9" s="44"/>
    </row>
    <row r="10" spans="1:5" x14ac:dyDescent="0.25"/>
    <row r="11" spans="1:5" ht="15.75" x14ac:dyDescent="0.25">
      <c r="A11" s="45" t="s">
        <v>67</v>
      </c>
      <c r="B11" s="46"/>
    </row>
    <row r="12" spans="1:5" x14ac:dyDescent="0.25"/>
    <row r="13" spans="1:5" x14ac:dyDescent="0.25">
      <c r="A13" t="s">
        <v>68</v>
      </c>
      <c r="B13" t="s">
        <v>74</v>
      </c>
    </row>
    <row r="14" spans="1:5" x14ac:dyDescent="0.25">
      <c r="A14" t="s">
        <v>69</v>
      </c>
      <c r="B14" t="s">
        <v>73</v>
      </c>
    </row>
    <row r="15" spans="1:5" x14ac:dyDescent="0.25"/>
    <row r="16" spans="1:5" x14ac:dyDescent="0.25"/>
    <row r="17" x14ac:dyDescent="0.25"/>
    <row r="18" x14ac:dyDescent="0.25"/>
    <row r="19" x14ac:dyDescent="0.25"/>
    <row r="20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pageMargins left="0.51181102362204722" right="0.39370078740157483" top="0.98425196850393704" bottom="0.78740157480314965" header="0.35433070866141736" footer="0.51181102362204722"/>
  <pageSetup paperSize="9" orientation="landscape" r:id="rId1"/>
  <headerFooter>
    <oddHeader>&amp;L&amp;"Arial,Normal"&amp;10&amp;G
&amp;R&amp;"Arial,Normal"&amp;9&amp;D
&amp;P (&amp;N)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"/>
  <sheetViews>
    <sheetView showGridLines="0" topLeftCell="A4" zoomScaleNormal="100" workbookViewId="0">
      <selection activeCell="A4" sqref="A4"/>
    </sheetView>
  </sheetViews>
  <sheetFormatPr defaultColWidth="0" defaultRowHeight="15" zeroHeight="1" x14ac:dyDescent="0.25"/>
  <cols>
    <col min="1" max="1" width="2.85546875" customWidth="1"/>
    <col min="2" max="2" width="29.7109375" customWidth="1"/>
    <col min="3" max="3" width="10.85546875" customWidth="1"/>
    <col min="4" max="4" width="10.5703125" customWidth="1"/>
    <col min="5" max="5" width="11.7109375" customWidth="1"/>
    <col min="6" max="6" width="10.42578125" customWidth="1"/>
    <col min="7" max="12" width="8.85546875" customWidth="1"/>
    <col min="13" max="16384" width="8.85546875" hidden="1"/>
  </cols>
  <sheetData>
    <row r="1" spans="1:7" x14ac:dyDescent="0.25">
      <c r="A1" s="1" t="s">
        <v>0</v>
      </c>
      <c r="B1" s="1"/>
      <c r="C1" s="1"/>
    </row>
    <row r="2" spans="1:7" x14ac:dyDescent="0.25">
      <c r="A2" s="1" t="s">
        <v>1</v>
      </c>
      <c r="B2" s="1"/>
      <c r="C2" s="1"/>
    </row>
    <row r="3" spans="1:7" x14ac:dyDescent="0.25"/>
    <row r="4" spans="1:7" x14ac:dyDescent="0.25"/>
    <row r="5" spans="1:7" ht="18.75" x14ac:dyDescent="0.3">
      <c r="A5" s="2"/>
      <c r="B5" s="3" t="s">
        <v>2</v>
      </c>
      <c r="C5" s="3"/>
      <c r="D5" s="4"/>
      <c r="E5" s="4"/>
      <c r="F5" s="2"/>
      <c r="G5" s="2"/>
    </row>
    <row r="6" spans="1:7" x14ac:dyDescent="0.25">
      <c r="B6" s="23"/>
    </row>
    <row r="7" spans="1:7" x14ac:dyDescent="0.25"/>
    <row r="8" spans="1:7" x14ac:dyDescent="0.25">
      <c r="B8" s="5"/>
      <c r="F8" s="6"/>
    </row>
    <row r="9" spans="1:7" x14ac:dyDescent="0.25">
      <c r="B9" s="5"/>
      <c r="F9" s="6"/>
    </row>
    <row r="10" spans="1:7" x14ac:dyDescent="0.25"/>
    <row r="11" spans="1:7" ht="15.75" thickBot="1" x14ac:dyDescent="0.3">
      <c r="B11" s="24" t="s">
        <v>3</v>
      </c>
      <c r="C11" s="25"/>
      <c r="D11" s="25" t="s">
        <v>4</v>
      </c>
      <c r="E11" s="25" t="s">
        <v>5</v>
      </c>
      <c r="F11" s="48" t="s">
        <v>6</v>
      </c>
    </row>
    <row r="12" spans="1:7" x14ac:dyDescent="0.25">
      <c r="A12" t="s">
        <v>7</v>
      </c>
      <c r="B12" s="26" t="s">
        <v>28</v>
      </c>
      <c r="C12" s="26"/>
      <c r="D12" s="47">
        <v>87357</v>
      </c>
      <c r="E12" s="47">
        <v>4720</v>
      </c>
      <c r="F12" s="47">
        <v>9633589</v>
      </c>
    </row>
    <row r="13" spans="1:7" x14ac:dyDescent="0.25">
      <c r="B13" s="8" t="s">
        <v>8</v>
      </c>
      <c r="C13" s="9"/>
      <c r="F13" s="10">
        <f>3160-2.4</f>
        <v>3157.6</v>
      </c>
    </row>
    <row r="14" spans="1:7" x14ac:dyDescent="0.25">
      <c r="A14" t="s">
        <v>9</v>
      </c>
      <c r="B14" s="11" t="s">
        <v>10</v>
      </c>
      <c r="C14" s="12"/>
      <c r="D14" s="13">
        <v>8618</v>
      </c>
      <c r="E14" s="13">
        <v>4100</v>
      </c>
      <c r="F14" s="13">
        <v>6850.5612024956699</v>
      </c>
    </row>
    <row r="15" spans="1:7" x14ac:dyDescent="0.25">
      <c r="A15" t="s">
        <v>11</v>
      </c>
      <c r="B15" s="8" t="s">
        <v>12</v>
      </c>
      <c r="C15" s="11" t="s">
        <v>13</v>
      </c>
      <c r="D15" s="14">
        <f>(D14/$F$14)</f>
        <v>1.2579991252191791</v>
      </c>
      <c r="E15" s="14">
        <f>(E14/$F$14)</f>
        <v>0.59849111318155424</v>
      </c>
      <c r="F15" s="14">
        <f>(F14/$F$14)</f>
        <v>1</v>
      </c>
    </row>
    <row r="16" spans="1:7" x14ac:dyDescent="0.25">
      <c r="A16" t="s">
        <v>14</v>
      </c>
      <c r="B16" s="8" t="s">
        <v>15</v>
      </c>
      <c r="C16" s="8" t="s">
        <v>16</v>
      </c>
      <c r="D16" s="15">
        <f>(D15*$F$16)</f>
        <v>412.62371307189073</v>
      </c>
      <c r="E16" s="15">
        <f>(E15*$F$16)</f>
        <v>196.30508512354979</v>
      </c>
      <c r="F16" s="15">
        <v>328</v>
      </c>
      <c r="G16" s="8"/>
    </row>
    <row r="17" spans="1:7" x14ac:dyDescent="0.25">
      <c r="A17" t="s">
        <v>17</v>
      </c>
      <c r="B17" s="8" t="s">
        <v>18</v>
      </c>
      <c r="C17" s="11"/>
      <c r="D17" s="8">
        <v>-0.6</v>
      </c>
      <c r="E17" s="8">
        <v>-0.6</v>
      </c>
      <c r="F17" s="8">
        <v>-0.6</v>
      </c>
    </row>
    <row r="18" spans="1:7" x14ac:dyDescent="0.25">
      <c r="A18" s="2" t="s">
        <v>19</v>
      </c>
      <c r="B18" s="16" t="s">
        <v>20</v>
      </c>
      <c r="C18" s="17" t="s">
        <v>21</v>
      </c>
      <c r="D18" s="16">
        <f>D16+D17</f>
        <v>412.02371307189071</v>
      </c>
      <c r="E18" s="16">
        <f>E16+E17</f>
        <v>195.70508512354979</v>
      </c>
      <c r="F18" s="16"/>
      <c r="G18" s="2"/>
    </row>
    <row r="19" spans="1:7" x14ac:dyDescent="0.25">
      <c r="B19" s="8" t="s">
        <v>22</v>
      </c>
      <c r="C19" s="9"/>
      <c r="F19" s="18">
        <v>500</v>
      </c>
    </row>
    <row r="20" spans="1:7" x14ac:dyDescent="0.25">
      <c r="A20" t="s">
        <v>23</v>
      </c>
      <c r="B20" s="16" t="s">
        <v>24</v>
      </c>
      <c r="C20" s="19" t="s">
        <v>25</v>
      </c>
      <c r="D20" s="16">
        <f>ROUNDDOWN(D15*F20,0)</f>
        <v>65</v>
      </c>
      <c r="E20" s="16">
        <f>ROUNDDOWN(E15*F20,0)</f>
        <v>31</v>
      </c>
      <c r="F20" s="16">
        <f>(F19/F12)*1000000</f>
        <v>51.901736725533965</v>
      </c>
    </row>
    <row r="21" spans="1:7" ht="15.75" thickBot="1" x14ac:dyDescent="0.3">
      <c r="B21" s="20" t="s">
        <v>26</v>
      </c>
      <c r="C21" s="21" t="s">
        <v>27</v>
      </c>
      <c r="D21" s="22">
        <f>ROUND(D20+D18,0)*D12</f>
        <v>41669289</v>
      </c>
      <c r="E21" s="22">
        <f>ROUND(E20+E18,0)*E12</f>
        <v>1071440</v>
      </c>
      <c r="F21" s="20"/>
    </row>
    <row r="22" spans="1:7" x14ac:dyDescent="0.25"/>
    <row r="23" spans="1:7" x14ac:dyDescent="0.25"/>
    <row r="24" spans="1:7" x14ac:dyDescent="0.25"/>
    <row r="25" spans="1:7" x14ac:dyDescent="0.25"/>
    <row r="26" spans="1:7" x14ac:dyDescent="0.25"/>
    <row r="27" spans="1:7" x14ac:dyDescent="0.25"/>
    <row r="28" spans="1:7" x14ac:dyDescent="0.25"/>
    <row r="29" spans="1:7" x14ac:dyDescent="0.25"/>
    <row r="30" spans="1:7" x14ac:dyDescent="0.25"/>
    <row r="31" spans="1:7" x14ac:dyDescent="0.25"/>
    <row r="32" spans="1:7" x14ac:dyDescent="0.25"/>
  </sheetData>
  <phoneticPr fontId="2" type="noConversion"/>
  <pageMargins left="0.51181102362204722" right="0.39370078740157483" top="0.98425196850393704" bottom="0.78740157480314965" header="0.35433070866141736" footer="0.51181102362204722"/>
  <pageSetup paperSize="9" orientation="landscape" r:id="rId1"/>
  <headerFooter>
    <oddHeader>&amp;L&amp;"Arial,Normal"&amp;10&amp;G
&amp;R&amp;"Arial,Normal"&amp;9&amp;D
&amp;P (&amp;N)</oddHeader>
    <oddFooter>&amp;R&amp;G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12" shapeId="1025" r:id="rId5">
          <objectPr defaultSize="0" r:id="rId6">
            <anchor moveWithCells="1">
              <from>
                <xdr:col>1</xdr:col>
                <xdr:colOff>38100</xdr:colOff>
                <xdr:row>5</xdr:row>
                <xdr:rowOff>47625</xdr:rowOff>
              </from>
              <to>
                <xdr:col>6</xdr:col>
                <xdr:colOff>447675</xdr:colOff>
                <xdr:row>9</xdr:row>
                <xdr:rowOff>95250</xdr:rowOff>
              </to>
            </anchor>
          </objectPr>
        </oleObject>
      </mc:Choice>
      <mc:Fallback>
        <oleObject progId="Word.Document.12" shapeId="1025" r:id="rId5"/>
      </mc:Fallback>
    </mc:AlternateContent>
  </oleObjects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workbookViewId="0">
      <selection activeCell="H1" sqref="H1:H1048576"/>
    </sheetView>
  </sheetViews>
  <sheetFormatPr defaultColWidth="0" defaultRowHeight="15" zeroHeight="1" x14ac:dyDescent="0.25"/>
  <cols>
    <col min="1" max="1" width="2.7109375" bestFit="1" customWidth="1"/>
    <col min="2" max="2" width="32.7109375" customWidth="1"/>
    <col min="3" max="3" width="9.28515625" customWidth="1"/>
    <col min="4" max="4" width="10" customWidth="1"/>
    <col min="5" max="5" width="11.85546875" customWidth="1"/>
    <col min="6" max="7" width="9.140625" customWidth="1"/>
    <col min="8" max="8" width="9.140625" hidden="1" customWidth="1"/>
    <col min="9" max="13" width="0" hidden="1" customWidth="1"/>
    <col min="14" max="16384" width="9.140625" hidden="1"/>
  </cols>
  <sheetData>
    <row r="1" spans="1:13" s="2" customFormat="1" ht="18.75" x14ac:dyDescent="0.3">
      <c r="B1" s="3" t="s">
        <v>29</v>
      </c>
      <c r="C1" s="3"/>
      <c r="D1" s="4"/>
      <c r="E1" s="4"/>
    </row>
    <row r="2" spans="1:13" x14ac:dyDescent="0.25">
      <c r="B2" t="s">
        <v>30</v>
      </c>
    </row>
    <row r="3" spans="1:13" x14ac:dyDescent="0.25"/>
    <row r="4" spans="1:13" ht="15.75" thickBot="1" x14ac:dyDescent="0.3">
      <c r="B4" s="24" t="s">
        <v>3</v>
      </c>
      <c r="C4" s="25"/>
      <c r="D4" s="25" t="s">
        <v>4</v>
      </c>
      <c r="E4" s="25" t="s">
        <v>5</v>
      </c>
    </row>
    <row r="5" spans="1:13" x14ac:dyDescent="0.25">
      <c r="A5" t="s">
        <v>7</v>
      </c>
      <c r="B5" s="7" t="s">
        <v>31</v>
      </c>
      <c r="C5" s="26"/>
      <c r="D5" s="27"/>
      <c r="E5" s="27"/>
    </row>
    <row r="6" spans="1:13" x14ac:dyDescent="0.25">
      <c r="B6" s="18" t="s">
        <v>32</v>
      </c>
      <c r="C6" s="18"/>
      <c r="D6" s="28">
        <v>7.2292927185478817</v>
      </c>
      <c r="E6" s="28">
        <v>3.9815590947191954</v>
      </c>
    </row>
    <row r="7" spans="1:13" ht="15.75" x14ac:dyDescent="0.25">
      <c r="B7" s="18" t="s">
        <v>33</v>
      </c>
      <c r="C7" s="18"/>
      <c r="D7" s="28">
        <v>9.1047128914852689</v>
      </c>
      <c r="E7" s="28">
        <v>6.1818943839061191</v>
      </c>
      <c r="H7" s="29"/>
      <c r="M7" s="29"/>
    </row>
    <row r="8" spans="1:13" ht="15.75" x14ac:dyDescent="0.25">
      <c r="A8" t="s">
        <v>9</v>
      </c>
      <c r="B8" s="26" t="s">
        <v>34</v>
      </c>
      <c r="C8" s="26"/>
      <c r="D8" s="27"/>
      <c r="E8" s="27"/>
      <c r="H8" s="30"/>
    </row>
    <row r="9" spans="1:13" ht="15.75" x14ac:dyDescent="0.25">
      <c r="B9" s="18" t="s">
        <v>32</v>
      </c>
      <c r="C9" s="18"/>
      <c r="D9" s="10">
        <v>92255.025656842234</v>
      </c>
      <c r="E9" s="10">
        <v>92255.025656842234</v>
      </c>
      <c r="H9" s="30"/>
    </row>
    <row r="10" spans="1:13" ht="15.75" x14ac:dyDescent="0.25">
      <c r="B10" s="18" t="s">
        <v>33</v>
      </c>
      <c r="C10" s="18"/>
      <c r="D10" s="10">
        <v>16320.745660904251</v>
      </c>
      <c r="E10" s="10">
        <v>16320.745660904251</v>
      </c>
      <c r="H10" s="30"/>
    </row>
    <row r="11" spans="1:13" ht="15.75" x14ac:dyDescent="0.25">
      <c r="A11" t="s">
        <v>11</v>
      </c>
      <c r="B11" s="26" t="s">
        <v>35</v>
      </c>
      <c r="C11" s="26"/>
      <c r="D11" s="27"/>
      <c r="E11" s="27"/>
      <c r="H11" s="30"/>
    </row>
    <row r="12" spans="1:13" ht="15.75" x14ac:dyDescent="0.25">
      <c r="B12" s="18" t="s">
        <v>36</v>
      </c>
      <c r="C12" s="18"/>
      <c r="D12" s="28">
        <v>1.02758620689655</v>
      </c>
      <c r="E12" s="28">
        <v>0.93448275862068997</v>
      </c>
      <c r="H12" s="30"/>
    </row>
    <row r="13" spans="1:13" x14ac:dyDescent="0.25">
      <c r="B13" s="18" t="s">
        <v>37</v>
      </c>
      <c r="C13" s="18"/>
      <c r="D13" s="28">
        <v>1.1890000000000001</v>
      </c>
      <c r="E13" s="28">
        <v>0.80500000000000005</v>
      </c>
    </row>
    <row r="14" spans="1:13" x14ac:dyDescent="0.25">
      <c r="A14" t="s">
        <v>14</v>
      </c>
      <c r="B14" s="26" t="s">
        <v>38</v>
      </c>
      <c r="C14" s="27" t="s">
        <v>39</v>
      </c>
      <c r="D14" s="27"/>
      <c r="E14" s="27"/>
    </row>
    <row r="15" spans="1:13" x14ac:dyDescent="0.25">
      <c r="B15" s="18" t="s">
        <v>36</v>
      </c>
      <c r="C15" s="18"/>
      <c r="D15" s="10">
        <f>D9/100*D6</f>
        <v>6669.3858523045756</v>
      </c>
      <c r="E15" s="10">
        <f>E9/100*E6</f>
        <v>3673.1883643755291</v>
      </c>
    </row>
    <row r="16" spans="1:13" x14ac:dyDescent="0.25">
      <c r="B16" s="18" t="s">
        <v>37</v>
      </c>
      <c r="C16" s="18"/>
      <c r="D16" s="10">
        <f>D10/100*D7</f>
        <v>1485.957034174872</v>
      </c>
      <c r="E16" s="10">
        <f>E10/100*E7</f>
        <v>1008.9312594230415</v>
      </c>
    </row>
    <row r="17" spans="1:5" x14ac:dyDescent="0.25">
      <c r="A17" t="s">
        <v>17</v>
      </c>
      <c r="B17" s="26" t="s">
        <v>40</v>
      </c>
      <c r="C17" s="26"/>
      <c r="D17" s="27"/>
      <c r="E17" s="27"/>
    </row>
    <row r="18" spans="1:5" x14ac:dyDescent="0.25">
      <c r="B18" s="18" t="s">
        <v>36</v>
      </c>
      <c r="C18" s="18"/>
      <c r="D18" s="10">
        <v>5523.8459937756206</v>
      </c>
      <c r="E18" s="10">
        <v>5523.8459937756206</v>
      </c>
    </row>
    <row r="19" spans="1:5" x14ac:dyDescent="0.25">
      <c r="B19" s="18" t="s">
        <v>37</v>
      </c>
      <c r="C19" s="18"/>
      <c r="D19" s="10">
        <v>1250.5680823444775</v>
      </c>
      <c r="E19" s="10">
        <v>1250.5680823444775</v>
      </c>
    </row>
    <row r="20" spans="1:5" x14ac:dyDescent="0.25">
      <c r="A20" t="s">
        <v>19</v>
      </c>
      <c r="B20" s="26" t="s">
        <v>41</v>
      </c>
      <c r="C20" s="27" t="s">
        <v>42</v>
      </c>
      <c r="D20" s="26"/>
      <c r="E20" s="26"/>
    </row>
    <row r="21" spans="1:5" x14ac:dyDescent="0.25">
      <c r="B21" s="18" t="s">
        <v>36</v>
      </c>
      <c r="C21" s="18"/>
      <c r="D21" s="10">
        <f>D18*D12-D18</f>
        <v>152.38195844897291</v>
      </c>
      <c r="E21" s="10">
        <f>E18*E12-E18</f>
        <v>-361.90715131633169</v>
      </c>
    </row>
    <row r="22" spans="1:5" x14ac:dyDescent="0.25">
      <c r="B22" s="18" t="s">
        <v>37</v>
      </c>
      <c r="C22" s="18"/>
      <c r="D22" s="10">
        <f>D19*D13-D19</f>
        <v>236.35736756310621</v>
      </c>
      <c r="E22" s="10">
        <f>E19*E13-E19</f>
        <v>-243.8607760571731</v>
      </c>
    </row>
    <row r="23" spans="1:5" x14ac:dyDescent="0.25">
      <c r="A23" t="s">
        <v>23</v>
      </c>
      <c r="B23" s="26" t="s">
        <v>43</v>
      </c>
      <c r="C23" s="26"/>
      <c r="D23" s="26"/>
      <c r="E23" s="26"/>
    </row>
    <row r="24" spans="1:5" x14ac:dyDescent="0.25">
      <c r="B24" s="18" t="s">
        <v>36</v>
      </c>
      <c r="C24" s="18"/>
      <c r="D24" s="31">
        <v>-43.5601835435655</v>
      </c>
      <c r="E24" s="31">
        <v>-43.560183543565479</v>
      </c>
    </row>
    <row r="25" spans="1:5" x14ac:dyDescent="0.25">
      <c r="B25" s="18" t="s">
        <v>37</v>
      </c>
      <c r="C25" s="18"/>
      <c r="D25" s="31">
        <v>65.820872662751938</v>
      </c>
      <c r="E25" s="31">
        <v>65.820872662751938</v>
      </c>
    </row>
    <row r="26" spans="1:5" x14ac:dyDescent="0.25">
      <c r="A26" t="s">
        <v>44</v>
      </c>
      <c r="B26" s="26" t="s">
        <v>45</v>
      </c>
      <c r="C26" s="32" t="s">
        <v>46</v>
      </c>
      <c r="D26" s="26"/>
      <c r="E26" s="26"/>
    </row>
    <row r="27" spans="1:5" x14ac:dyDescent="0.25">
      <c r="B27" s="18" t="s">
        <v>36</v>
      </c>
      <c r="C27" s="18"/>
      <c r="D27" s="10">
        <f>D21-D24</f>
        <v>195.94214199253841</v>
      </c>
      <c r="E27" s="10">
        <f>E21-E24</f>
        <v>-318.34696777276622</v>
      </c>
    </row>
    <row r="28" spans="1:5" x14ac:dyDescent="0.25">
      <c r="B28" s="18" t="s">
        <v>37</v>
      </c>
      <c r="C28" s="18"/>
      <c r="D28" s="10">
        <f>D22-D25</f>
        <v>170.53649490035428</v>
      </c>
      <c r="E28" s="10">
        <f>E22-E25</f>
        <v>-309.68164871992502</v>
      </c>
    </row>
    <row r="29" spans="1:5" x14ac:dyDescent="0.25">
      <c r="A29" t="s">
        <v>47</v>
      </c>
      <c r="B29" s="26" t="s">
        <v>48</v>
      </c>
      <c r="C29" s="32" t="s">
        <v>49</v>
      </c>
      <c r="D29" s="27"/>
      <c r="E29" s="27"/>
    </row>
    <row r="30" spans="1:5" x14ac:dyDescent="0.25">
      <c r="A30" t="s">
        <v>50</v>
      </c>
      <c r="B30" s="18" t="s">
        <v>36</v>
      </c>
      <c r="C30" s="18"/>
      <c r="D30" s="10">
        <f>D27+D15</f>
        <v>6865.3279942971139</v>
      </c>
      <c r="E30" s="10">
        <f>E27+E15</f>
        <v>3354.8413966027629</v>
      </c>
    </row>
    <row r="31" spans="1:5" x14ac:dyDescent="0.25">
      <c r="A31" t="s">
        <v>51</v>
      </c>
      <c r="B31" s="18" t="s">
        <v>37</v>
      </c>
      <c r="C31" s="18"/>
      <c r="D31" s="10">
        <f>D28+D16</f>
        <v>1656.4935290752262</v>
      </c>
      <c r="E31" s="10">
        <f>E28+E16</f>
        <v>699.24961070311656</v>
      </c>
    </row>
    <row r="32" spans="1:5" x14ac:dyDescent="0.25">
      <c r="A32" t="s">
        <v>52</v>
      </c>
      <c r="B32" s="26" t="s">
        <v>53</v>
      </c>
      <c r="C32" s="32" t="s">
        <v>54</v>
      </c>
      <c r="D32" s="33">
        <f>SUM(D30:D31)</f>
        <v>8521.8215233723404</v>
      </c>
      <c r="E32" s="33">
        <f>SUM(E30:E31)</f>
        <v>4054.0910073058794</v>
      </c>
    </row>
    <row r="33" spans="1:5" x14ac:dyDescent="0.25">
      <c r="A33" t="s">
        <v>55</v>
      </c>
      <c r="B33" s="11" t="s">
        <v>56</v>
      </c>
      <c r="C33" s="11"/>
      <c r="D33" s="34">
        <v>1.0022395960327044</v>
      </c>
      <c r="E33" s="34">
        <v>1.0022395960327044</v>
      </c>
    </row>
    <row r="34" spans="1:5" x14ac:dyDescent="0.25">
      <c r="A34" t="s">
        <v>57</v>
      </c>
      <c r="B34" s="26" t="s">
        <v>58</v>
      </c>
      <c r="C34" s="32" t="s">
        <v>59</v>
      </c>
      <c r="D34" s="33">
        <f>ROUND(D32*D33,0)</f>
        <v>8541</v>
      </c>
      <c r="E34" s="33">
        <f>ROUND(E32*E33,0)</f>
        <v>4063</v>
      </c>
    </row>
    <row r="35" spans="1:5" x14ac:dyDescent="0.25">
      <c r="A35" t="s">
        <v>60</v>
      </c>
      <c r="B35" s="8" t="s">
        <v>61</v>
      </c>
      <c r="C35" s="11"/>
      <c r="D35" s="35">
        <v>0.999</v>
      </c>
      <c r="E35" s="35">
        <v>0.999</v>
      </c>
    </row>
    <row r="36" spans="1:5" x14ac:dyDescent="0.25">
      <c r="A36" t="s">
        <v>62</v>
      </c>
      <c r="B36" s="36" t="s">
        <v>63</v>
      </c>
      <c r="C36" s="37"/>
      <c r="D36" s="38">
        <v>1.01</v>
      </c>
      <c r="E36" s="38">
        <v>1.01</v>
      </c>
    </row>
    <row r="37" spans="1:5" ht="15.75" thickBot="1" x14ac:dyDescent="0.3">
      <c r="B37" s="39" t="s">
        <v>64</v>
      </c>
      <c r="C37" s="40" t="s">
        <v>65</v>
      </c>
      <c r="D37" s="41">
        <f>D35*D36*D34</f>
        <v>8617.7835900000009</v>
      </c>
      <c r="E37" s="41">
        <f>E35*E36*E34</f>
        <v>4099.5263700000005</v>
      </c>
    </row>
    <row r="38" spans="1:5" x14ac:dyDescent="0.25"/>
    <row r="39" spans="1:5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Innehåll</vt:lpstr>
      <vt:lpstr>Tabell 1</vt:lpstr>
      <vt:lpstr>Tabell 2</vt:lpstr>
      <vt:lpstr>'Tabell 2'!_Toc216169174</vt:lpstr>
      <vt:lpstr>Innehåll!_Toc396819037</vt:lpstr>
    </vt:vector>
  </TitlesOfParts>
  <Company>SCB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Ingela NR/OEM-Ö</dc:creator>
  <cp:lastModifiedBy>Grönborg Nina NR/OEM-Ö</cp:lastModifiedBy>
  <cp:lastPrinted>2014-06-13T12:47:05Z</cp:lastPrinted>
  <dcterms:created xsi:type="dcterms:W3CDTF">2012-10-25T11:29:47Z</dcterms:created>
  <dcterms:modified xsi:type="dcterms:W3CDTF">2015-09-21T11:51:20Z</dcterms:modified>
</cp:coreProperties>
</file>