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P:\Prod\Webpub\tk1009\2024-04-11\"/>
    </mc:Choice>
  </mc:AlternateContent>
  <xr:revisionPtr revIDLastSave="0" documentId="8_{B3B56F29-B508-48A9-A74F-92DC0D99411B}" xr6:coauthVersionLast="47" xr6:coauthVersionMax="47" xr10:uidLastSave="{00000000-0000-0000-0000-000000000000}"/>
  <bookViews>
    <workbookView xWindow="22530" yWindow="525" windowWidth="19095" windowHeight="16905" tabRatio="859" firstSheet="6" activeTab="8" xr2:uid="{00000000-000D-0000-FFFF-FFFF00000000}"/>
  </bookViews>
  <sheets>
    <sheet name="Titel _ Title" sheetId="72" r:id="rId1"/>
    <sheet name="Innehåll _ Content" sheetId="73" r:id="rId2"/>
    <sheet name="Kort om statistiken _ In brief" sheetId="74" r:id="rId3"/>
    <sheet name="Definitioner _ Definitions" sheetId="77" r:id="rId4"/>
    <sheet name="Teckenförklaring _ Legends" sheetId="76" r:id="rId5"/>
    <sheet name="PB Tab 1" sheetId="68" r:id="rId6"/>
    <sheet name="PB Tab 2-3" sheetId="7" r:id="rId7"/>
    <sheet name="PB Tab 4-5" sheetId="57" r:id="rId8"/>
    <sheet name="LB Tab 1-2" sheetId="78"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 r:id="rId21"/>
  </externalReferences>
  <definedNames>
    <definedName name="_xlnm._FilterDatabase" localSheetId="12" hidden="1">'BU Tab 2-4'!$G$52:$H$58</definedName>
    <definedName name="_Toc72296252" localSheetId="6">'PB Tab 2-3'!#REF!</definedName>
    <definedName name="_Toc72296257" localSheetId="7">'PB Tab 4-5'!#REF!</definedName>
    <definedName name="_Toc72296258" localSheetId="14">'MC Tab 2-4'!#REF!</definedName>
    <definedName name="_Toc72296259" localSheetId="12">'BU Tab 2-4'!$B$2</definedName>
    <definedName name="_Toc72296263" localSheetId="9">'LB Tab 3-5'!$B$2</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 localSheetId="8">'[5]Innehåll _ Content'!#REF!</definedName>
    <definedName name="Tabell_RS3._Avställda_fordon_efter_län_och_fordonsslag_vid_slutet_av_år_2021.">'Innehåll _ Content'!#REF!</definedName>
    <definedName name="Table_RS3._Vehicles_not_in_use_by_county_and_kind_of_vehicle_at_the_end_of_year_2021." localSheetId="8">'[5]Innehåll _ Content'!#REF!</definedName>
    <definedName name="Table_RS3._Vehicles_not_in_use_by_county_and_kind_of_vehicle_at_the_end_of_year_2021.">'Innehåll _ Content'!#REF!</definedName>
    <definedName name="_xlnm.Print_Area" localSheetId="12">'BU Tab 2-4'!$A$1:$F$62</definedName>
    <definedName name="_xlnm.Print_Area" localSheetId="3">'Definitioner _ Definitions'!#REF!</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Title'!$A$1:$L$24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73" l="1"/>
  <c r="C11" i="73"/>
  <c r="A12" i="73"/>
  <c r="A11" i="73"/>
  <c r="E35" i="23"/>
  <c r="E36" i="23"/>
  <c r="E37" i="23"/>
  <c r="E38" i="23"/>
  <c r="E39" i="23"/>
  <c r="E40" i="23"/>
  <c r="D7" i="71"/>
  <c r="D8" i="71"/>
  <c r="D9" i="71"/>
  <c r="D10" i="71"/>
  <c r="D11" i="71"/>
  <c r="D12" i="71"/>
  <c r="D13" i="71"/>
  <c r="D14" i="71"/>
  <c r="D15" i="71"/>
  <c r="D16" i="71"/>
  <c r="D17" i="71"/>
  <c r="D18" i="71"/>
  <c r="D19" i="71"/>
  <c r="D20" i="71"/>
  <c r="D21" i="71"/>
  <c r="D22" i="71"/>
  <c r="D23" i="71"/>
  <c r="D24" i="71"/>
  <c r="D25" i="71"/>
  <c r="D26" i="71"/>
  <c r="D27" i="71"/>
  <c r="D28" i="71"/>
  <c r="D6" i="71"/>
  <c r="D7" i="23"/>
  <c r="D8" i="23"/>
  <c r="D9" i="23"/>
  <c r="D10" i="23"/>
  <c r="D11" i="23"/>
  <c r="D12" i="23"/>
  <c r="D13" i="23"/>
  <c r="D14" i="23"/>
  <c r="D15" i="23"/>
  <c r="D16" i="23"/>
  <c r="D17" i="23"/>
  <c r="D18" i="23"/>
  <c r="D19" i="23"/>
  <c r="D20" i="23"/>
  <c r="D21" i="23"/>
  <c r="D22" i="23"/>
  <c r="D23" i="23"/>
  <c r="D24" i="23"/>
  <c r="D6" i="23"/>
  <c r="D7" i="70"/>
  <c r="D8" i="70"/>
  <c r="D9" i="70"/>
  <c r="D10" i="70"/>
  <c r="D11" i="70"/>
  <c r="D12" i="70"/>
  <c r="D13" i="70"/>
  <c r="D14" i="70"/>
  <c r="D15" i="70"/>
  <c r="D16" i="70"/>
  <c r="D17" i="70"/>
  <c r="D18" i="70"/>
  <c r="D19" i="70"/>
  <c r="D20" i="70"/>
  <c r="D21" i="70"/>
  <c r="D22" i="70"/>
  <c r="D23" i="70"/>
  <c r="D24" i="70"/>
  <c r="D25" i="70"/>
  <c r="D26" i="70"/>
  <c r="D27" i="70"/>
  <c r="D28" i="70"/>
  <c r="D29" i="70"/>
  <c r="D6" i="70"/>
  <c r="D7" i="17"/>
  <c r="D8" i="17"/>
  <c r="D9" i="17"/>
  <c r="D10" i="17"/>
  <c r="D11" i="17"/>
  <c r="D12" i="17"/>
  <c r="D13" i="17"/>
  <c r="D14" i="17"/>
  <c r="D15" i="17"/>
  <c r="D16" i="17"/>
  <c r="D17" i="17"/>
  <c r="D18" i="17"/>
  <c r="D19" i="17"/>
  <c r="D20" i="17"/>
  <c r="D21" i="17"/>
  <c r="D6" i="17"/>
  <c r="D6" i="68"/>
  <c r="D7" i="68"/>
  <c r="D8" i="68"/>
  <c r="D9" i="68"/>
  <c r="D10" i="68"/>
  <c r="D11" i="68"/>
  <c r="D12" i="68"/>
  <c r="D13" i="68"/>
  <c r="D14" i="68"/>
  <c r="D15" i="68"/>
  <c r="D16" i="68"/>
  <c r="D17" i="68"/>
  <c r="D18" i="68"/>
  <c r="D19" i="68"/>
  <c r="D20" i="68"/>
  <c r="D21" i="68"/>
  <c r="D22" i="68"/>
  <c r="D23" i="68"/>
  <c r="D24" i="68"/>
  <c r="D25" i="68"/>
  <c r="D26" i="68"/>
  <c r="D27" i="68"/>
  <c r="D28" i="68"/>
  <c r="D29" i="68"/>
  <c r="D5" i="68"/>
  <c r="M26" i="57"/>
  <c r="E60" i="78" l="1"/>
  <c r="E26" i="78"/>
  <c r="B58" i="23" l="1"/>
  <c r="D41" i="23" l="1"/>
  <c r="C41" i="23"/>
  <c r="H8" i="16"/>
  <c r="H9" i="16"/>
  <c r="H10" i="16"/>
  <c r="H11" i="16"/>
  <c r="H12" i="16"/>
  <c r="H13" i="16"/>
  <c r="H14" i="16"/>
  <c r="H15" i="16"/>
  <c r="H16" i="16"/>
  <c r="H17" i="16"/>
  <c r="H18" i="16"/>
  <c r="H19" i="16"/>
  <c r="H20" i="16"/>
  <c r="H21" i="16"/>
  <c r="H22" i="16"/>
  <c r="H23" i="16"/>
  <c r="H24" i="16"/>
  <c r="H25" i="16"/>
  <c r="H7" i="16"/>
  <c r="C8" i="73"/>
  <c r="C7" i="73"/>
  <c r="A8" i="73"/>
  <c r="A7" i="73"/>
  <c r="I48" i="57"/>
  <c r="G48" i="57"/>
  <c r="D48" i="57"/>
  <c r="B48" i="57"/>
  <c r="O47" i="57"/>
  <c r="M47" i="57"/>
  <c r="K47" i="57"/>
  <c r="O46" i="57"/>
  <c r="M46" i="57"/>
  <c r="K46" i="57"/>
  <c r="O45" i="57"/>
  <c r="M45" i="57"/>
  <c r="K45" i="57"/>
  <c r="O44" i="57"/>
  <c r="M44" i="57"/>
  <c r="K44" i="57"/>
  <c r="O43" i="57"/>
  <c r="M43" i="57"/>
  <c r="K43" i="57"/>
  <c r="O42" i="57"/>
  <c r="M42" i="57"/>
  <c r="K42" i="57"/>
  <c r="O41" i="57"/>
  <c r="M41" i="57"/>
  <c r="K41" i="57"/>
  <c r="O40" i="57"/>
  <c r="M40" i="57"/>
  <c r="K40" i="57"/>
  <c r="I27" i="57"/>
  <c r="G27" i="57"/>
  <c r="D27" i="57"/>
  <c r="B27" i="57"/>
  <c r="O26" i="57"/>
  <c r="K26" i="57"/>
  <c r="O25" i="57"/>
  <c r="M25" i="57"/>
  <c r="K25" i="57"/>
  <c r="O24" i="57"/>
  <c r="M24" i="57"/>
  <c r="K24" i="57"/>
  <c r="O23" i="57"/>
  <c r="M23" i="57"/>
  <c r="K23" i="57"/>
  <c r="O22" i="57"/>
  <c r="M22" i="57"/>
  <c r="K22" i="57"/>
  <c r="O21" i="57"/>
  <c r="M21" i="57"/>
  <c r="K21" i="57"/>
  <c r="O20" i="57"/>
  <c r="M20" i="57"/>
  <c r="K20" i="57"/>
  <c r="O19" i="57"/>
  <c r="M19" i="57"/>
  <c r="K19" i="57"/>
  <c r="O18" i="57"/>
  <c r="M18" i="57"/>
  <c r="K18" i="57"/>
  <c r="O17" i="57"/>
  <c r="M17" i="57"/>
  <c r="K17" i="57"/>
  <c r="O16" i="57"/>
  <c r="M16" i="57"/>
  <c r="K16" i="57"/>
  <c r="O15" i="57"/>
  <c r="M15" i="57"/>
  <c r="K15" i="57"/>
  <c r="O14" i="57"/>
  <c r="M14" i="57"/>
  <c r="K14" i="57"/>
  <c r="O13" i="57"/>
  <c r="M13" i="57"/>
  <c r="K13" i="57"/>
  <c r="O12" i="57"/>
  <c r="M12" i="57"/>
  <c r="K12" i="57"/>
  <c r="O11" i="57"/>
  <c r="M11" i="57"/>
  <c r="K11" i="57"/>
  <c r="O10" i="57"/>
  <c r="M10" i="57"/>
  <c r="K10" i="57"/>
  <c r="O9" i="57"/>
  <c r="M9" i="57"/>
  <c r="K9" i="57"/>
  <c r="O8" i="57"/>
  <c r="M8" i="57"/>
  <c r="K8" i="57"/>
  <c r="O7" i="57"/>
  <c r="M7" i="57"/>
  <c r="K7" i="57"/>
  <c r="M27" i="57" l="1"/>
  <c r="K27" i="57"/>
  <c r="O48" i="57"/>
  <c r="O27" i="57"/>
  <c r="M48" i="57"/>
  <c r="K48" i="57"/>
  <c r="C29" i="73" l="1"/>
  <c r="C28" i="73"/>
  <c r="A29" i="73"/>
  <c r="A28" i="73"/>
  <c r="C23" i="73"/>
  <c r="A23" i="73"/>
  <c r="C22" i="73"/>
  <c r="A22" i="73"/>
  <c r="C17" i="73"/>
  <c r="A17" i="73"/>
  <c r="C15" i="73"/>
  <c r="A15" i="73"/>
  <c r="C14" i="73"/>
  <c r="A14" i="73"/>
  <c r="C32" i="73"/>
  <c r="C27" i="73"/>
  <c r="C26" i="73"/>
  <c r="A32" i="73"/>
  <c r="A27" i="73"/>
  <c r="A26" i="73"/>
  <c r="C21" i="73"/>
  <c r="C20" i="73"/>
  <c r="A21" i="73"/>
  <c r="A20" i="73"/>
  <c r="C16" i="73"/>
  <c r="C13" i="73"/>
  <c r="A16" i="73"/>
  <c r="A13" i="73"/>
  <c r="C6" i="73"/>
  <c r="A6" i="73"/>
  <c r="C5" i="73"/>
  <c r="A5" i="73"/>
  <c r="C4" i="73"/>
  <c r="A4" i="73"/>
  <c r="C40" i="16"/>
  <c r="H41" i="16"/>
  <c r="I8" i="7"/>
  <c r="I9" i="7"/>
  <c r="I10" i="7"/>
  <c r="I11" i="7"/>
  <c r="I12" i="7"/>
  <c r="I13" i="7"/>
  <c r="I14" i="7"/>
  <c r="I15" i="7"/>
  <c r="I16" i="7"/>
  <c r="I17" i="7"/>
  <c r="I18" i="7"/>
  <c r="I19" i="7"/>
  <c r="I20" i="7"/>
  <c r="I7" i="7"/>
  <c r="H8" i="7"/>
  <c r="H9" i="7"/>
  <c r="H10" i="7"/>
  <c r="H11" i="7"/>
  <c r="H12" i="7"/>
  <c r="H13" i="7"/>
  <c r="H14" i="7"/>
  <c r="H15" i="7"/>
  <c r="H16" i="7"/>
  <c r="H17" i="7"/>
  <c r="H18" i="7"/>
  <c r="H19" i="7"/>
  <c r="H20" i="7"/>
  <c r="H7" i="7"/>
  <c r="F36" i="7"/>
  <c r="C36" i="7"/>
  <c r="B40" i="16"/>
  <c r="B21" i="17"/>
  <c r="C21" i="17"/>
  <c r="D5" i="17"/>
  <c r="C25" i="23" l="1"/>
  <c r="B25" i="23"/>
  <c r="D25" i="23" s="1"/>
  <c r="J25" i="16" l="1"/>
  <c r="K25" i="16"/>
  <c r="L25" i="16"/>
  <c r="D53" i="23"/>
  <c r="D54" i="23"/>
  <c r="D55" i="23"/>
  <c r="D56" i="23"/>
  <c r="D57" i="23"/>
  <c r="D52" i="23"/>
  <c r="J39" i="16" l="1"/>
  <c r="J41" i="16"/>
  <c r="J38" i="16"/>
  <c r="K39" i="16"/>
  <c r="K41" i="16"/>
  <c r="K38" i="16"/>
  <c r="H39" i="16" l="1"/>
  <c r="H38" i="16"/>
  <c r="G40" i="16"/>
  <c r="D39" i="16"/>
  <c r="D41" i="16"/>
  <c r="D38" i="16"/>
  <c r="F40" i="16"/>
  <c r="C61" i="16"/>
  <c r="B61" i="16"/>
  <c r="L11" i="16"/>
  <c r="C26" i="16"/>
  <c r="D26" i="16"/>
  <c r="F26" i="16"/>
  <c r="G26" i="16"/>
  <c r="B26" i="16"/>
  <c r="H40" i="16" l="1"/>
  <c r="L39" i="16"/>
  <c r="L38" i="16"/>
  <c r="J40" i="16"/>
  <c r="L41" i="16"/>
  <c r="D40" i="16"/>
  <c r="K26" i="16"/>
  <c r="H26" i="16"/>
  <c r="L26" i="16" s="1"/>
  <c r="K40" i="16"/>
  <c r="J26" i="16"/>
  <c r="I32" i="7"/>
  <c r="I33" i="7"/>
  <c r="I34" i="7"/>
  <c r="I35" i="7"/>
  <c r="I37" i="7"/>
  <c r="I38" i="7"/>
  <c r="I39" i="7"/>
  <c r="I31" i="7"/>
  <c r="I36" i="7"/>
  <c r="J8" i="7"/>
  <c r="J9" i="7"/>
  <c r="J10" i="7"/>
  <c r="J11" i="7"/>
  <c r="J12" i="7"/>
  <c r="J13" i="7"/>
  <c r="J14" i="7"/>
  <c r="J15" i="7"/>
  <c r="J16" i="7"/>
  <c r="J17" i="7"/>
  <c r="J18" i="7"/>
  <c r="J19" i="7"/>
  <c r="J20" i="7"/>
  <c r="J7" i="7"/>
  <c r="C21" i="7"/>
  <c r="E21" i="7"/>
  <c r="F21" i="7"/>
  <c r="B21" i="7"/>
  <c r="H21" i="7" l="1"/>
  <c r="L40" i="16"/>
  <c r="I21" i="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H42" i="16"/>
  <c r="D42" i="16"/>
  <c r="C58" i="23"/>
  <c r="D58" i="23" l="1"/>
  <c r="L42" i="16"/>
</calcChain>
</file>

<file path=xl/sharedStrings.xml><?xml version="1.0" encoding="utf-8"?>
<sst xmlns="http://schemas.openxmlformats.org/spreadsheetml/2006/main" count="571" uniqueCount="356">
  <si>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</si>
  <si>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</si>
  <si>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</si>
  <si>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</si>
  <si>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</si>
  <si>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</si>
  <si>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</si>
  <si>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</si>
  <si>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</si>
  <si>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</si>
  <si>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</si>
  <si>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</si>
  <si>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</si>
  <si>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</si>
  <si>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</si>
  <si>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</si>
  <si>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</si>
  <si>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</si>
  <si>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</si>
  <si>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</si>
  <si>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</si>
  <si>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</si>
  <si>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</si>
  <si>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</si>
  <si>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</si>
  <si>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</si>
  <si>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</si>
  <si>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</si>
  <si>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</si>
  <si>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</si>
  <si>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</si>
  <si>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</si>
  <si>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</si>
  <si>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</si>
  <si>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</si>
  <si>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</si>
  <si>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</si>
  <si>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</si>
  <si>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</si>
  <si>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</si>
  <si>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</si>
  <si>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</si>
  <si>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</si>
  <si>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</si>
  <si>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</si>
  <si>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</si>
  <si>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</si>
  <si>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</si>
  <si>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</si>
  <si>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</si>
  <si>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</si>
  <si>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</si>
  <si>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</si>
  <si>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</si>
  <si>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</si>
  <si>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</si>
  <si>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</si>
  <si>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</si>
  <si>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</si>
  <si>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</si>
  <si>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</si>
  <si>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</si>
  <si>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</si>
  <si>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</si>
  <si>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</si>
  <si>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</si>
  <si>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</si>
  <si>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</si>
  <si>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</si>
  <si>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</si>
  <si>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</si>
  <si>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</si>
  <si>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</si>
  <si>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</si>
  <si>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</si>
  <si>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</si>
  <si>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</si>
  <si>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</si>
  <si>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</si>
  <si>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</si>
  <si>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</si>
  <si>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</si>
  <si>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</si>
  <si>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</si>
  <si>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</si>
  <si>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</si>
  <si>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</si>
  <si>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</si>
  <si>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</si>
  <si>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</si>
  <si>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</si>
  <si>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</si>
  <si>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</si>
  <si>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</si>
  <si>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</si>
  <si>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</si>
  <si>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</si>
  <si>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</si>
  <si>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</si>
  <si>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</si>
  <si>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</si>
  <si>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</si>
  <si>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</si>
  <si>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</si>
  <si>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</si>
  <si>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</si>
  <si>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</si>
  <si>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</si>
  <si>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</si>
  <si>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</si>
  <si>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</si>
  <si>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</si>
  <si>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</si>
  <si>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</si>
  <si>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</si>
  <si>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</si>
  <si>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</si>
  <si>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</si>
  <si>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</si>
  <si>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</si>
  <si>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</si>
  <si>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</si>
  <si>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</si>
  <si>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</si>
  <si>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</si>
  <si>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</si>
  <si>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</si>
  <si>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</si>
  <si>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</si>
  <si>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</si>
  <si>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</si>
  <si>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</si>
  <si>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</si>
  <si>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</si>
  <si>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</si>
  <si>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</si>
  <si>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</si>
  <si>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</si>
  <si>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</si>
  <si>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</si>
  <si>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</si>
  <si>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</si>
  <si>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</si>
  <si>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</si>
  <si>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</si>
  <si>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</si>
  <si>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</si>
  <si>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</si>
  <si>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</si>
  <si>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</si>
  <si>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</si>
  <si>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</si>
  <si>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</si>
  <si>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</si>
  <si>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</si>
  <si>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</si>
  <si>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Totalt antal     körda mil</t>
  </si>
  <si>
    <t>Elfordon</t>
  </si>
  <si>
    <t>Ägd av fysisk person</t>
  </si>
  <si>
    <t>Ägd av juridisk person</t>
  </si>
  <si>
    <t xml:space="preserve">   därav  taxi</t>
  </si>
  <si>
    <t xml:space="preserve">   därav  husbil</t>
  </si>
  <si>
    <t>Timmerbilar</t>
  </si>
  <si>
    <t>-2004</t>
  </si>
  <si>
    <t>2022-</t>
  </si>
  <si>
    <t>okänd</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</si>
  <si>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</si>
  <si>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</si>
  <si>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</si>
  <si>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t>Maria Melkersson</t>
  </si>
  <si>
    <t>tel: 010-414 42 16, e-post: maria.melkersson@trafa.se</t>
  </si>
  <si>
    <t>Passenger cars</t>
  </si>
  <si>
    <t>Lorries</t>
  </si>
  <si>
    <t>Buses</t>
  </si>
  <si>
    <t>Motorcycles</t>
  </si>
  <si>
    <t>Regional statistics</t>
  </si>
  <si>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</si>
  <si>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</si>
  <si>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</si>
  <si>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</si>
  <si>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</si>
  <si>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</si>
  <si>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</si>
  <si>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</si>
  <si>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The statistics describe vehicle kilometres driven with Swedish-registered vehicles subject to inspection. The statistics include passenger cars, light and heavy goods vehicles, buses and motorcycles during 2021. Some time series are presented for the years 1999-2021. The statistics are published in April but for motorcycles the update for the current year is made in September.</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</si>
  <si>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</si>
  <si>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</si>
  <si>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</si>
  <si>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</si>
  <si>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family val="2"/>
      </rPr>
      <t>).</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</si>
  <si>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</si>
  <si>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</si>
  <si>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</si>
  <si>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</si>
  <si>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</si>
  <si>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</si>
  <si>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</si>
  <si>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</si>
  <si>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</si>
  <si>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</si>
  <si>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</si>
  <si>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</si>
  <si>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</si>
  <si>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</si>
  <si>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</si>
  <si>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</si>
  <si>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</si>
  <si>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</si>
  <si>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</si>
  <si>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</si>
  <si>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</si>
  <si>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</si>
  <si>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</si>
  <si>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ska beskriva körsträckor mätt i antal mil som körs med svenskregistrerade besiktningspliktiga fordon. Statistiken omfattar personbilar, lastbilar, bussar och motorcyklar under 2021. Vissa tidsserier presenteras för åren 1999-2022. Statistiken publiceras i april men uppdateras för aktuellt år för motorcyklar först i september.</t>
  </si>
  <si>
    <t>Stadsbuss</t>
  </si>
  <si>
    <t>Regionbuss</t>
  </si>
  <si>
    <t>Långfärdsbuss</t>
  </si>
  <si>
    <t>Mindre stadsbuss</t>
  </si>
  <si>
    <t>Mindre långfärdsbuss</t>
  </si>
  <si>
    <t xml:space="preserve">                                                          Trafikanalys Statistik 2023:10</t>
  </si>
  <si>
    <r>
      <t xml:space="preserve">Innehåll / </t>
    </r>
    <r>
      <rPr>
        <b/>
        <i/>
        <sz val="16"/>
        <color theme="0"/>
        <rFont val="Tahoma"/>
        <family val="2"/>
      </rPr>
      <t>Content</t>
    </r>
  </si>
  <si>
    <t>Table MC1. Vehicle kilometers (10 kilometers), number of vehicles and average kilometers driven (10 kilometers). Years 1999–2022.</t>
  </si>
  <si>
    <t>Table MC2. Number of motorcycles and average 10 kilometres driven by year of model/construction and owner. Year 2022.</t>
  </si>
  <si>
    <t>Table MC3. Vehicle kilometers (10 kilometers) and number of motorcycles by cylinder volume and owner. Year 2022.</t>
  </si>
  <si>
    <t>126 - 600</t>
  </si>
  <si>
    <t xml:space="preserve">1 001 - </t>
  </si>
  <si>
    <t>601 - 1 000</t>
  </si>
  <si>
    <t>Table MC4. Vehicle kilometers (10 kilometers) and number of motorcycles by owner. Year 2022.</t>
  </si>
  <si>
    <t>Körsträckor 2023</t>
  </si>
  <si>
    <t>Vehicle kilometers 2023</t>
  </si>
  <si>
    <r>
      <t>Publiceringsdatum: 2024-04-11 /</t>
    </r>
    <r>
      <rPr>
        <b/>
        <i/>
        <sz val="10"/>
        <rFont val="Arial"/>
        <family val="2"/>
      </rPr>
      <t xml:space="preserve"> Date of publication: April 11, 2024</t>
    </r>
  </si>
  <si>
    <t>Tabell MC1. Total körsträcka (mil), antal fordon och genomsnittlig körsträcka. Åren 1999–2022.</t>
  </si>
  <si>
    <t>Tabell MC3. Körsträckor (mil) och antal motorcyklar efter cylindervolym och ägare. År 2022.</t>
  </si>
  <si>
    <t>Tabell MC2. Körsträckor (mil) och antal motorcyklar efter årsmodell/tillverkningsår och ägare. År 2022.</t>
  </si>
  <si>
    <t>Tabell MC4. Körsträckor (mil) och antal motorcyklar efter ägare. År 2022.</t>
  </si>
  <si>
    <t>Anm: Tabellen avser fordon som varit i trafik någon gång under året.</t>
  </si>
  <si>
    <t>Remark: The table refers to vehicles which were in use at least one day during the year.</t>
  </si>
  <si>
    <r>
      <t xml:space="preserve">Definitioner / </t>
    </r>
    <r>
      <rPr>
        <b/>
        <i/>
        <sz val="16"/>
        <color rgb="FFFFFFFF"/>
        <rFont val="Tahoma"/>
        <family val="2"/>
      </rPr>
      <t>Definitions</t>
    </r>
  </si>
  <si>
    <t>Antal fordon</t>
  </si>
  <si>
    <r>
      <t xml:space="preserve">Enskild näringsidkare </t>
    </r>
    <r>
      <rPr>
        <sz val="11"/>
        <color rgb="FF000000"/>
        <rFont val="Calibri"/>
        <family val="2"/>
      </rPr>
      <t xml:space="preserve"> </t>
    </r>
  </si>
  <si>
    <t>Lastbil</t>
  </si>
  <si>
    <t xml:space="preserve">Husbil </t>
  </si>
  <si>
    <r>
      <t xml:space="preserve">Bussklass </t>
    </r>
    <r>
      <rPr>
        <sz val="11"/>
        <color rgb="FF000000"/>
        <rFont val="Calibri"/>
        <family val="2"/>
      </rPr>
      <t xml:space="preserve"> </t>
    </r>
  </si>
  <si>
    <t>För fordon som är inrättande för befordran av högst 22 passagerare utöver föraren finns följande fordonsklasser:</t>
  </si>
  <si>
    <t>Klass A "Mindre stadsbuss" – Fordon utformade för befordran av ståplatspassagerare. Ett fordon i denna klass är utrustat med säten och ska ha utrymme för ståplatspassagerare</t>
  </si>
  <si>
    <t>Klass B "Mindre långfärdsbuss" – Fordon som inte är utformade för befordran av ståplatspassagerare. Ett fordon i denna klass saknar utrymme för ståplatspassagerare.</t>
  </si>
  <si>
    <r>
      <t>Bensin</t>
    </r>
    <r>
      <rPr>
        <sz val="11"/>
        <color rgb="FF000000"/>
        <rFont val="Calibri"/>
        <family val="2"/>
      </rPr>
      <t xml:space="preserve"> - fordon som endast har bensin som drivmedel.</t>
    </r>
  </si>
  <si>
    <r>
      <t>Diesel</t>
    </r>
    <r>
      <rPr>
        <sz val="11"/>
        <color rgb="FF000000"/>
        <rFont val="Calibri"/>
        <family val="2"/>
      </rPr>
      <t xml:space="preserve"> - fordon som har diesel, biodiesel eller dessa i kombination med varandra som drivmedel.</t>
    </r>
  </si>
  <si>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</si>
  <si>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</si>
  <si>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Gas</t>
    </r>
    <r>
      <rPr>
        <sz val="11"/>
        <color rgb="FF000000"/>
        <rFont val="Calibri"/>
        <family val="2"/>
      </rPr>
      <t xml:space="preserve"> - de fordon som har naturgas, biogas eller metangas som första eller andra drivmedel.</t>
    </r>
  </si>
  <si>
    <r>
      <t>Övriga</t>
    </r>
    <r>
      <rPr>
        <sz val="11"/>
        <color rgb="FF000000"/>
        <rFont val="Calibri"/>
        <family val="2"/>
      </rPr>
      <t xml:space="preserve"> - motorgas, gengas, vätgas eller okänd.</t>
    </r>
  </si>
  <si>
    <r>
      <t xml:space="preserve">Elhybrider </t>
    </r>
    <r>
      <rPr>
        <sz val="11"/>
        <color rgb="FF000000"/>
        <rFont val="Calibri"/>
        <family val="2"/>
      </rPr>
      <t>till skillnad från laddhybrider är elhybrider inte externt laddbara, utan laddas under körning genom att återvinna rörelseenergi. "Vanliga" elhybrider drivs av en förbrännings- och en elmotor. Elmotorns batteri laddas under körning och motorerna samverkar eller driver bilen var för sig.</t>
    </r>
  </si>
  <si>
    <t>Karosseri</t>
  </si>
  <si>
    <t xml:space="preserve">Karosserikoder anges i vägtrafikregistret och registreringshandlingar för att beskriva karosseritypen hos en bil eller en släpvagn,  t.ex. flak, skåp eller tank. Vissa koder anger dock närmast att fordonet är inrättat för visst ändamål,  t.ex. brandfordon eller polisfordon. </t>
  </si>
  <si>
    <r>
      <t>Elhybrid</t>
    </r>
    <r>
      <rPr>
        <sz val="11"/>
        <color rgb="FF000000"/>
        <rFont val="Calibri"/>
        <family val="2"/>
      </rPr>
      <t xml:space="preserve"> -  fordon som har el i kombination med annat bränsle, t.ex. bensin eller diesel, som drivmedel. Elhybrid kan även urskiljas med hjälp av utsläppsklass och/eller elfordon med märkningen el/elhybrid.</t>
    </r>
  </si>
  <si>
    <r>
      <t>Laddhybrid</t>
    </r>
    <r>
      <rPr>
        <sz val="11"/>
        <color rgb="FF000000"/>
        <rFont val="Calibri"/>
        <family val="2"/>
      </rPr>
      <t xml:space="preserve"> - fordon som är laddningsbara via eluttag och som har el i kombination med annat bränsle, t.ex. bensin eller diesel, som drivmedel. Laddhybrid kan urskiljas med hjälp av utsläppsklass och/eller elfordon med märkningen laddhybrid.</t>
    </r>
  </si>
  <si>
    <t xml:space="preserve">Klass III "Långfärdsbuss" – Fordon som är uteslutande för befordran av sittplatspassagerare. </t>
  </si>
  <si>
    <t xml:space="preserve">Klass II "Regionbuss" – Fordon som huvudsakligen är för sittplatspassagerare och som är utformade för att medge befordran av ståplatspassagerare i mittgången och/eller i ett utrymme som inte är större än att det utrymme som upptas för två dubbelsäten. </t>
  </si>
  <si>
    <t>Med lätt lastbil avses lastbil med en totalvikt på högst 3 500 kg, med tung lastbil en totalvikt över 3 500 kg.</t>
  </si>
  <si>
    <t>Klass I "Stadsbuss" – Fordon med utrymmen för ståplatspassagerare för att medge frekventa förflyttningar av passagerare.</t>
  </si>
  <si>
    <r>
      <t xml:space="preserve">Statistiken om körsträckor avser kalenderåret och alla fordon som har varit i trafik någon gång under året. Antalet fordon som varit i trafik någon gång under året är högre än den uppgift som redovisas i statistiken </t>
    </r>
    <r>
      <rPr>
        <i/>
        <sz val="11"/>
        <color rgb="FF000000"/>
        <rFont val="Calibri"/>
        <family val="2"/>
      </rPr>
      <t>Fordon</t>
    </r>
    <r>
      <rPr>
        <sz val="11"/>
        <color rgb="FF000000"/>
        <rFont val="Calibri"/>
        <family val="2"/>
      </rPr>
      <t xml:space="preserve">; i </t>
    </r>
    <r>
      <rPr>
        <i/>
        <sz val="11"/>
        <color rgb="FF000000"/>
        <rFont val="Calibri"/>
        <family val="2"/>
      </rPr>
      <t>Fordon</t>
    </r>
    <r>
      <rPr>
        <sz val="11"/>
        <color rgb="FF000000"/>
        <rFont val="Calibri"/>
        <family val="2"/>
      </rPr>
      <t xml:space="preserve"> redovisas antalet fordon i trafik vid en specifik tidpunkt (den 31 december).</t>
    </r>
  </si>
  <si>
    <r>
      <t xml:space="preserve">Mildhybrider </t>
    </r>
    <r>
      <rPr>
        <sz val="11"/>
        <color rgb="FF000000"/>
        <rFont val="Calibri"/>
        <family val="2"/>
      </rPr>
      <t xml:space="preserve">drivs med en förbränningsmotor och kan inte köras enbart på el. Den tillkommande elmotorn är så pass liten i en mildhybrid att den inte klarar av att driva bilen, utan hjälper förbränningsmotorn och på så sätt minskar bränsleförbrukningen.  I statistiken inkluderas mildhybrider i respektive bränsle (framför allt bensin och diesel). </t>
    </r>
  </si>
  <si>
    <t xml:space="preserve">     därav enskilda näringsidkare  </t>
  </si>
  <si>
    <t xml:space="preserve">En enskild näringsidkare är en person som själv driver och ansvarar för ett företag. Enligt Bolagsverket är en enskild näringsidkare inte en juridisk person.  I statistiken om fordon redovisas dock alla bolagsformer under juridisk person.    </t>
  </si>
  <si>
    <t>Totalvikt</t>
  </si>
  <si>
    <t>Maximilast</t>
  </si>
  <si>
    <t>Ett fordons totalvikt är tjänstevikt plus maximilast (maxlastvikt).</t>
  </si>
  <si>
    <t xml:space="preserve">En personbil klass II kallas ofta för husbil men en husbil kan också vara registrerad som en lastbil. Om husbilen är registrerad som lastbil, finns det andra krav på förarens behörighet, fordonets utrustning samt skatter och avgifter. Det är främst äldre husbilar som registrerats som lastbil och de flesta av dem är avställda. Idag är nära nog 100 procent av de nyregistrerade husbilarna personbil klass II.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</si>
  <si>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</si>
  <si>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</si>
  <si>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statistics on vehicle kilometres refer to the calendar year and all vehicles that have been in traffic for at least one day during the year. The number of vehicles in traffic at least one day during the year is higher than the figure reported in the statistics Vehicles; in Vehicles the number of vehicles refers to to the number in traffic on a specific date (December 31st). A vehicle in traffic is a vehicle that is authorised to drive on the roads according to the road traffic regulations.  It also includes temporarily registered vehicles that are registered as being in traffic.</t>
  </si>
  <si>
    <t>Drivmedel avser det drivmedel som fordonet är registrerat för. Det är inte tvingande att ange flera drivmedel även om fordonet kan drivas med t.ex. både bensin och gas. Vi vet inget om vilket drivmedel som i praktiken används. I den gruppering som används för statistiken används första och andra bränslet enligt nedanstående.</t>
  </si>
  <si>
    <t>Fuels</t>
  </si>
  <si>
    <r>
      <rPr>
        <b/>
        <i/>
        <sz val="11"/>
        <color rgb="FF000000"/>
        <rFont val="Calibri"/>
        <family val="2"/>
      </rPr>
      <t>Petrol</t>
    </r>
    <r>
      <rPr>
        <i/>
        <sz val="11"/>
        <color rgb="FF000000"/>
        <rFont val="Calibri"/>
        <family val="2"/>
      </rPr>
      <t xml:space="preserve"> - Vehicles powered by petrol only, including 'mild hybrids' (see below).</t>
    </r>
  </si>
  <si>
    <r>
      <rPr>
        <b/>
        <i/>
        <sz val="11"/>
        <color rgb="FF000000"/>
        <rFont val="Calibri"/>
        <family val="2"/>
      </rPr>
      <t>Diesel</t>
    </r>
    <r>
      <rPr>
        <i/>
        <sz val="11"/>
        <color rgb="FF000000"/>
        <rFont val="Calibri"/>
        <family val="2"/>
      </rPr>
      <t xml:space="preserve"> - Vehicles powered by diesel, biodiesel or a combination of both, including mild hybrids (see below).</t>
    </r>
  </si>
  <si>
    <r>
      <rPr>
        <b/>
        <i/>
        <sz val="11"/>
        <color rgb="FF000000"/>
        <rFont val="Calibri"/>
        <family val="2"/>
      </rPr>
      <t>Electric</t>
    </r>
    <r>
      <rPr>
        <i/>
        <sz val="11"/>
        <color rgb="FF000000"/>
        <rFont val="Calibri"/>
        <family val="2"/>
      </rPr>
      <t xml:space="preserve"> - Vehicles powered solely by electricity.</t>
    </r>
  </si>
  <si>
    <r>
      <rPr>
        <b/>
        <i/>
        <sz val="11"/>
        <color rgb="FF000000"/>
        <rFont val="Calibri"/>
        <family val="2"/>
      </rPr>
      <t>Electric hybrid</t>
    </r>
    <r>
      <rPr>
        <i/>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</si>
  <si>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i/>
        <sz val="11"/>
        <color rgb="FF000000"/>
        <rFont val="Calibri"/>
        <family val="2"/>
      </rPr>
      <t>Plug-in hybrid</t>
    </r>
    <r>
      <rPr>
        <i/>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</si>
  <si>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i/>
        <sz val="11"/>
        <color rgb="FF000000"/>
        <rFont val="Calibri"/>
        <family val="2"/>
      </rPr>
      <t>Ethanol</t>
    </r>
    <r>
      <rPr>
        <i/>
        <sz val="11"/>
        <color rgb="FF000000"/>
        <rFont val="Calibri"/>
        <family val="2"/>
      </rPr>
      <t xml:space="preserve"> - Vehicles with ethanol, E85 or ED95 as their first or second fuel.</t>
    </r>
  </si>
  <si>
    <r>
      <rPr>
        <b/>
        <i/>
        <sz val="11"/>
        <color rgb="FF000000"/>
        <rFont val="Calibri"/>
        <family val="2"/>
      </rPr>
      <t>Other</t>
    </r>
    <r>
      <rPr>
        <i/>
        <sz val="11"/>
        <color rgb="FF000000"/>
        <rFont val="Calibri"/>
        <family val="2"/>
      </rPr>
      <t xml:space="preserve"> - Vehicles running on LPG, CNG, hydrogen or unknown fuel.</t>
    </r>
  </si>
  <si>
    <r>
      <rPr>
        <b/>
        <i/>
        <sz val="11"/>
        <color rgb="FF000000"/>
        <rFont val="Calibri"/>
        <family val="2"/>
      </rPr>
      <t>Mild hybrids</t>
    </r>
    <r>
      <rPr>
        <i/>
        <sz val="11"/>
        <color rgb="FF000000"/>
        <rFont val="Calibri"/>
        <family val="2"/>
      </rPr>
      <t xml:space="preserve"> are powered by an internal combustion engine and cannot run solely on electricity. The additional electric motor is so small in a mild hybrid that it cannot drive the car but helps the internal combustion engine, thus reducing fuel consumption.</t>
    </r>
  </si>
  <si>
    <t xml:space="preserve">Body codes are used in the road traffic register and registration documents to describe the body type of a car or a trailer, such as a flatbed, van or tank. However, some codes mainly indicate that the vehicle is designed for a specific purpose, such as fire or police vehicles. </t>
  </si>
  <si>
    <r>
      <rPr>
        <b/>
        <i/>
        <sz val="11"/>
        <color rgb="FF000000"/>
        <rFont val="Calibri"/>
        <family val="2"/>
      </rPr>
      <t>Electric hybrids</t>
    </r>
    <r>
      <rPr>
        <i/>
        <sz val="11"/>
        <color rgb="FF000000"/>
        <rFont val="Calibri"/>
        <family val="2"/>
      </rPr>
      <t xml:space="preserve"> are not externally chargeable - unlike plug-in hybrids - but are charged while driving by recovering kinetic energy. Electric hybrids do not include mild hybrids, which are reported under the main fuel. 'Regular' electric hybrids are powered by an internal combustion engine and an electric motor. The electric motor's battery is charged while driving. The motors work together or power the car separately.</t>
    </r>
  </si>
  <si>
    <t>Vehicle bodies</t>
  </si>
  <si>
    <t xml:space="preserve">A sole trader is a person who runs and is responsible for a business. According to the Swedish law, a sole trader is not a legal person/entity.  In the statistics on vehicles, however, all types of companies are reported under legal persons.    </t>
  </si>
  <si>
    <t>Maximilast är den högsta vikten (passagerare plus gods) som ett fordon får lastas med. Maximilast är också skillnaden mellan fordonets totalvikt och tjänstevikt.</t>
  </si>
  <si>
    <t>Weight of vehicle (or combination of vehicles) excluding its load when stationary and ready for the road, including driver and fuel.</t>
  </si>
  <si>
    <t>Tjänstevikten är den sammanlagda vikten av fordonet i normalt, fullt driftfärdigt skick inklusive förare och bränsle.</t>
  </si>
  <si>
    <t>Goods vehicles</t>
  </si>
  <si>
    <t>Sole trader</t>
  </si>
  <si>
    <t>Total of the weight of the vehicle (or combination of vehicles) including its load when stationary and ready for the road . This includes the weight of the driver and the maximum number of persons permitted to be carried. Gross vehicle weight is unladen vehicle weight plus load capacity.</t>
  </si>
  <si>
    <t>A light goods (road) vehicle (LGV) has a gross vehicle weight of 3,500 kilograms or less, while a heavy goods (road) vehicle (HGV) has a gross vehicle weight over 3,500 kilograms.</t>
  </si>
  <si>
    <t>-2005</t>
  </si>
  <si>
    <t>2023-</t>
  </si>
  <si>
    <t>Tabell PB3. Körsträckor (mil) och antal personbilar efter typ av ägare. År 2023.</t>
  </si>
  <si>
    <t>Table PB3. Vehicle kilometers (10 kilometers) and number of passenger cars by type of owner. Year 2023.</t>
  </si>
  <si>
    <t>Tabell PB2. Körsträckor (mil) och antal personbilar efter tjänstevikt och ägare. År 2023.</t>
  </si>
  <si>
    <t>Table PB2. Vehicle kilometers (10 kilometers), number of passenger cars, by kerb weight and owner. Year 2023.</t>
  </si>
  <si>
    <t>Tabell LB1. Total körsträcka (mil), antal lätta lastbilar och genomsnittlig körsträcka. Åren 2000–2023.</t>
  </si>
  <si>
    <t>Table LB1. Vehicle kilometers (10 kilometers), number of vehicles and average kilometers driven (10 kilometers). Years 2000–2023.</t>
  </si>
  <si>
    <t>Tabell LB2. Total körsträcka, antal tunga lastbilar och genomsnittlig körsträcka (mil). Åren 2000-2023.</t>
  </si>
  <si>
    <t>Tabell LB3. Körsträckor (mil) och antal lastbilar efter årsmodell/tillverkningsår och totalvikt. År 2023.</t>
  </si>
  <si>
    <t>Table LB3. Vehicle kilometers (10 kilometers) and number of lorries by year of model/construction and permissible maximum weight. Year 2023.</t>
  </si>
  <si>
    <t>Table LB2. Vehicle kilometers (10 kilometers), number of vehicles and average kilometers driven (10 kilometers). Years 2000-2023.</t>
  </si>
  <si>
    <t>Tabell LB7. Körsträckor (mil) och antal lastbilar efter maximilastvikt. År 2023.</t>
  </si>
  <si>
    <t>Table LB7. Vehicle kilometers (10 kilometers) and number of lorries by load capacity. Year 2023.</t>
  </si>
  <si>
    <t>Tabell LB6. Körsträckor (mil) och antal lastbilar efter totalvikt. År 2023.</t>
  </si>
  <si>
    <t>Table LB6. Vehicle kilometers (10 kilometers) and number of lorries by permissible maximum weight. Year 2023.</t>
  </si>
  <si>
    <t>Tabell LB5. Körsträckor och antal lastbilar efter karosseri. År 2023.</t>
  </si>
  <si>
    <t>Table LB5. Vehicle kilometers (10 kilometers) and number of lorries by type of body. Year 2023.</t>
  </si>
  <si>
    <t>Tabell LB4. Körsträckor och antal lastbilar efter ägare, yrkesmässig trafik, firmabilstrafik och totalvikt. År 2023.</t>
  </si>
  <si>
    <t>Table LB4. Vehicle kilometers (10 kilometers) and number of lorries by owner and used in transport for hire or reward or transport on own account. Year 2023.</t>
  </si>
  <si>
    <t>Table BU1. Vehicle kilometers (10 kilometers), number of buses and average kilometers driven (10 kilometers). Years 2000–2023.</t>
  </si>
  <si>
    <t>Table BU2. Vehicle kilometres (10 kilometres) and number of buses by year of model/construction. Year 2023.</t>
  </si>
  <si>
    <t>Tabell BU2. Körsträckor (mil) och antal bussar efter årsmodell/tillverkningsår. År 2023.</t>
  </si>
  <si>
    <t>Tabell BU3. Körsträckor (mil) och antal bussar efter bussklass. År 2023.</t>
  </si>
  <si>
    <t>Table BU3. Vehicle kilometres (10 kilometres) by bus class. Year 2023.</t>
  </si>
  <si>
    <t>Tabell BU4. Körsträckor och antal bussar efter drivmedel. År 2023.</t>
  </si>
  <si>
    <t>Table BU4. Vehicle kilometers (10 kilometers) and number of buses by fuel. Year 2023.</t>
  </si>
  <si>
    <t>Tabell RS1. Genomsnittlig körsträcka i mil efter registreringslän och fordonsslag. År 2023.</t>
  </si>
  <si>
    <t>Table RS1. Average distance (10 kilometers) driven by kind of vehicle, and by county of registration. Year 2023.</t>
  </si>
  <si>
    <t>Maximum weight of goods and passengers declared permissible by the competent authority of the country of registration of the vehicle</t>
  </si>
  <si>
    <t>Unladen vehicle weight</t>
  </si>
  <si>
    <t>Load capacity</t>
  </si>
  <si>
    <t>Gross vehicle weight (or legally permissible maximum weight)</t>
  </si>
  <si>
    <t>k</t>
  </si>
  <si>
    <t>Tabell PB4. Körsträckor (mil) och antal personbilar efter årsmodell/tillverkningsår och ägare. År 2023.</t>
  </si>
  <si>
    <t>Table PB4. Vehicle kilometres (10 kilometres) and number of passenger cars by year of model/construction and by owner. Year 2023.</t>
  </si>
  <si>
    <t>Tabell PB5. Körsträckor (mil) och antal personbilar efter drivmedel och ägare. År 2023.</t>
  </si>
  <si>
    <t>Table PB5. Vehicle kilometres (10 kilometres) and number of passenger cars by fuel and owner. Year 2023.</t>
  </si>
  <si>
    <t>Maximilastvikt i kg</t>
  </si>
  <si>
    <t>Number of vehicles</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</si>
  <si>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</si>
  <si>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</si>
  <si>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</si>
  <si>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</si>
  <si>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</si>
  <si>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t>For vehicles designed to carry a maximum of 22 passengers in addition to the driver, the following classes of vehicles exist:</t>
  </si>
  <si>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</si>
  <si>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</si>
  <si>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t>Bus categories</t>
  </si>
  <si>
    <t>För fordon som är inrättade för befordran av fler än 22 passagerare utöver föraren finns följande fordonsklasser enligt föreskrift nr 107 från Förenta nationernas ekonomiska kommission för Europa (beteckning stadsbuss etc. är Trafikanalys egen):</t>
  </si>
  <si>
    <t>For vehicles designed to carry a maximum of 22 passengers in addition to the driver, there are the following vehicle classes:</t>
  </si>
  <si>
    <t>1) Bussklasser enligt enligt föreskrift nr 107 från Förenta nationernas ekonomiska kommission för Europa.</t>
  </si>
  <si>
    <t>1) På grund av hur dessa registrerats i Vägtrafikregistret kan man inte skilja elhybrider från laddhybrider.</t>
  </si>
  <si>
    <r>
      <t>Elhybrid/Laddhybrid</t>
    </r>
    <r>
      <rPr>
        <vertAlign val="superscript"/>
        <sz val="8"/>
        <color theme="1" tint="4.9989318521683403E-2"/>
        <rFont val="Arial"/>
        <family val="2"/>
      </rPr>
      <t>1</t>
    </r>
    <r>
      <rPr>
        <vertAlign val="superscript"/>
        <sz val="8"/>
        <rFont val="Arial"/>
        <family val="2"/>
      </rPr>
      <t>)</t>
    </r>
  </si>
  <si>
    <r>
      <t>Motorcyklar</t>
    </r>
    <r>
      <rPr>
        <vertAlign val="superscript"/>
        <sz val="8"/>
        <rFont val="Arial"/>
        <family val="2"/>
      </rPr>
      <t>1)</t>
    </r>
  </si>
  <si>
    <r>
      <t xml:space="preserve">1) Motorcyklar är från år 2022 / </t>
    </r>
    <r>
      <rPr>
        <i/>
        <sz val="8"/>
        <rFont val="Arial"/>
        <family val="2"/>
      </rPr>
      <t>Motorcykles are from year 2022</t>
    </r>
  </si>
  <si>
    <t xml:space="preserve">1) Exklusive mildhybrider, se "Definitioner" </t>
  </si>
  <si>
    <r>
      <t>Elhybrid</t>
    </r>
    <r>
      <rPr>
        <vertAlign val="superscript"/>
        <sz val="8"/>
        <rFont val="Arial"/>
        <family val="2"/>
      </rPr>
      <t>1)</t>
    </r>
  </si>
  <si>
    <t>Körsträckor 2023 för MC publiceras 2024-09-19 / Vehicle kilometers 2023 for MC will be published September 19, 2024</t>
  </si>
  <si>
    <r>
      <rPr>
        <sz val="10"/>
        <rFont val="Arial"/>
        <family val="2"/>
      </rPr>
      <t xml:space="preserve">Tabellerna kompletteras med körsträckor 2023 för MC 2024-09-19 </t>
    </r>
    <r>
      <rPr>
        <i/>
        <sz val="10"/>
        <rFont val="Arial"/>
        <family val="2"/>
      </rPr>
      <t>/ The publication will be updated with mileage 2023 for MC September 19, 2024</t>
    </r>
  </si>
  <si>
    <t>Tabell PB1. Total körsträcka (mil), antal personbilar och genomsnittlig körsträcka. Åren 1999–2023.</t>
  </si>
  <si>
    <t>Table PB1. Vehicle kilometers (10 kilometers), number of vehicles and average kilometers driven. Years 1999–2023.</t>
  </si>
  <si>
    <t>Tabell BU1. Total körsträcka (mil), antal bussar och genomsnittlig körsträcka. Åren 1999–2023.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</si>
</sst>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
    <numFmt numFmtId="168" formatCode="_-* #,##0\ _k_r_-;\-* #,##0\ _k_r_-;_-* &quot;-&quot;??\ _k_r_-;_-@_-"/>
    <numFmt numFmtId="169" formatCode="_-* #,##0.00000000\ _k_r_-;\-* #,##0.00000000\ _k_r_-;_-* &quot;-&quot;??\ _k_r_-;_-@_-"/>
    <numFmt numFmtId="170" formatCode="#,##0.0"/>
  </numFmts>
  <fonts count="54" x14ac:knownFonts="1">
    <font>
      <sz val="10"/>
      <name val="Arial"/>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b/>
      <sz val="8"/>
      <color indexed="10"/>
      <name val="Arial"/>
      <family val="2"/>
    </font>
    <font>
      <sz val="8"/>
      <name val="Helvetica"/>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theme="0"/>
      <name val="Arial"/>
      <family val="2"/>
    </font>
    <font>
      <b/>
      <sz val="8"/>
      <color rgb="FF000000"/>
      <name val="Arial"/>
      <family val="2"/>
    </font>
    <font>
      <b/>
      <i/>
      <sz val="10"/>
      <name val="Arial"/>
      <family val="2"/>
    </font>
    <font>
      <b/>
      <sz val="16"/>
      <color theme="0"/>
      <name val="Tahoma"/>
      <family val="2"/>
    </font>
    <font>
      <sz val="8"/>
      <name val="Verdana"/>
      <family val="2"/>
    </font>
    <font>
      <u/>
      <sz val="10"/>
      <color indexed="12"/>
      <name val="Arial"/>
      <family val="2"/>
    </font>
    <font>
      <u/>
      <sz val="10"/>
      <color theme="4" tint="-0.249977111117893"/>
      <name val="Arial"/>
      <family val="2"/>
    </font>
    <font>
      <b/>
      <i/>
      <sz val="16"/>
      <color indexed="9"/>
      <name val="Tahoma"/>
      <family val="2"/>
    </font>
    <font>
      <b/>
      <i/>
      <sz val="16"/>
      <color rgb="FFFFFFFF"/>
      <name val="Tahoma"/>
      <family val="2"/>
    </font>
    <font>
      <b/>
      <sz val="9.5"/>
      <name val="Arial"/>
      <family val="2"/>
    </font>
    <font>
      <sz val="10"/>
      <name val="Calibri"/>
      <family val="2"/>
    </font>
    <font>
      <u/>
      <sz val="10"/>
      <name val="Arial"/>
      <family val="2"/>
    </font>
    <font>
      <sz val="11"/>
      <color rgb="FFFF0000"/>
      <name val="Calibri"/>
      <family val="2"/>
      <scheme val="minor"/>
    </font>
    <font>
      <sz val="9"/>
      <color rgb="FFFF0000"/>
      <name val="Arial"/>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b/>
      <i/>
      <sz val="11"/>
      <color rgb="FF000000"/>
      <name val="Calibri"/>
      <family val="2"/>
    </font>
    <font>
      <sz val="11"/>
      <name val="Calibri"/>
      <family val="2"/>
    </font>
    <font>
      <b/>
      <sz val="11"/>
      <name val="Calibri"/>
      <family val="2"/>
    </font>
    <font>
      <i/>
      <sz val="11"/>
      <name val="Calibri"/>
      <family val="2"/>
    </font>
    <font>
      <i/>
      <vertAlign val="superscript"/>
      <sz val="8"/>
      <name val="Arial"/>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3">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right/>
      <top style="thin">
        <color rgb="FFFFCC99"/>
      </top>
      <bottom style="thin">
        <color rgb="FFFFCC99"/>
      </bottom>
      <diagonal/>
    </border>
    <border>
      <left/>
      <right/>
      <top style="thin">
        <color rgb="FFFFCC99"/>
      </top>
      <bottom style="thin">
        <color indexed="64"/>
      </bottom>
      <diagonal/>
    </border>
    <border>
      <left/>
      <right/>
      <top style="thin">
        <color rgb="FFFFCC99"/>
      </top>
      <bottom/>
      <diagonal/>
    </border>
    <border>
      <left/>
      <right/>
      <top/>
      <bottom style="thin">
        <color rgb="FFFFCC99"/>
      </bottom>
      <diagonal/>
    </border>
  </borders>
  <cellStyleXfs count="21">
    <xf numFmtId="0" fontId="0" fillId="0" borderId="0"/>
    <xf numFmtId="0" fontId="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3" fillId="0" borderId="0" applyNumberFormat="0"/>
    <xf numFmtId="0" fontId="5" fillId="0" borderId="0"/>
    <xf numFmtId="9" fontId="3" fillId="0" borderId="0" applyFont="0" applyFill="0" applyBorder="0" applyAlignment="0" applyProtection="0"/>
    <xf numFmtId="167" fontId="6" fillId="2" borderId="0" applyNumberFormat="0" applyBorder="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5" fillId="0" borderId="0"/>
    <xf numFmtId="0" fontId="36" fillId="0" borderId="0" applyNumberFormat="0" applyFill="0" applyBorder="0" applyAlignment="0" applyProtection="0">
      <alignment vertical="top"/>
      <protection locked="0"/>
    </xf>
    <xf numFmtId="0" fontId="3" fillId="0" borderId="0"/>
    <xf numFmtId="0" fontId="5" fillId="0" borderId="0"/>
    <xf numFmtId="0" fontId="1" fillId="0" borderId="0"/>
    <xf numFmtId="0" fontId="1" fillId="0" borderId="0"/>
  </cellStyleXfs>
  <cellXfs count="282">
    <xf numFmtId="0" fontId="0" fillId="0" borderId="0" xfId="0"/>
    <xf numFmtId="0" fontId="10" fillId="0" borderId="0" xfId="0" applyFont="1"/>
    <xf numFmtId="0" fontId="8" fillId="0" borderId="0" xfId="0" applyFont="1"/>
    <xf numFmtId="0" fontId="10" fillId="0" borderId="0" xfId="0" applyFont="1" applyAlignment="1">
      <alignment horizontal="left" wrapText="1"/>
    </xf>
    <xf numFmtId="0" fontId="10" fillId="0" borderId="0" xfId="0" applyFont="1" applyAlignment="1">
      <alignment horizontal="right"/>
    </xf>
    <xf numFmtId="3" fontId="10" fillId="0" borderId="0" xfId="0" applyNumberFormat="1" applyFont="1"/>
    <xf numFmtId="0" fontId="10" fillId="0" borderId="2" xfId="0" applyFont="1" applyBorder="1"/>
    <xf numFmtId="0" fontId="12" fillId="0" borderId="0" xfId="0" applyFont="1"/>
    <xf numFmtId="0" fontId="11" fillId="0" borderId="0" xfId="0" applyFont="1"/>
    <xf numFmtId="0" fontId="10" fillId="0" borderId="2" xfId="0" applyFont="1" applyBorder="1" applyAlignment="1">
      <alignment horizontal="right" wrapText="1"/>
    </xf>
    <xf numFmtId="0" fontId="5" fillId="0" borderId="0" xfId="0" applyFont="1" applyAlignment="1">
      <alignment horizontal="left"/>
    </xf>
    <xf numFmtId="0" fontId="5" fillId="0" borderId="2" xfId="0" applyFont="1" applyBorder="1" applyAlignment="1">
      <alignment horizontal="right" wrapText="1"/>
    </xf>
    <xf numFmtId="3" fontId="5" fillId="0" borderId="0" xfId="0" applyNumberFormat="1" applyFont="1" applyAlignment="1">
      <alignment horizontal="right"/>
    </xf>
    <xf numFmtId="0" fontId="11"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11" fillId="0" borderId="0" xfId="0" applyFont="1" applyAlignment="1">
      <alignment horizontal="left"/>
    </xf>
    <xf numFmtId="0" fontId="5" fillId="0" borderId="0" xfId="0" applyFont="1"/>
    <xf numFmtId="0" fontId="5" fillId="0" borderId="0" xfId="0" applyFont="1" applyAlignment="1">
      <alignment horizontal="left" wrapText="1"/>
    </xf>
    <xf numFmtId="3" fontId="5" fillId="0" borderId="0" xfId="0" applyNumberFormat="1" applyFont="1" applyAlignment="1">
      <alignment horizontal="right" wrapText="1"/>
    </xf>
    <xf numFmtId="3" fontId="5" fillId="0" borderId="0" xfId="0" applyNumberFormat="1" applyFont="1"/>
    <xf numFmtId="0" fontId="19" fillId="0" borderId="0" xfId="0" applyFont="1"/>
    <xf numFmtId="0" fontId="20" fillId="0" borderId="0" xfId="0" applyFont="1"/>
    <xf numFmtId="0" fontId="12" fillId="0" borderId="2" xfId="0" applyFont="1" applyBorder="1" applyAlignment="1">
      <alignment horizontal="right"/>
    </xf>
    <xf numFmtId="0" fontId="8" fillId="0" borderId="0" xfId="0" applyFont="1" applyAlignment="1">
      <alignment horizontal="left"/>
    </xf>
    <xf numFmtId="0" fontId="10" fillId="0" borderId="2" xfId="0" applyFont="1" applyBorder="1" applyAlignment="1">
      <alignment horizontal="right"/>
    </xf>
    <xf numFmtId="0" fontId="5" fillId="0" borderId="1" xfId="0" applyFont="1" applyBorder="1" applyAlignment="1">
      <alignment horizontal="left"/>
    </xf>
    <xf numFmtId="0" fontId="5" fillId="0" borderId="0" xfId="0" applyFont="1" applyAlignment="1">
      <alignment wrapText="1"/>
    </xf>
    <xf numFmtId="0" fontId="11" fillId="0" borderId="4" xfId="0" applyFont="1" applyBorder="1" applyAlignment="1">
      <alignment horizontal="left"/>
    </xf>
    <xf numFmtId="0" fontId="16" fillId="0" borderId="0" xfId="0" applyFont="1"/>
    <xf numFmtId="0" fontId="10" fillId="0" borderId="2" xfId="0" applyFont="1" applyBorder="1" applyAlignment="1">
      <alignment horizontal="right" vertical="top" wrapText="1"/>
    </xf>
    <xf numFmtId="3" fontId="10" fillId="0" borderId="0" xfId="0" applyNumberFormat="1" applyFont="1" applyAlignment="1">
      <alignment wrapText="1"/>
    </xf>
    <xf numFmtId="3" fontId="5" fillId="0" borderId="0" xfId="0" applyNumberFormat="1" applyFont="1" applyAlignment="1">
      <alignment wrapText="1"/>
    </xf>
    <xf numFmtId="3" fontId="10" fillId="0" borderId="2" xfId="0" applyNumberFormat="1" applyFont="1" applyBorder="1" applyAlignment="1">
      <alignment horizontal="right"/>
    </xf>
    <xf numFmtId="0" fontId="5" fillId="0" borderId="3" xfId="0" applyFont="1" applyBorder="1" applyAlignment="1">
      <alignment horizontal="right"/>
    </xf>
    <xf numFmtId="0" fontId="5" fillId="0" borderId="3" xfId="0" applyFont="1" applyBorder="1" applyAlignment="1">
      <alignment wrapText="1"/>
    </xf>
    <xf numFmtId="0" fontId="5" fillId="0" borderId="2" xfId="0" applyFont="1" applyBorder="1" applyAlignment="1">
      <alignment horizontal="right" vertical="top" wrapText="1"/>
    </xf>
    <xf numFmtId="3" fontId="5" fillId="0" borderId="3" xfId="0" applyNumberFormat="1" applyFont="1" applyBorder="1" applyAlignment="1">
      <alignment horizontal="right"/>
    </xf>
    <xf numFmtId="1" fontId="5" fillId="0" borderId="0" xfId="0" applyNumberFormat="1" applyFont="1" applyAlignment="1">
      <alignment horizontal="right"/>
    </xf>
    <xf numFmtId="0" fontId="5" fillId="0" borderId="0" xfId="0" applyFont="1" applyAlignment="1">
      <alignment vertical="center"/>
    </xf>
    <xf numFmtId="3" fontId="5" fillId="0" borderId="0" xfId="0" applyNumberFormat="1" applyFont="1" applyAlignment="1">
      <alignment vertical="center"/>
    </xf>
    <xf numFmtId="1" fontId="0" fillId="0" borderId="0" xfId="0" applyNumberFormat="1"/>
    <xf numFmtId="3" fontId="10" fillId="0" borderId="5" xfId="5" applyNumberFormat="1" applyFont="1" applyBorder="1"/>
    <xf numFmtId="3" fontId="10" fillId="0" borderId="1" xfId="5" applyNumberFormat="1" applyFont="1" applyBorder="1"/>
    <xf numFmtId="3" fontId="10" fillId="0" borderId="1" xfId="5" applyNumberFormat="1" applyFont="1" applyBorder="1" applyAlignment="1">
      <alignment wrapText="1"/>
    </xf>
    <xf numFmtId="0" fontId="24" fillId="0" borderId="0" xfId="0" applyFont="1"/>
    <xf numFmtId="0" fontId="22" fillId="0" borderId="0" xfId="2" applyAlignment="1" applyProtection="1"/>
    <xf numFmtId="0" fontId="5" fillId="0" borderId="2" xfId="0" applyFont="1" applyBorder="1" applyAlignment="1">
      <alignment horizontal="left"/>
    </xf>
    <xf numFmtId="3" fontId="11" fillId="0" borderId="4" xfId="8" applyNumberFormat="1" applyFont="1" applyBorder="1"/>
    <xf numFmtId="3" fontId="5" fillId="0" borderId="1" xfId="8" applyNumberFormat="1" applyFont="1" applyBorder="1"/>
    <xf numFmtId="0" fontId="0" fillId="0" borderId="2" xfId="0" applyBorder="1"/>
    <xf numFmtId="0" fontId="5" fillId="0" borderId="3" xfId="0" applyFont="1" applyBorder="1" applyAlignment="1">
      <alignment horizontal="right" wrapText="1"/>
    </xf>
    <xf numFmtId="0" fontId="5" fillId="0" borderId="8" xfId="0" applyFont="1" applyBorder="1"/>
    <xf numFmtId="3" fontId="15" fillId="0" borderId="6" xfId="0" applyNumberFormat="1" applyFont="1" applyBorder="1" applyAlignment="1">
      <alignment horizontal="right" wrapText="1"/>
    </xf>
    <xf numFmtId="3" fontId="13" fillId="0" borderId="4" xfId="0" applyNumberFormat="1" applyFont="1" applyBorder="1" applyAlignment="1">
      <alignment horizontal="right" wrapText="1"/>
    </xf>
    <xf numFmtId="3" fontId="0" fillId="0" borderId="0" xfId="0" applyNumberFormat="1"/>
    <xf numFmtId="0" fontId="10" fillId="0" borderId="3" xfId="0" applyFont="1" applyBorder="1" applyAlignment="1">
      <alignment horizontal="right"/>
    </xf>
    <xf numFmtId="0" fontId="5" fillId="0" borderId="9" xfId="0" applyFont="1" applyBorder="1" applyAlignment="1">
      <alignment horizontal="left"/>
    </xf>
    <xf numFmtId="0" fontId="5" fillId="0" borderId="9" xfId="0" applyFont="1" applyBorder="1" applyAlignment="1">
      <alignment horizontal="right"/>
    </xf>
    <xf numFmtId="0" fontId="11" fillId="0" borderId="10"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5" fillId="0" borderId="12" xfId="0" applyFont="1" applyBorder="1" applyAlignment="1">
      <alignment horizontal="right"/>
    </xf>
    <xf numFmtId="0" fontId="32" fillId="0" borderId="10" xfId="0" applyFont="1" applyBorder="1" applyAlignment="1">
      <alignment horizontal="right" vertical="center"/>
    </xf>
    <xf numFmtId="0" fontId="10" fillId="4" borderId="2" xfId="0" applyFont="1" applyFill="1" applyBorder="1" applyAlignment="1">
      <alignment horizontal="right"/>
    </xf>
    <xf numFmtId="0" fontId="5" fillId="4" borderId="2" xfId="0" applyFont="1" applyFill="1" applyBorder="1" applyAlignment="1">
      <alignment horizontal="right" wrapText="1"/>
    </xf>
    <xf numFmtId="0" fontId="7" fillId="0" borderId="0" xfId="14" applyFont="1"/>
    <xf numFmtId="0" fontId="3" fillId="0" borderId="0" xfId="3"/>
    <xf numFmtId="0" fontId="7" fillId="0" borderId="0" xfId="3" applyFont="1"/>
    <xf numFmtId="0" fontId="20" fillId="0" borderId="0" xfId="3" applyFont="1"/>
    <xf numFmtId="0" fontId="3" fillId="4" borderId="0" xfId="3" applyFill="1"/>
    <xf numFmtId="0" fontId="21" fillId="0" borderId="0" xfId="3" applyFont="1"/>
    <xf numFmtId="0" fontId="3" fillId="5" borderId="0" xfId="15" applyFont="1" applyFill="1"/>
    <xf numFmtId="0" fontId="3" fillId="5" borderId="0" xfId="15" applyFont="1" applyFill="1" applyAlignment="1">
      <alignment wrapText="1"/>
    </xf>
    <xf numFmtId="0" fontId="7" fillId="5" borderId="0" xfId="15" applyFont="1" applyFill="1" applyAlignment="1">
      <alignment wrapText="1"/>
    </xf>
    <xf numFmtId="0" fontId="33" fillId="5" borderId="0" xfId="15" applyFont="1" applyFill="1" applyAlignment="1">
      <alignment wrapText="1"/>
    </xf>
    <xf numFmtId="0" fontId="22" fillId="5" borderId="0" xfId="2" applyFill="1" applyAlignment="1" applyProtection="1">
      <alignment vertical="top" wrapText="1"/>
    </xf>
    <xf numFmtId="0" fontId="36" fillId="5" borderId="0" xfId="16" applyFill="1" applyAlignment="1" applyProtection="1">
      <alignment vertical="top" wrapText="1"/>
    </xf>
    <xf numFmtId="0" fontId="33" fillId="0" borderId="0" xfId="15" applyFont="1" applyAlignment="1">
      <alignment wrapText="1"/>
    </xf>
    <xf numFmtId="0" fontId="18" fillId="3" borderId="0" xfId="14" applyFont="1" applyFill="1" applyAlignment="1">
      <alignment horizontal="center" vertical="center"/>
    </xf>
    <xf numFmtId="0" fontId="3" fillId="4" borderId="0" xfId="14" applyFill="1"/>
    <xf numFmtId="0" fontId="3" fillId="0" borderId="0" xfId="14"/>
    <xf numFmtId="0" fontId="3" fillId="0" borderId="0" xfId="14" applyAlignment="1">
      <alignment wrapText="1"/>
    </xf>
    <xf numFmtId="0" fontId="38" fillId="3" borderId="0" xfId="14" applyFont="1" applyFill="1" applyAlignment="1">
      <alignment horizontal="center" vertical="center"/>
    </xf>
    <xf numFmtId="0" fontId="3" fillId="4" borderId="0" xfId="17" applyFill="1"/>
    <xf numFmtId="0" fontId="40" fillId="4" borderId="0" xfId="17" applyFont="1" applyFill="1" applyAlignment="1">
      <alignment vertical="center"/>
    </xf>
    <xf numFmtId="0" fontId="33" fillId="4" borderId="0" xfId="17" applyFont="1" applyFill="1"/>
    <xf numFmtId="0" fontId="7" fillId="0" borderId="0" xfId="17" applyFont="1"/>
    <xf numFmtId="0" fontId="3" fillId="4" borderId="0" xfId="18" applyFont="1" applyFill="1" applyAlignment="1">
      <alignment horizontal="left"/>
    </xf>
    <xf numFmtId="0" fontId="41" fillId="4" borderId="0" xfId="18" applyFont="1" applyFill="1" applyAlignment="1">
      <alignment horizontal="left"/>
    </xf>
    <xf numFmtId="0" fontId="3" fillId="4" borderId="0" xfId="18" applyFont="1" applyFill="1"/>
    <xf numFmtId="0" fontId="3" fillId="4" borderId="0" xfId="18" quotePrefix="1" applyFont="1" applyFill="1" applyAlignment="1">
      <alignment horizontal="left"/>
    </xf>
    <xf numFmtId="0" fontId="42" fillId="4" borderId="0" xfId="18" applyFont="1" applyFill="1" applyAlignment="1">
      <alignment horizontal="left"/>
    </xf>
    <xf numFmtId="0" fontId="3" fillId="4" borderId="0" xfId="18" applyFont="1" applyFill="1" applyAlignment="1">
      <alignment wrapText="1"/>
    </xf>
    <xf numFmtId="0" fontId="3" fillId="4" borderId="0" xfId="17" applyFill="1" applyAlignment="1">
      <alignment wrapText="1"/>
    </xf>
    <xf numFmtId="0" fontId="18" fillId="3" borderId="0" xfId="17" applyFont="1" applyFill="1" applyAlignment="1">
      <alignment horizontal="center" vertical="center"/>
    </xf>
    <xf numFmtId="0" fontId="5" fillId="0" borderId="7" xfId="3" applyFont="1" applyBorder="1" applyAlignment="1">
      <alignment horizontal="left"/>
    </xf>
    <xf numFmtId="1" fontId="5" fillId="0" borderId="1" xfId="0" applyNumberFormat="1" applyFont="1" applyBorder="1" applyAlignment="1">
      <alignment horizontal="right"/>
    </xf>
    <xf numFmtId="0" fontId="11" fillId="0" borderId="4" xfId="3" applyFont="1" applyBorder="1" applyAlignment="1">
      <alignment horizontal="left"/>
    </xf>
    <xf numFmtId="1" fontId="11" fillId="0" borderId="4" xfId="0" applyNumberFormat="1" applyFont="1" applyBorder="1" applyAlignment="1">
      <alignment horizontal="right"/>
    </xf>
    <xf numFmtId="0" fontId="11" fillId="0" borderId="10" xfId="0" applyFont="1" applyBorder="1"/>
    <xf numFmtId="0" fontId="46" fillId="0" borderId="0" xfId="0" applyFont="1"/>
    <xf numFmtId="0" fontId="47" fillId="0" borderId="0" xfId="0" applyFont="1" applyAlignment="1">
      <alignment vertical="top" wrapText="1"/>
    </xf>
    <xf numFmtId="0" fontId="25" fillId="0" borderId="0" xfId="14" applyFont="1" applyAlignment="1">
      <alignment vertical="top" wrapText="1"/>
    </xf>
    <xf numFmtId="0" fontId="25" fillId="0" borderId="0" xfId="14" applyFont="1"/>
    <xf numFmtId="0" fontId="49" fillId="0" borderId="0" xfId="0" applyFont="1" applyAlignment="1">
      <alignment vertical="top"/>
    </xf>
    <xf numFmtId="0" fontId="46" fillId="0" borderId="0" xfId="0" applyFont="1" applyAlignment="1">
      <alignment vertical="top" wrapText="1"/>
    </xf>
    <xf numFmtId="0" fontId="3" fillId="0" borderId="0" xfId="14" applyAlignment="1">
      <alignment vertical="top"/>
    </xf>
    <xf numFmtId="0" fontId="25" fillId="0" borderId="0" xfId="14" applyFont="1" applyAlignment="1">
      <alignment vertical="top"/>
    </xf>
    <xf numFmtId="0" fontId="46" fillId="0" borderId="0" xfId="0" applyFont="1" applyAlignment="1">
      <alignment vertical="top"/>
    </xf>
    <xf numFmtId="0" fontId="50" fillId="0" borderId="0" xfId="0" applyFont="1" applyAlignment="1">
      <alignment vertical="top"/>
    </xf>
    <xf numFmtId="0" fontId="7" fillId="0" borderId="0" xfId="14" applyFont="1" applyAlignment="1">
      <alignment vertical="top"/>
    </xf>
    <xf numFmtId="0" fontId="3" fillId="0" borderId="0" xfId="14" applyAlignment="1">
      <alignment vertical="top" wrapText="1"/>
    </xf>
    <xf numFmtId="0" fontId="51" fillId="0" borderId="0" xfId="0" applyFont="1" applyAlignment="1">
      <alignment vertical="top"/>
    </xf>
    <xf numFmtId="0" fontId="33" fillId="0" borderId="0" xfId="14" applyFont="1" applyAlignment="1">
      <alignment vertical="top"/>
    </xf>
    <xf numFmtId="0" fontId="47" fillId="0" borderId="0" xfId="0" applyFont="1" applyAlignment="1">
      <alignment vertical="top"/>
    </xf>
    <xf numFmtId="0" fontId="48" fillId="0" borderId="0" xfId="0" applyFont="1" applyAlignment="1">
      <alignment vertical="top" wrapText="1"/>
    </xf>
    <xf numFmtId="0" fontId="49" fillId="0" borderId="0" xfId="0" applyFont="1" applyAlignment="1">
      <alignment vertical="top" wrapText="1"/>
    </xf>
    <xf numFmtId="0" fontId="52" fillId="0" borderId="0" xfId="14" applyFont="1" applyAlignment="1">
      <alignment vertical="top" wrapText="1"/>
    </xf>
    <xf numFmtId="0" fontId="33" fillId="0" borderId="0" xfId="0" applyFont="1" applyAlignment="1">
      <alignment vertical="top"/>
    </xf>
    <xf numFmtId="0" fontId="50" fillId="0" borderId="0" xfId="0" applyFont="1" applyAlignment="1">
      <alignment vertical="top" wrapText="1"/>
    </xf>
    <xf numFmtId="3" fontId="11" fillId="0" borderId="0" xfId="8" applyNumberFormat="1" applyFont="1" applyBorder="1"/>
    <xf numFmtId="3" fontId="5" fillId="0" borderId="1" xfId="0" applyNumberFormat="1" applyFont="1" applyBorder="1" applyAlignment="1">
      <alignment horizontal="right"/>
    </xf>
    <xf numFmtId="3" fontId="15" fillId="0" borderId="4" xfId="0" applyNumberFormat="1" applyFont="1" applyBorder="1" applyAlignment="1">
      <alignment horizontal="right"/>
    </xf>
    <xf numFmtId="3" fontId="5" fillId="0" borderId="4" xfId="0" applyNumberFormat="1" applyFont="1" applyBorder="1" applyAlignment="1">
      <alignment horizontal="right"/>
    </xf>
    <xf numFmtId="0" fontId="11" fillId="0" borderId="2" xfId="0" applyFont="1" applyBorder="1"/>
    <xf numFmtId="0" fontId="5" fillId="0" borderId="2" xfId="0" applyFont="1" applyBorder="1" applyAlignment="1">
      <alignment wrapText="1"/>
    </xf>
    <xf numFmtId="0" fontId="5" fillId="0" borderId="1" xfId="0" quotePrefix="1" applyFont="1" applyBorder="1" applyAlignment="1">
      <alignment horizontal="left"/>
    </xf>
    <xf numFmtId="2" fontId="0" fillId="0" borderId="0" xfId="0" applyNumberFormat="1"/>
    <xf numFmtId="0" fontId="11" fillId="0" borderId="0" xfId="0" applyFont="1" applyAlignment="1">
      <alignment vertical="center"/>
    </xf>
    <xf numFmtId="3" fontId="23" fillId="0" borderId="0" xfId="0" applyNumberFormat="1" applyFont="1" applyAlignment="1">
      <alignment horizontal="right"/>
    </xf>
    <xf numFmtId="168" fontId="0" fillId="0" borderId="0" xfId="8" applyNumberFormat="1" applyFont="1" applyFill="1"/>
    <xf numFmtId="1" fontId="10" fillId="0" borderId="0" xfId="0" applyNumberFormat="1" applyFont="1"/>
    <xf numFmtId="0" fontId="10" fillId="0" borderId="0" xfId="0" applyFont="1" applyAlignment="1">
      <alignment horizontal="left"/>
    </xf>
    <xf numFmtId="168" fontId="0" fillId="0" borderId="0" xfId="0" applyNumberFormat="1"/>
    <xf numFmtId="0" fontId="3" fillId="0" borderId="0" xfId="0" applyFont="1"/>
    <xf numFmtId="0" fontId="16" fillId="0" borderId="0" xfId="0" applyFont="1" applyAlignment="1">
      <alignment horizontal="left"/>
    </xf>
    <xf numFmtId="0" fontId="31" fillId="0" borderId="0" xfId="0" applyFont="1" applyAlignment="1">
      <alignment horizontal="left"/>
    </xf>
    <xf numFmtId="0" fontId="26" fillId="0" borderId="0" xfId="0" applyFont="1" applyAlignment="1">
      <alignment horizontal="left"/>
    </xf>
    <xf numFmtId="168" fontId="31" fillId="0" borderId="0" xfId="0" applyNumberFormat="1" applyFont="1" applyAlignment="1">
      <alignment horizontal="left"/>
    </xf>
    <xf numFmtId="0" fontId="24" fillId="0" borderId="0" xfId="0" applyFont="1" applyAlignment="1">
      <alignment horizontal="left"/>
    </xf>
    <xf numFmtId="168" fontId="26" fillId="0" borderId="0" xfId="0" applyNumberFormat="1" applyFont="1" applyAlignment="1">
      <alignment horizontal="left"/>
    </xf>
    <xf numFmtId="3" fontId="5" fillId="0" borderId="1" xfId="0" applyNumberFormat="1" applyFont="1" applyBorder="1" applyAlignment="1">
      <alignment horizontal="left"/>
    </xf>
    <xf numFmtId="3" fontId="5" fillId="0" borderId="0" xfId="0" applyNumberFormat="1" applyFont="1" applyAlignment="1">
      <alignment horizontal="left"/>
    </xf>
    <xf numFmtId="168" fontId="10" fillId="0" borderId="0" xfId="8" applyNumberFormat="1" applyFont="1" applyFill="1"/>
    <xf numFmtId="0" fontId="11" fillId="0" borderId="2" xfId="0" applyFont="1" applyBorder="1" applyAlignment="1">
      <alignment horizontal="left"/>
    </xf>
    <xf numFmtId="3" fontId="11" fillId="0" borderId="2" xfId="0" applyNumberFormat="1" applyFont="1" applyBorder="1" applyAlignment="1">
      <alignment horizontal="right" wrapText="1"/>
    </xf>
    <xf numFmtId="3" fontId="11" fillId="0" borderId="0" xfId="0" applyNumberFormat="1" applyFont="1" applyAlignment="1">
      <alignment horizontal="right" wrapText="1"/>
    </xf>
    <xf numFmtId="0" fontId="23" fillId="0" borderId="0" xfId="0" applyFont="1"/>
    <xf numFmtId="0" fontId="5" fillId="0" borderId="2" xfId="0" applyFont="1" applyBorder="1"/>
    <xf numFmtId="0" fontId="5" fillId="0" borderId="3" xfId="0" applyFont="1" applyBorder="1"/>
    <xf numFmtId="0" fontId="5" fillId="0" borderId="6" xfId="0" applyFont="1" applyBorder="1" applyAlignment="1">
      <alignment horizontal="left"/>
    </xf>
    <xf numFmtId="168" fontId="5" fillId="0" borderId="0" xfId="8" applyNumberFormat="1" applyFont="1" applyFill="1"/>
    <xf numFmtId="168" fontId="23" fillId="0" borderId="0" xfId="8"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horizontal="right"/>
    </xf>
    <xf numFmtId="3" fontId="15" fillId="0" borderId="0" xfId="0" applyNumberFormat="1" applyFont="1" applyAlignment="1">
      <alignment horizontal="right"/>
    </xf>
    <xf numFmtId="0" fontId="5" fillId="0" borderId="7" xfId="0" applyFont="1" applyBorder="1" applyAlignment="1">
      <alignment horizontal="left"/>
    </xf>
    <xf numFmtId="3" fontId="5" fillId="0" borderId="7" xfId="0" applyNumberFormat="1" applyFont="1" applyBorder="1" applyAlignment="1">
      <alignment horizontal="right"/>
    </xf>
    <xf numFmtId="0" fontId="5" fillId="0" borderId="4" xfId="0" applyFont="1" applyBorder="1" applyAlignment="1">
      <alignment horizontal="left"/>
    </xf>
    <xf numFmtId="0" fontId="10" fillId="0" borderId="3" xfId="0" applyFont="1" applyBorder="1" applyAlignment="1">
      <alignment horizontal="left"/>
    </xf>
    <xf numFmtId="0" fontId="5" fillId="0" borderId="5" xfId="0" applyFont="1" applyBorder="1"/>
    <xf numFmtId="0" fontId="10" fillId="0" borderId="1" xfId="0" applyFont="1" applyBorder="1"/>
    <xf numFmtId="3" fontId="13" fillId="0" borderId="0" xfId="0" applyNumberFormat="1" applyFont="1" applyAlignment="1">
      <alignment horizontal="right"/>
    </xf>
    <xf numFmtId="165" fontId="15" fillId="0" borderId="0" xfId="0" applyNumberFormat="1" applyFont="1" applyAlignment="1">
      <alignment horizontal="right"/>
    </xf>
    <xf numFmtId="0" fontId="11" fillId="0" borderId="4" xfId="0" applyFont="1" applyBorder="1"/>
    <xf numFmtId="3" fontId="13" fillId="0" borderId="4" xfId="0" applyNumberFormat="1" applyFont="1" applyBorder="1" applyAlignment="1">
      <alignment horizontal="right"/>
    </xf>
    <xf numFmtId="9" fontId="10" fillId="0" borderId="0" xfId="6" applyFont="1" applyFill="1"/>
    <xf numFmtId="0" fontId="10" fillId="0" borderId="5" xfId="0" quotePrefix="1" applyFont="1" applyBorder="1" applyAlignment="1">
      <alignment horizontal="left"/>
    </xf>
    <xf numFmtId="0" fontId="10" fillId="0" borderId="1" xfId="0" applyFont="1" applyBorder="1" applyAlignment="1">
      <alignment horizontal="left"/>
    </xf>
    <xf numFmtId="0" fontId="15" fillId="0" borderId="0" xfId="0" applyFont="1" applyAlignment="1">
      <alignment horizontal="right"/>
    </xf>
    <xf numFmtId="3" fontId="11" fillId="0" borderId="0" xfId="0" applyNumberFormat="1" applyFont="1" applyAlignment="1">
      <alignment vertical="center"/>
    </xf>
    <xf numFmtId="3" fontId="11" fillId="0" borderId="0" xfId="6" applyNumberFormat="1" applyFont="1" applyFill="1" applyAlignment="1">
      <alignment vertical="center"/>
    </xf>
    <xf numFmtId="166" fontId="11" fillId="0" borderId="0" xfId="6" applyNumberFormat="1" applyFont="1" applyFill="1"/>
    <xf numFmtId="0" fontId="10" fillId="0" borderId="0" xfId="0" applyFont="1" applyAlignment="1">
      <alignment horizontal="center"/>
    </xf>
    <xf numFmtId="0" fontId="10" fillId="0" borderId="8" xfId="0" applyFont="1" applyBorder="1" applyAlignment="1">
      <alignment horizontal="left"/>
    </xf>
    <xf numFmtId="0" fontId="10" fillId="0" borderId="8" xfId="0" applyFont="1" applyBorder="1" applyAlignment="1">
      <alignment horizontal="left" wrapText="1"/>
    </xf>
    <xf numFmtId="0" fontId="10" fillId="0" borderId="8" xfId="0" applyFont="1" applyBorder="1" applyAlignment="1">
      <alignment horizontal="right" wrapText="1"/>
    </xf>
    <xf numFmtId="0" fontId="10" fillId="0" borderId="0" xfId="0" applyFont="1" applyAlignment="1">
      <alignment horizontal="right" wrapText="1"/>
    </xf>
    <xf numFmtId="0" fontId="10" fillId="0" borderId="0" xfId="0" applyFont="1" applyAlignment="1">
      <alignment wrapText="1"/>
    </xf>
    <xf numFmtId="3" fontId="5" fillId="0" borderId="1" xfId="0" quotePrefix="1" applyNumberFormat="1" applyFont="1" applyBorder="1" applyAlignment="1">
      <alignment horizontal="left"/>
    </xf>
    <xf numFmtId="3" fontId="15" fillId="0" borderId="6" xfId="0" applyNumberFormat="1" applyFont="1" applyBorder="1" applyAlignment="1">
      <alignment horizontal="right"/>
    </xf>
    <xf numFmtId="1" fontId="5" fillId="0" borderId="1" xfId="0" applyNumberFormat="1" applyFont="1" applyBorder="1" applyAlignment="1">
      <alignment horizontal="left"/>
    </xf>
    <xf numFmtId="3" fontId="13" fillId="0" borderId="2" xfId="0" applyNumberFormat="1" applyFont="1" applyBorder="1" applyAlignment="1">
      <alignment horizontal="right"/>
    </xf>
    <xf numFmtId="3" fontId="11" fillId="0" borderId="4" xfId="0" applyNumberFormat="1" applyFont="1" applyBorder="1" applyAlignment="1">
      <alignment horizontal="right"/>
    </xf>
    <xf numFmtId="10" fontId="10" fillId="0" borderId="0" xfId="6" applyNumberFormat="1" applyFont="1" applyFill="1"/>
    <xf numFmtId="169" fontId="7" fillId="0" borderId="0" xfId="8" applyNumberFormat="1" applyFont="1" applyFill="1"/>
    <xf numFmtId="0" fontId="10" fillId="0" borderId="8" xfId="0" applyFont="1" applyBorder="1" applyAlignment="1">
      <alignment horizontal="right"/>
    </xf>
    <xf numFmtId="0" fontId="10" fillId="0" borderId="2" xfId="0" applyFont="1" applyBorder="1" applyAlignment="1">
      <alignment horizontal="left" wrapText="1"/>
    </xf>
    <xf numFmtId="3" fontId="15" fillId="0" borderId="6" xfId="0" applyNumberFormat="1" applyFont="1" applyBorder="1" applyAlignment="1">
      <alignment horizontal="left"/>
    </xf>
    <xf numFmtId="0" fontId="3" fillId="0" borderId="0" xfId="0" applyFont="1" applyAlignment="1">
      <alignment horizontal="left"/>
    </xf>
    <xf numFmtId="3" fontId="15" fillId="0" borderId="4" xfId="0" applyNumberFormat="1" applyFont="1" applyBorder="1" applyAlignment="1">
      <alignment horizontal="left"/>
    </xf>
    <xf numFmtId="9" fontId="0" fillId="0" borderId="0" xfId="6" applyFont="1" applyFill="1"/>
    <xf numFmtId="3" fontId="11" fillId="0" borderId="0" xfId="0" applyNumberFormat="1" applyFont="1"/>
    <xf numFmtId="0" fontId="12" fillId="0" borderId="0" xfId="0" applyFont="1" applyAlignment="1">
      <alignment horizontal="left"/>
    </xf>
    <xf numFmtId="3" fontId="17" fillId="0" borderId="0" xfId="0" applyNumberFormat="1" applyFont="1"/>
    <xf numFmtId="3" fontId="5" fillId="0" borderId="1" xfId="0" applyNumberFormat="1" applyFont="1" applyBorder="1" applyAlignment="1">
      <alignment horizontal="right" wrapText="1"/>
    </xf>
    <xf numFmtId="3" fontId="15" fillId="0" borderId="0" xfId="0" applyNumberFormat="1" applyFont="1"/>
    <xf numFmtId="0" fontId="5" fillId="0" borderId="1" xfId="0" applyFont="1" applyBorder="1"/>
    <xf numFmtId="0" fontId="5" fillId="0" borderId="1" xfId="0" applyFont="1" applyBorder="1" applyAlignment="1">
      <alignment wrapText="1"/>
    </xf>
    <xf numFmtId="3" fontId="11" fillId="0" borderId="0" xfId="0" applyNumberFormat="1" applyFont="1" applyAlignment="1">
      <alignment horizontal="right"/>
    </xf>
    <xf numFmtId="0" fontId="5" fillId="0" borderId="0" xfId="0" applyFont="1" applyAlignment="1">
      <alignment horizontal="center"/>
    </xf>
    <xf numFmtId="0" fontId="5" fillId="0" borderId="0" xfId="0" applyFont="1" applyAlignment="1">
      <alignment horizontal="right" vertical="top" wrapText="1"/>
    </xf>
    <xf numFmtId="0" fontId="5" fillId="0" borderId="2" xfId="0" applyFont="1" applyBorder="1" applyAlignment="1">
      <alignment horizontal="right"/>
    </xf>
    <xf numFmtId="1" fontId="5" fillId="0" borderId="0" xfId="0" applyNumberFormat="1" applyFont="1"/>
    <xf numFmtId="1" fontId="11" fillId="0" borderId="0" xfId="0" applyNumberFormat="1" applyFont="1"/>
    <xf numFmtId="0" fontId="5" fillId="0" borderId="8" xfId="0" applyFont="1" applyBorder="1" applyAlignment="1">
      <alignment horizontal="left"/>
    </xf>
    <xf numFmtId="0" fontId="5" fillId="0" borderId="8" xfId="0" applyFont="1" applyBorder="1" applyAlignment="1">
      <alignment wrapText="1"/>
    </xf>
    <xf numFmtId="3" fontId="14" fillId="0" borderId="6" xfId="0" applyNumberFormat="1" applyFont="1" applyBorder="1" applyAlignment="1">
      <alignment horizontal="left" wrapText="1"/>
    </xf>
    <xf numFmtId="3" fontId="15" fillId="0" borderId="0" xfId="0" applyNumberFormat="1" applyFont="1" applyAlignment="1">
      <alignment horizontal="right" wrapText="1"/>
    </xf>
    <xf numFmtId="0" fontId="27" fillId="0" borderId="0" xfId="0" applyFont="1" applyAlignment="1">
      <alignment horizontal="left"/>
    </xf>
    <xf numFmtId="0" fontId="9" fillId="0" borderId="0" xfId="0" applyFont="1"/>
    <xf numFmtId="3" fontId="9" fillId="0" borderId="0" xfId="0" applyNumberFormat="1" applyFont="1"/>
    <xf numFmtId="3" fontId="1" fillId="0" borderId="0" xfId="19" applyNumberFormat="1"/>
    <xf numFmtId="3" fontId="44" fillId="0" borderId="0" xfId="0" applyNumberFormat="1" applyFont="1"/>
    <xf numFmtId="0" fontId="43" fillId="0" borderId="0" xfId="20" applyFont="1"/>
    <xf numFmtId="3" fontId="23" fillId="0" borderId="0" xfId="0" applyNumberFormat="1" applyFont="1"/>
    <xf numFmtId="3" fontId="10" fillId="0" borderId="0" xfId="0" applyNumberFormat="1" applyFont="1" applyAlignment="1">
      <alignment horizontal="right"/>
    </xf>
    <xf numFmtId="0" fontId="10" fillId="0" borderId="2" xfId="0" applyFont="1" applyBorder="1" applyAlignment="1">
      <alignment wrapText="1"/>
    </xf>
    <xf numFmtId="0" fontId="10" fillId="0" borderId="0" xfId="0" applyFont="1" applyAlignment="1">
      <alignment vertical="center"/>
    </xf>
    <xf numFmtId="3" fontId="5" fillId="0" borderId="4" xfId="0" applyNumberFormat="1" applyFont="1" applyBorder="1" applyAlignment="1">
      <alignment horizontal="left"/>
    </xf>
    <xf numFmtId="0" fontId="14" fillId="0" borderId="0" xfId="0" applyFont="1"/>
    <xf numFmtId="0" fontId="14" fillId="0" borderId="0" xfId="0" applyFont="1" applyAlignment="1">
      <alignment horizontal="left"/>
    </xf>
    <xf numFmtId="0" fontId="14" fillId="0" borderId="2" xfId="0" applyFont="1" applyBorder="1"/>
    <xf numFmtId="3" fontId="5" fillId="0" borderId="1" xfId="8" applyNumberFormat="1" applyFont="1" applyBorder="1" applyAlignment="1">
      <alignment horizontal="right"/>
    </xf>
    <xf numFmtId="3" fontId="0" fillId="0" borderId="0" xfId="0" applyNumberFormat="1" applyAlignment="1">
      <alignment horizontal="right"/>
    </xf>
    <xf numFmtId="3" fontId="10" fillId="0" borderId="1" xfId="8" applyNumberFormat="1" applyFont="1" applyFill="1" applyBorder="1" applyAlignment="1">
      <alignment horizontal="right"/>
    </xf>
    <xf numFmtId="3" fontId="10" fillId="0" borderId="7" xfId="8" applyNumberFormat="1" applyFont="1" applyFill="1" applyBorder="1" applyAlignment="1">
      <alignment horizontal="right"/>
    </xf>
    <xf numFmtId="3" fontId="11" fillId="0" borderId="4" xfId="8" applyNumberFormat="1" applyFont="1" applyFill="1" applyBorder="1" applyAlignment="1">
      <alignment horizontal="right"/>
    </xf>
    <xf numFmtId="3" fontId="10" fillId="0" borderId="4" xfId="8" applyNumberFormat="1" applyFont="1" applyFill="1" applyBorder="1" applyAlignment="1">
      <alignment horizontal="right"/>
    </xf>
    <xf numFmtId="3" fontId="10" fillId="0" borderId="2" xfId="0" applyNumberFormat="1" applyFont="1" applyBorder="1" applyAlignment="1">
      <alignment horizontal="right" wrapText="1"/>
    </xf>
    <xf numFmtId="3" fontId="5" fillId="0" borderId="2" xfId="0" applyNumberFormat="1" applyFont="1" applyBorder="1" applyAlignment="1">
      <alignment horizontal="right"/>
    </xf>
    <xf numFmtId="3" fontId="10" fillId="0" borderId="0" xfId="6" applyNumberFormat="1" applyFont="1" applyFill="1" applyAlignment="1">
      <alignment horizontal="right"/>
    </xf>
    <xf numFmtId="3" fontId="5" fillId="0" borderId="6" xfId="0" applyNumberFormat="1" applyFont="1" applyBorder="1" applyAlignment="1">
      <alignment horizontal="right"/>
    </xf>
    <xf numFmtId="3" fontId="53" fillId="0" borderId="1" xfId="0" applyNumberFormat="1" applyFont="1" applyBorder="1" applyAlignment="1">
      <alignment horizontal="left" vertical="top"/>
    </xf>
    <xf numFmtId="0" fontId="8" fillId="0" borderId="0" xfId="14" applyFont="1"/>
    <xf numFmtId="0" fontId="24" fillId="0" borderId="0" xfId="14" applyFont="1"/>
    <xf numFmtId="0" fontId="11" fillId="0" borderId="0" xfId="14" applyFont="1"/>
    <xf numFmtId="0" fontId="5" fillId="0" borderId="0" xfId="14" applyFont="1"/>
    <xf numFmtId="0" fontId="3" fillId="0" borderId="2" xfId="14" applyBorder="1"/>
    <xf numFmtId="0" fontId="5" fillId="0" borderId="3" xfId="14" applyFont="1" applyBorder="1" applyAlignment="1">
      <alignment wrapText="1"/>
    </xf>
    <xf numFmtId="0" fontId="5" fillId="0" borderId="3" xfId="14" applyFont="1" applyBorder="1" applyAlignment="1">
      <alignment horizontal="right" wrapText="1"/>
    </xf>
    <xf numFmtId="0" fontId="5" fillId="0" borderId="1" xfId="14" quotePrefix="1" applyFont="1" applyBorder="1" applyAlignment="1">
      <alignment horizontal="left"/>
    </xf>
    <xf numFmtId="3" fontId="5" fillId="0" borderId="1" xfId="14" applyNumberFormat="1" applyFont="1" applyBorder="1" applyAlignment="1">
      <alignment horizontal="right"/>
    </xf>
    <xf numFmtId="0" fontId="5" fillId="0" borderId="1" xfId="14" applyFont="1" applyBorder="1" applyAlignment="1">
      <alignment horizontal="left"/>
    </xf>
    <xf numFmtId="0" fontId="5" fillId="0" borderId="7" xfId="14" applyFont="1" applyBorder="1" applyAlignment="1">
      <alignment horizontal="left"/>
    </xf>
    <xf numFmtId="0" fontId="5" fillId="0" borderId="4" xfId="14" applyFont="1" applyBorder="1" applyAlignment="1">
      <alignment horizontal="left"/>
    </xf>
    <xf numFmtId="3" fontId="5" fillId="0" borderId="4" xfId="14" applyNumberFormat="1" applyFont="1" applyBorder="1" applyAlignment="1">
      <alignment horizontal="right"/>
    </xf>
    <xf numFmtId="0" fontId="12" fillId="0" borderId="0" xfId="14" applyFont="1"/>
    <xf numFmtId="0" fontId="5" fillId="0" borderId="0" xfId="14" applyFont="1" applyAlignment="1">
      <alignment horizontal="right" wrapText="1"/>
    </xf>
    <xf numFmtId="3" fontId="5" fillId="0" borderId="0" xfId="14" applyNumberFormat="1" applyFont="1" applyAlignment="1">
      <alignment horizontal="right"/>
    </xf>
    <xf numFmtId="170" fontId="5" fillId="0" borderId="1" xfId="0" applyNumberFormat="1" applyFont="1" applyBorder="1" applyAlignment="1">
      <alignment horizontal="right"/>
    </xf>
    <xf numFmtId="170" fontId="11" fillId="0" borderId="2" xfId="0" applyNumberFormat="1" applyFont="1" applyBorder="1"/>
    <xf numFmtId="170" fontId="11" fillId="0" borderId="4" xfId="0" applyNumberFormat="1" applyFont="1" applyBorder="1" applyAlignment="1">
      <alignment horizontal="right"/>
    </xf>
    <xf numFmtId="0" fontId="5" fillId="0" borderId="3" xfId="0" applyFont="1" applyBorder="1" applyAlignment="1">
      <alignment horizontal="left" wrapText="1"/>
    </xf>
    <xf numFmtId="170" fontId="15" fillId="0" borderId="6" xfId="0" applyNumberFormat="1" applyFont="1" applyBorder="1" applyAlignment="1">
      <alignment horizontal="right"/>
    </xf>
    <xf numFmtId="0" fontId="5" fillId="0" borderId="3" xfId="0" applyFont="1" applyBorder="1" applyAlignment="1">
      <alignment horizontal="left"/>
    </xf>
    <xf numFmtId="170" fontId="0" fillId="0" borderId="0" xfId="0" applyNumberFormat="1"/>
    <xf numFmtId="170" fontId="10" fillId="0" borderId="1" xfId="8" applyNumberFormat="1" applyFont="1" applyFill="1" applyBorder="1" applyAlignment="1">
      <alignment horizontal="right"/>
    </xf>
    <xf numFmtId="170" fontId="11" fillId="0" borderId="4" xfId="8" applyNumberFormat="1" applyFont="1" applyFill="1" applyBorder="1" applyAlignment="1">
      <alignment horizontal="right"/>
    </xf>
    <xf numFmtId="0" fontId="33" fillId="0" borderId="0" xfId="14" applyFont="1"/>
    <xf numFmtId="0" fontId="50" fillId="0" borderId="0" xfId="0" applyFont="1" applyAlignment="1">
      <alignment wrapText="1"/>
    </xf>
    <xf numFmtId="0" fontId="47" fillId="0" borderId="0" xfId="0" applyFont="1" applyAlignment="1">
      <alignment wrapText="1"/>
    </xf>
    <xf numFmtId="0" fontId="18" fillId="4" borderId="0" xfId="17" applyFont="1" applyFill="1" applyAlignment="1">
      <alignment horizontal="center" vertical="center"/>
    </xf>
    <xf numFmtId="0" fontId="25" fillId="6" borderId="0" xfId="0" applyFont="1" applyFill="1"/>
    <xf numFmtId="0" fontId="3" fillId="6" borderId="0" xfId="3" applyFill="1"/>
    <xf numFmtId="0" fontId="34" fillId="3" borderId="0" xfId="3" applyFont="1" applyFill="1" applyAlignment="1">
      <alignment vertical="center"/>
    </xf>
    <xf numFmtId="0" fontId="34" fillId="3" borderId="0" xfId="0" applyFont="1" applyFill="1" applyAlignment="1">
      <alignment horizontal="center" vertical="center"/>
    </xf>
    <xf numFmtId="0" fontId="18" fillId="3" borderId="0" xfId="17" applyFont="1" applyFill="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xf>
    <xf numFmtId="0" fontId="5" fillId="0" borderId="3" xfId="0" applyFont="1" applyBorder="1" applyAlignment="1">
      <alignment horizontal="center"/>
    </xf>
    <xf numFmtId="0" fontId="24" fillId="4" borderId="0" xfId="4" applyFont="1" applyFill="1"/>
    <xf numFmtId="0" fontId="0" fillId="4" borderId="2" xfId="0" applyFill="1" applyBorder="1"/>
    <xf numFmtId="0" fontId="0" fillId="4" borderId="0" xfId="0" applyFill="1"/>
    <xf numFmtId="0" fontId="5" fillId="4" borderId="0" xfId="0" applyFont="1" applyFill="1" applyAlignment="1">
      <alignment horizontal="left"/>
    </xf>
    <xf numFmtId="0" fontId="5" fillId="0" borderId="4" xfId="0" quotePrefix="1" applyFont="1" applyBorder="1" applyAlignment="1">
      <alignment horizontal="left"/>
    </xf>
    <xf numFmtId="3" fontId="15" fillId="0" borderId="4" xfId="0" applyNumberFormat="1" applyFont="1" applyBorder="1" applyAlignment="1">
      <alignment horizontal="right" wrapText="1"/>
    </xf>
    <xf numFmtId="0" fontId="24" fillId="4" borderId="2" xfId="4" applyFont="1" applyFill="1" applyBorder="1"/>
    <xf numFmtId="0" fontId="5" fillId="4" borderId="2" xfId="0" applyFont="1" applyFill="1" applyBorder="1" applyAlignment="1">
      <alignment horizontal="left"/>
    </xf>
    <xf numFmtId="0" fontId="5" fillId="4" borderId="0" xfId="0" applyFont="1" applyFill="1"/>
  </cellXfs>
  <cellStyles count="21">
    <cellStyle name="Följde hyperlänken" xfId="1" xr:uid="{00000000-0005-0000-0000-000000000000}"/>
    <cellStyle name="Hyperlänk" xfId="2" builtinId="8"/>
    <cellStyle name="Hyperlänk 2" xfId="16" xr:uid="{0E6355C0-774D-49BD-ACB1-2E3D04B6129B}"/>
    <cellStyle name="Normal" xfId="0" builtinId="0"/>
    <cellStyle name="Normal 11" xfId="14" xr:uid="{12C1675F-0BA7-4D00-85E6-0FD8265B4891}"/>
    <cellStyle name="Normal 2" xfId="3" xr:uid="{00000000-0005-0000-0000-000003000000}"/>
    <cellStyle name="Normal 3" xfId="4" xr:uid="{00000000-0005-0000-0000-000004000000}"/>
    <cellStyle name="Normal 4" xfId="12" xr:uid="{00000000-0005-0000-0000-000005000000}"/>
    <cellStyle name="Normal 5" xfId="20" xr:uid="{937D3743-A445-443F-8C8A-3C0BC8A03235}"/>
    <cellStyle name="Normal 5 4" xfId="17" xr:uid="{89D8F35A-0D35-4E95-8F4C-FBF8E87FFFD4}"/>
    <cellStyle name="Normal 6" xfId="19" xr:uid="{8B7AA5D0-EDDF-4023-8F8E-8F9ACC2D173F}"/>
    <cellStyle name="Normal 6 4" xfId="18" xr:uid="{4A05A457-12A9-4D51-AD15-84E869FEF553}"/>
    <cellStyle name="Normal_ADP_0.3_Tabellmall" xfId="15" xr:uid="{B1EF7434-4EFE-4C18-B073-6FAE35A3A8A3}"/>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6</xdr:row>
      <xdr:rowOff>28575</xdr:rowOff>
    </xdr:from>
    <xdr:to>
      <xdr:col>3</xdr:col>
      <xdr:colOff>742341</xdr:colOff>
      <xdr:row>9</xdr:row>
      <xdr:rowOff>141868</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405" y="1285875"/>
          <a:ext cx="2159661" cy="627643"/>
        </a:xfrm>
        <a:prstGeom prst="rect">
          <a:avLst/>
        </a:prstGeom>
      </xdr:spPr>
    </xdr:pic>
    <xdr:clientData/>
  </xdr:twoCellAnchor>
  <xdr:twoCellAnchor editAs="oneCell">
    <xdr:from>
      <xdr:col>4</xdr:col>
      <xdr:colOff>670198</xdr:colOff>
      <xdr:row>7</xdr:row>
      <xdr:rowOff>120015</xdr:rowOff>
    </xdr:from>
    <xdr:to>
      <xdr:col>8</xdr:col>
      <xdr:colOff>436881</xdr:colOff>
      <xdr:row>10</xdr:row>
      <xdr:rowOff>32274</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32498" y="1548765"/>
          <a:ext cx="2928983" cy="4266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168275</xdr:colOff>
      <xdr:row>30</xdr:row>
      <xdr:rowOff>76200</xdr:rowOff>
    </xdr:from>
    <xdr:to>
      <xdr:col>1</xdr:col>
      <xdr:colOff>949325</xdr:colOff>
      <xdr:row>31</xdr:row>
      <xdr:rowOff>129596</xdr:rowOff>
    </xdr:to>
    <xdr:pic>
      <xdr:nvPicPr>
        <xdr:cNvPr id="2" name="Bildobjekt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168275" y="4772025"/>
          <a:ext cx="1390650"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38100</xdr:colOff>
      <xdr:row>29</xdr:row>
      <xdr:rowOff>0</xdr:rowOff>
    </xdr:from>
    <xdr:to>
      <xdr:col>1</xdr:col>
      <xdr:colOff>609600</xdr:colOff>
      <xdr:row>30</xdr:row>
      <xdr:rowOff>53396</xdr:rowOff>
    </xdr:to>
    <xdr:pic>
      <xdr:nvPicPr>
        <xdr:cNvPr id="2" name="Bildobjekt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38100" y="4762500"/>
          <a:ext cx="1438275" cy="215321"/>
        </a:xfrm>
        <a:prstGeom prst="rect">
          <a:avLst/>
        </a:prstGeom>
      </xdr:spPr>
    </xdr:pic>
    <xdr:clientData/>
  </xdr:twoCellAnchor>
  <xdr:twoCellAnchor editAs="oneCell">
    <xdr:from>
      <xdr:col>0</xdr:col>
      <xdr:colOff>53975</xdr:colOff>
      <xdr:row>47</xdr:row>
      <xdr:rowOff>34925</xdr:rowOff>
    </xdr:from>
    <xdr:to>
      <xdr:col>1</xdr:col>
      <xdr:colOff>625475</xdr:colOff>
      <xdr:row>48</xdr:row>
      <xdr:rowOff>88321</xdr:rowOff>
    </xdr:to>
    <xdr:pic>
      <xdr:nvPicPr>
        <xdr:cNvPr id="3" name="Bildobjekt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53975" y="7807325"/>
          <a:ext cx="1438275" cy="215321"/>
        </a:xfrm>
        <a:prstGeom prst="rect">
          <a:avLst/>
        </a:prstGeom>
      </xdr:spPr>
    </xdr:pic>
    <xdr:clientData/>
  </xdr:twoCellAnchor>
  <xdr:twoCellAnchor editAs="oneCell">
    <xdr:from>
      <xdr:col>0</xdr:col>
      <xdr:colOff>76200</xdr:colOff>
      <xdr:row>61</xdr:row>
      <xdr:rowOff>79375</xdr:rowOff>
    </xdr:from>
    <xdr:to>
      <xdr:col>1</xdr:col>
      <xdr:colOff>615950</xdr:colOff>
      <xdr:row>62</xdr:row>
      <xdr:rowOff>132771</xdr:rowOff>
    </xdr:to>
    <xdr:pic>
      <xdr:nvPicPr>
        <xdr:cNvPr id="4" name="Bildobjekt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76200" y="10118725"/>
          <a:ext cx="140652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82550</xdr:colOff>
      <xdr:row>31</xdr:row>
      <xdr:rowOff>155575</xdr:rowOff>
    </xdr:from>
    <xdr:to>
      <xdr:col>1</xdr:col>
      <xdr:colOff>339725</xdr:colOff>
      <xdr:row>33</xdr:row>
      <xdr:rowOff>47046</xdr:rowOff>
    </xdr:to>
    <xdr:pic>
      <xdr:nvPicPr>
        <xdr:cNvPr id="2" name="Bildobjekt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82550" y="5299075"/>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31</xdr:row>
      <xdr:rowOff>25400</xdr:rowOff>
    </xdr:from>
    <xdr:to>
      <xdr:col>1</xdr:col>
      <xdr:colOff>917575</xdr:colOff>
      <xdr:row>32</xdr:row>
      <xdr:rowOff>81971</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8900" y="5207000"/>
          <a:ext cx="1438275" cy="218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23</xdr:row>
      <xdr:rowOff>136525</xdr:rowOff>
    </xdr:from>
    <xdr:to>
      <xdr:col>1</xdr:col>
      <xdr:colOff>441325</xdr:colOff>
      <xdr:row>25</xdr:row>
      <xdr:rowOff>31171</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0800" y="3787775"/>
          <a:ext cx="1489075" cy="212146"/>
        </a:xfrm>
        <a:prstGeom prst="rect">
          <a:avLst/>
        </a:prstGeom>
      </xdr:spPr>
    </xdr:pic>
    <xdr:clientData/>
  </xdr:twoCellAnchor>
  <xdr:twoCellAnchor editAs="oneCell">
    <xdr:from>
      <xdr:col>0</xdr:col>
      <xdr:colOff>117475</xdr:colOff>
      <xdr:row>41</xdr:row>
      <xdr:rowOff>95250</xdr:rowOff>
    </xdr:from>
    <xdr:to>
      <xdr:col>1</xdr:col>
      <xdr:colOff>508000</xdr:colOff>
      <xdr:row>42</xdr:row>
      <xdr:rowOff>148646</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7475" y="6604000"/>
          <a:ext cx="1489075" cy="212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12065</xdr:colOff>
      <xdr:row>31</xdr:row>
      <xdr:rowOff>0</xdr:rowOff>
    </xdr:from>
    <xdr:to>
      <xdr:col>1</xdr:col>
      <xdr:colOff>650240</xdr:colOff>
      <xdr:row>32</xdr:row>
      <xdr:rowOff>53396</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2065" y="4709795"/>
          <a:ext cx="1438275" cy="215321"/>
        </a:xfrm>
        <a:prstGeom prst="rect">
          <a:avLst/>
        </a:prstGeom>
      </xdr:spPr>
    </xdr:pic>
    <xdr:clientData/>
  </xdr:twoCellAnchor>
  <xdr:twoCellAnchor editAs="oneCell">
    <xdr:from>
      <xdr:col>0</xdr:col>
      <xdr:colOff>51435</xdr:colOff>
      <xdr:row>51</xdr:row>
      <xdr:rowOff>71120</xdr:rowOff>
    </xdr:from>
    <xdr:to>
      <xdr:col>1</xdr:col>
      <xdr:colOff>689610</xdr:colOff>
      <xdr:row>52</xdr:row>
      <xdr:rowOff>124516</xdr:rowOff>
    </xdr:to>
    <xdr:pic>
      <xdr:nvPicPr>
        <xdr:cNvPr id="6" name="Bildobjekt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51435" y="8008620"/>
          <a:ext cx="1476375" cy="212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65</xdr:row>
      <xdr:rowOff>73025</xdr:rowOff>
    </xdr:from>
    <xdr:to>
      <xdr:col>1</xdr:col>
      <xdr:colOff>873125</xdr:colOff>
      <xdr:row>66</xdr:row>
      <xdr:rowOff>126421</xdr:rowOff>
    </xdr:to>
    <xdr:pic>
      <xdr:nvPicPr>
        <xdr:cNvPr id="2" name="Bildobjekt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4450" y="10274300"/>
          <a:ext cx="1438275" cy="215321"/>
        </a:xfrm>
        <a:prstGeom prst="rect">
          <a:avLst/>
        </a:prstGeom>
      </xdr:spPr>
    </xdr:pic>
    <xdr:clientData/>
  </xdr:twoCellAnchor>
  <xdr:twoCellAnchor editAs="oneCell">
    <xdr:from>
      <xdr:col>0</xdr:col>
      <xdr:colOff>88900</xdr:colOff>
      <xdr:row>31</xdr:row>
      <xdr:rowOff>53975</xdr:rowOff>
    </xdr:from>
    <xdr:to>
      <xdr:col>1</xdr:col>
      <xdr:colOff>917575</xdr:colOff>
      <xdr:row>32</xdr:row>
      <xdr:rowOff>107371</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8900" y="4911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29</xdr:row>
      <xdr:rowOff>92075</xdr:rowOff>
    </xdr:from>
    <xdr:to>
      <xdr:col>0</xdr:col>
      <xdr:colOff>1492250</xdr:colOff>
      <xdr:row>30</xdr:row>
      <xdr:rowOff>145471</xdr:rowOff>
    </xdr:to>
    <xdr:pic>
      <xdr:nvPicPr>
        <xdr:cNvPr id="2" name="Bildobjekt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3975" y="4787900"/>
          <a:ext cx="1438275" cy="215321"/>
        </a:xfrm>
        <a:prstGeom prst="rect">
          <a:avLst/>
        </a:prstGeom>
      </xdr:spPr>
    </xdr:pic>
    <xdr:clientData/>
  </xdr:twoCellAnchor>
  <xdr:twoCellAnchor editAs="oneCell">
    <xdr:from>
      <xdr:col>0</xdr:col>
      <xdr:colOff>53975</xdr:colOff>
      <xdr:row>44</xdr:row>
      <xdr:rowOff>25400</xdr:rowOff>
    </xdr:from>
    <xdr:to>
      <xdr:col>0</xdr:col>
      <xdr:colOff>1492250</xdr:colOff>
      <xdr:row>45</xdr:row>
      <xdr:rowOff>78796</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53975" y="7010400"/>
          <a:ext cx="1504950" cy="212146"/>
        </a:xfrm>
        <a:prstGeom prst="rect">
          <a:avLst/>
        </a:prstGeom>
      </xdr:spPr>
    </xdr:pic>
    <xdr:clientData/>
  </xdr:twoCellAnchor>
  <xdr:twoCellAnchor editAs="oneCell">
    <xdr:from>
      <xdr:col>0</xdr:col>
      <xdr:colOff>60325</xdr:colOff>
      <xdr:row>63</xdr:row>
      <xdr:rowOff>66675</xdr:rowOff>
    </xdr:from>
    <xdr:to>
      <xdr:col>0</xdr:col>
      <xdr:colOff>1498600</xdr:colOff>
      <xdr:row>64</xdr:row>
      <xdr:rowOff>123246</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25" y="10439400"/>
          <a:ext cx="1438275" cy="2184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60325</xdr:colOff>
      <xdr:row>23</xdr:row>
      <xdr:rowOff>114300</xdr:rowOff>
    </xdr:from>
    <xdr:to>
      <xdr:col>1</xdr:col>
      <xdr:colOff>527050</xdr:colOff>
      <xdr:row>24</xdr:row>
      <xdr:rowOff>129596</xdr:rowOff>
    </xdr:to>
    <xdr:pic>
      <xdr:nvPicPr>
        <xdr:cNvPr id="2" name="Bildobjekt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325" y="3838575"/>
          <a:ext cx="1438275" cy="215321"/>
        </a:xfrm>
        <a:prstGeom prst="rect">
          <a:avLst/>
        </a:prstGeom>
      </xdr:spPr>
    </xdr:pic>
    <xdr:clientData/>
  </xdr:twoCellAnchor>
  <xdr:twoCellAnchor editAs="oneCell">
    <xdr:from>
      <xdr:col>0</xdr:col>
      <xdr:colOff>41275</xdr:colOff>
      <xdr:row>56</xdr:row>
      <xdr:rowOff>73025</xdr:rowOff>
    </xdr:from>
    <xdr:to>
      <xdr:col>1</xdr:col>
      <xdr:colOff>508000</xdr:colOff>
      <xdr:row>57</xdr:row>
      <xdr:rowOff>129596</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1275" y="9217025"/>
          <a:ext cx="1438275" cy="2184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31</xdr:row>
      <xdr:rowOff>69850</xdr:rowOff>
    </xdr:from>
    <xdr:to>
      <xdr:col>1</xdr:col>
      <xdr:colOff>885825</xdr:colOff>
      <xdr:row>32</xdr:row>
      <xdr:rowOff>123246</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7150" y="49276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27</xdr:row>
      <xdr:rowOff>57150</xdr:rowOff>
    </xdr:from>
    <xdr:to>
      <xdr:col>1</xdr:col>
      <xdr:colOff>396875</xdr:colOff>
      <xdr:row>28</xdr:row>
      <xdr:rowOff>116896</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 y="4429125"/>
          <a:ext cx="1466850" cy="221671"/>
        </a:xfrm>
        <a:prstGeom prst="rect">
          <a:avLst/>
        </a:prstGeom>
      </xdr:spPr>
    </xdr:pic>
    <xdr:clientData/>
  </xdr:twoCellAnchor>
  <xdr:twoCellAnchor editAs="oneCell">
    <xdr:from>
      <xdr:col>0</xdr:col>
      <xdr:colOff>114300</xdr:colOff>
      <xdr:row>44</xdr:row>
      <xdr:rowOff>63500</xdr:rowOff>
    </xdr:from>
    <xdr:to>
      <xdr:col>1</xdr:col>
      <xdr:colOff>492125</xdr:colOff>
      <xdr:row>45</xdr:row>
      <xdr:rowOff>116896</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114300" y="7340600"/>
          <a:ext cx="1463675" cy="215321"/>
        </a:xfrm>
        <a:prstGeom prst="rect">
          <a:avLst/>
        </a:prstGeom>
      </xdr:spPr>
    </xdr:pic>
    <xdr:clientData/>
  </xdr:twoCellAnchor>
  <xdr:twoCellAnchor editAs="oneCell">
    <xdr:from>
      <xdr:col>0</xdr:col>
      <xdr:colOff>19050</xdr:colOff>
      <xdr:row>61</xdr:row>
      <xdr:rowOff>57150</xdr:rowOff>
    </xdr:from>
    <xdr:to>
      <xdr:col>1</xdr:col>
      <xdr:colOff>400050</xdr:colOff>
      <xdr:row>62</xdr:row>
      <xdr:rowOff>116896</xdr:rowOff>
    </xdr:to>
    <xdr:pic>
      <xdr:nvPicPr>
        <xdr:cNvPr id="8" name="Bildobjekt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9050" y="10248900"/>
          <a:ext cx="1466850" cy="221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U:\Statistikprodukter\K&#246;rstr&#228;ckor,%20TK1009\Publiceringstillf&#228;llen\2023\K&#246;rstr&#228;ckor%202023%20-%20leverans%20fr&#229;n%20SCB.xlsx" TargetMode="External"/><Relationship Id="rId1" Type="http://schemas.openxmlformats.org/officeDocument/2006/relationships/externalLinkPath" Target="file:///U:\Statistikprodukter\K&#246;rstr&#228;ckor,%20TK1009\Publiceringstillf&#228;llen\2023\K&#246;rstr&#228;ckor%202023%20-%20leverans%20fr&#229;n%20S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el _ Title"/>
      <sheetName val="Innehåll _ Content"/>
      <sheetName val="Kort om statistiken _ In brief"/>
      <sheetName val="Definitioner _ Definitions"/>
      <sheetName val="Teckenförklaring _ Legends"/>
      <sheetName val="PB Tab 1"/>
      <sheetName val="PB Tab 2-3"/>
      <sheetName val="PB Tab 4-5"/>
      <sheetName val="LB Tab 1-2"/>
      <sheetName val="LB Tab 3-5"/>
      <sheetName val="LB Tab 6-7"/>
      <sheetName val="BU Tab 1"/>
      <sheetName val="BU Tab 2-4"/>
      <sheetName val="MC Tab 1"/>
      <sheetName val="MC Tab 2-4"/>
      <sheetName val="RS 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35C-B03E-4CD7-8DAF-4EF66E46B9AB}">
  <sheetPr>
    <pageSetUpPr fitToPage="1"/>
  </sheetPr>
  <dimension ref="A1:R24"/>
  <sheetViews>
    <sheetView showGridLines="0" topLeftCell="A11" zoomScaleNormal="100" zoomScaleSheetLayoutView="100" workbookViewId="0">
      <selection activeCell="B15" sqref="B15:L15"/>
    </sheetView>
  </sheetViews>
  <sheetFormatPr defaultColWidth="9.140625" defaultRowHeight="12.75" x14ac:dyDescent="0.2"/>
  <cols>
    <col min="1" max="12" width="11.5703125" style="67" customWidth="1"/>
    <col min="13" max="16384" width="9.140625" style="67"/>
  </cols>
  <sheetData>
    <row r="1" spans="1:18" ht="32.25" customHeight="1" x14ac:dyDescent="0.2">
      <c r="A1" s="267" t="s">
        <v>219</v>
      </c>
      <c r="B1" s="267"/>
      <c r="C1" s="267"/>
      <c r="D1" s="267"/>
      <c r="E1" s="267"/>
      <c r="F1" s="267"/>
      <c r="G1" s="267"/>
      <c r="H1" s="267"/>
      <c r="I1" s="267"/>
      <c r="J1" s="267"/>
      <c r="K1" s="267"/>
      <c r="L1" s="267"/>
    </row>
    <row r="11" spans="1:18" ht="43.5" customHeight="1" x14ac:dyDescent="0.35">
      <c r="B11" s="21" t="s">
        <v>228</v>
      </c>
    </row>
    <row r="12" spans="1:18" ht="18.75" x14ac:dyDescent="0.3">
      <c r="B12" s="22" t="s">
        <v>229</v>
      </c>
    </row>
    <row r="13" spans="1:18" ht="18.75" x14ac:dyDescent="0.3">
      <c r="B13" s="69"/>
    </row>
    <row r="14" spans="1:18" ht="14.25" customHeight="1" x14ac:dyDescent="0.2">
      <c r="B14" s="66" t="s">
        <v>230</v>
      </c>
      <c r="O14" s="70"/>
      <c r="P14" s="70"/>
      <c r="Q14" s="70"/>
      <c r="R14" s="70"/>
    </row>
    <row r="15" spans="1:18" ht="14.25" customHeight="1" x14ac:dyDescent="0.2">
      <c r="B15" s="265" t="s">
        <v>352</v>
      </c>
      <c r="C15" s="266"/>
      <c r="D15" s="266"/>
      <c r="E15" s="266"/>
      <c r="F15" s="266"/>
      <c r="G15" s="266"/>
      <c r="H15" s="266"/>
      <c r="I15" s="266"/>
      <c r="J15" s="266"/>
      <c r="K15" s="266"/>
      <c r="L15" s="266"/>
      <c r="O15" s="70"/>
      <c r="P15" s="70"/>
      <c r="Q15" s="70"/>
      <c r="R15" s="70"/>
    </row>
    <row r="16" spans="1:18" ht="14.25" customHeight="1" x14ac:dyDescent="0.2"/>
    <row r="17" spans="2:2" ht="16.5" customHeight="1" x14ac:dyDescent="0.2">
      <c r="B17" s="68" t="s">
        <v>166</v>
      </c>
    </row>
    <row r="18" spans="2:2" x14ac:dyDescent="0.2">
      <c r="B18" s="67" t="s">
        <v>169</v>
      </c>
    </row>
    <row r="19" spans="2:2" x14ac:dyDescent="0.2">
      <c r="B19" s="67" t="s">
        <v>170</v>
      </c>
    </row>
    <row r="21" spans="2:2" x14ac:dyDescent="0.2">
      <c r="B21" s="68" t="s">
        <v>167</v>
      </c>
    </row>
    <row r="22" spans="2:2" x14ac:dyDescent="0.2">
      <c r="B22" s="67" t="s">
        <v>138</v>
      </c>
    </row>
    <row r="23" spans="2:2" x14ac:dyDescent="0.2">
      <c r="B23" s="67" t="s">
        <v>168</v>
      </c>
    </row>
    <row r="24" spans="2:2" ht="18.75" x14ac:dyDescent="0.3">
      <c r="B24" s="71"/>
    </row>
  </sheetData>
  <mergeCells count="1">
    <mergeCell ref="A1:L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topLeftCell="A46" zoomScaleNormal="100" workbookViewId="0"/>
  </sheetViews>
  <sheetFormatPr defaultColWidth="9.140625" defaultRowHeight="12.75" customHeight="1" x14ac:dyDescent="0.2"/>
  <cols>
    <col min="1" max="1" width="24.85546875" style="133" customWidth="1"/>
    <col min="2" max="2" width="16.42578125" style="1" customWidth="1"/>
    <col min="3" max="3" width="17.5703125" style="1" customWidth="1"/>
    <col min="4" max="4" width="16.28515625" style="1" customWidth="1"/>
    <col min="5" max="5" width="3.28515625" style="1" customWidth="1"/>
    <col min="6" max="8" width="10.7109375" style="1" customWidth="1"/>
    <col min="9" max="9" width="2.5703125" style="1" customWidth="1"/>
    <col min="10" max="12" width="10.7109375" style="1" customWidth="1"/>
    <col min="13" max="13" width="9.42578125" style="1" customWidth="1"/>
    <col min="14" max="14" width="10.140625" style="1" customWidth="1"/>
    <col min="15" max="15" width="12" style="1" customWidth="1"/>
    <col min="16" max="17" width="16.7109375" customWidth="1"/>
    <col min="18" max="18" width="12" customWidth="1"/>
    <col min="19" max="19" width="12.28515625" customWidth="1"/>
    <col min="24" max="16384" width="9.140625" style="1"/>
  </cols>
  <sheetData>
    <row r="1" spans="1:25" s="17" customFormat="1" ht="12.75" customHeight="1" x14ac:dyDescent="0.2">
      <c r="A1" s="2" t="s">
        <v>302</v>
      </c>
      <c r="N1" s="1"/>
      <c r="O1" s="1"/>
      <c r="P1"/>
      <c r="Q1"/>
      <c r="R1"/>
      <c r="S1"/>
      <c r="T1"/>
      <c r="U1"/>
      <c r="V1"/>
      <c r="W1"/>
    </row>
    <row r="2" spans="1:25" ht="12.75" customHeight="1" x14ac:dyDescent="0.2">
      <c r="A2" s="45" t="s">
        <v>303</v>
      </c>
      <c r="B2" s="8"/>
      <c r="C2" s="8"/>
      <c r="D2" s="8"/>
      <c r="E2" s="8"/>
      <c r="F2" s="8"/>
      <c r="G2" s="8"/>
      <c r="H2" s="8"/>
      <c r="I2" s="8"/>
    </row>
    <row r="3" spans="1:25" ht="12.75" customHeight="1" x14ac:dyDescent="0.2">
      <c r="A3" s="6"/>
      <c r="B3" s="125"/>
      <c r="C3" s="125"/>
      <c r="D3" s="125"/>
      <c r="E3" s="125"/>
      <c r="F3" s="125"/>
      <c r="G3" s="125"/>
      <c r="H3" s="125"/>
      <c r="I3" s="125"/>
      <c r="J3" s="6"/>
      <c r="K3" s="6"/>
      <c r="L3" s="6"/>
      <c r="M3" s="6"/>
      <c r="N3" s="6"/>
    </row>
    <row r="4" spans="1:25" ht="12.75" customHeight="1" x14ac:dyDescent="0.2">
      <c r="B4" s="271" t="s">
        <v>67</v>
      </c>
      <c r="C4" s="271"/>
      <c r="D4" s="271"/>
      <c r="E4" s="133"/>
      <c r="F4" s="271" t="s">
        <v>68</v>
      </c>
      <c r="G4" s="271"/>
      <c r="H4" s="271"/>
      <c r="I4" s="133"/>
      <c r="J4" s="272" t="s">
        <v>14</v>
      </c>
      <c r="K4" s="272"/>
      <c r="L4" s="272"/>
      <c r="M4" s="175"/>
      <c r="N4" s="17" t="s">
        <v>145</v>
      </c>
      <c r="O4" s="148"/>
      <c r="X4"/>
      <c r="Y4"/>
    </row>
    <row r="5" spans="1:25" ht="12.75" customHeight="1" x14ac:dyDescent="0.2">
      <c r="A5" s="1" t="s">
        <v>18</v>
      </c>
      <c r="B5" s="176" t="s">
        <v>65</v>
      </c>
      <c r="C5" s="177"/>
      <c r="D5" s="177"/>
      <c r="E5" s="3"/>
      <c r="F5" s="178"/>
      <c r="G5" s="178"/>
      <c r="H5" s="178"/>
      <c r="I5" s="179"/>
      <c r="J5" s="178"/>
      <c r="K5" s="178"/>
      <c r="L5" s="178"/>
      <c r="M5" s="179"/>
      <c r="N5" s="27" t="s">
        <v>147</v>
      </c>
      <c r="O5" s="180"/>
      <c r="X5"/>
      <c r="Y5"/>
    </row>
    <row r="6" spans="1:25" ht="12.75" customHeight="1" x14ac:dyDescent="0.2">
      <c r="A6" s="6" t="s">
        <v>20</v>
      </c>
      <c r="B6" s="33">
        <v>-3500</v>
      </c>
      <c r="C6" s="33" t="s">
        <v>24</v>
      </c>
      <c r="D6" s="204" t="s">
        <v>1</v>
      </c>
      <c r="E6" s="33"/>
      <c r="F6" s="33">
        <v>-3500</v>
      </c>
      <c r="G6" s="25" t="s">
        <v>24</v>
      </c>
      <c r="H6" s="204" t="s">
        <v>1</v>
      </c>
      <c r="I6" s="25"/>
      <c r="J6" s="33">
        <v>-3500</v>
      </c>
      <c r="K6" s="25" t="s">
        <v>24</v>
      </c>
      <c r="L6" s="25" t="s">
        <v>1</v>
      </c>
      <c r="M6" s="25"/>
      <c r="N6" s="149" t="s">
        <v>148</v>
      </c>
      <c r="X6"/>
      <c r="Y6"/>
    </row>
    <row r="7" spans="1:25" ht="12.75" customHeight="1" x14ac:dyDescent="0.2">
      <c r="A7" s="181" t="s">
        <v>293</v>
      </c>
      <c r="B7" s="182">
        <v>47742731.5</v>
      </c>
      <c r="C7" s="182">
        <v>11296162.199999999</v>
      </c>
      <c r="D7" s="182">
        <v>59038893.700000003</v>
      </c>
      <c r="E7" s="122"/>
      <c r="F7" s="182">
        <v>99924</v>
      </c>
      <c r="G7" s="182">
        <v>20756</v>
      </c>
      <c r="H7" s="182">
        <f>F7+G7</f>
        <v>120680</v>
      </c>
      <c r="I7" s="122"/>
      <c r="J7" s="122">
        <f>B7/F7</f>
        <v>477.7904357311557</v>
      </c>
      <c r="K7" s="122">
        <f>C7/G7</f>
        <v>544.2359895933705</v>
      </c>
      <c r="L7" s="122">
        <f>D7/H7</f>
        <v>489.21854242625125</v>
      </c>
      <c r="M7" s="122"/>
      <c r="N7" s="252">
        <v>1.781161</v>
      </c>
      <c r="O7" s="157"/>
      <c r="X7"/>
      <c r="Y7"/>
    </row>
    <row r="8" spans="1:25" ht="12.75" customHeight="1" x14ac:dyDescent="0.2">
      <c r="A8" s="183">
        <v>2006</v>
      </c>
      <c r="B8" s="182">
        <v>11355435.800000001</v>
      </c>
      <c r="C8" s="182">
        <v>2750068.6</v>
      </c>
      <c r="D8" s="182">
        <v>14105504.4</v>
      </c>
      <c r="E8" s="122"/>
      <c r="F8" s="182">
        <v>14953</v>
      </c>
      <c r="G8" s="182">
        <v>1919</v>
      </c>
      <c r="H8" s="182">
        <f t="shared" ref="H8:H25" si="0">F8+G8</f>
        <v>16872</v>
      </c>
      <c r="I8" s="122"/>
      <c r="J8" s="122">
        <f t="shared" ref="J8:J25" si="1">B8/F8</f>
        <v>759.40853340466799</v>
      </c>
      <c r="K8" s="122">
        <f t="shared" ref="K8:K26" si="2">C8/G8</f>
        <v>1433.0737884314747</v>
      </c>
      <c r="L8" s="122">
        <f t="shared" ref="L8:L26" si="3">D8/H8</f>
        <v>836.03036984352775</v>
      </c>
      <c r="M8" s="122"/>
      <c r="N8" s="252">
        <v>2.833218</v>
      </c>
      <c r="O8" s="157"/>
      <c r="X8"/>
      <c r="Y8"/>
    </row>
    <row r="9" spans="1:25" ht="12.75" customHeight="1" x14ac:dyDescent="0.2">
      <c r="A9" s="183">
        <v>2007</v>
      </c>
      <c r="B9" s="182">
        <v>16772919.6</v>
      </c>
      <c r="C9" s="182">
        <v>3944530.2</v>
      </c>
      <c r="D9" s="182">
        <v>20717449.800000001</v>
      </c>
      <c r="E9" s="122"/>
      <c r="F9" s="182">
        <v>19890</v>
      </c>
      <c r="G9" s="182">
        <v>2437</v>
      </c>
      <c r="H9" s="182">
        <f t="shared" si="0"/>
        <v>22327</v>
      </c>
      <c r="I9" s="122"/>
      <c r="J9" s="122">
        <f t="shared" si="1"/>
        <v>843.28404223227756</v>
      </c>
      <c r="K9" s="122">
        <f t="shared" si="2"/>
        <v>1618.6008206811655</v>
      </c>
      <c r="L9" s="122">
        <f t="shared" si="3"/>
        <v>927.9101446678909</v>
      </c>
      <c r="M9" s="122"/>
      <c r="N9" s="252">
        <v>3.0259100000000001</v>
      </c>
      <c r="O9" s="157"/>
      <c r="X9"/>
      <c r="Y9"/>
    </row>
    <row r="10" spans="1:25" ht="12.75" customHeight="1" x14ac:dyDescent="0.2">
      <c r="A10" s="183">
        <v>2008</v>
      </c>
      <c r="B10" s="182">
        <v>22424003.199999999</v>
      </c>
      <c r="C10" s="182">
        <v>5316286.5</v>
      </c>
      <c r="D10" s="182">
        <v>27740289.699999999</v>
      </c>
      <c r="E10" s="122"/>
      <c r="F10" s="182">
        <v>23954</v>
      </c>
      <c r="G10" s="182">
        <v>2780</v>
      </c>
      <c r="H10" s="182">
        <f t="shared" si="0"/>
        <v>26734</v>
      </c>
      <c r="I10" s="122"/>
      <c r="J10" s="122">
        <f t="shared" si="1"/>
        <v>936.12771144693988</v>
      </c>
      <c r="K10" s="122">
        <f t="shared" si="2"/>
        <v>1912.3332733812949</v>
      </c>
      <c r="L10" s="122">
        <f t="shared" si="3"/>
        <v>1037.6408206777885</v>
      </c>
      <c r="M10" s="122"/>
      <c r="N10" s="252">
        <v>3.3151220000000001</v>
      </c>
      <c r="O10" s="157"/>
      <c r="X10"/>
      <c r="Y10"/>
    </row>
    <row r="11" spans="1:25" ht="12.75" customHeight="1" x14ac:dyDescent="0.2">
      <c r="A11" s="183">
        <v>2009</v>
      </c>
      <c r="B11" s="182">
        <v>13459437.4</v>
      </c>
      <c r="C11" s="182">
        <v>4442127.0999999996</v>
      </c>
      <c r="D11" s="182">
        <v>17901564.5</v>
      </c>
      <c r="E11" s="122"/>
      <c r="F11" s="182">
        <v>13365</v>
      </c>
      <c r="G11" s="182">
        <v>2222</v>
      </c>
      <c r="H11" s="182">
        <f t="shared" si="0"/>
        <v>15587</v>
      </c>
      <c r="I11" s="122"/>
      <c r="J11" s="122">
        <f t="shared" si="1"/>
        <v>1007.0660231949121</v>
      </c>
      <c r="K11" s="122">
        <f t="shared" si="2"/>
        <v>1999.157110711071</v>
      </c>
      <c r="L11" s="122">
        <f t="shared" si="3"/>
        <v>1148.4932636171168</v>
      </c>
      <c r="M11" s="122"/>
      <c r="N11" s="252">
        <v>3.6040549999999998</v>
      </c>
      <c r="O11" s="157"/>
      <c r="X11"/>
      <c r="Y11"/>
    </row>
    <row r="12" spans="1:25" ht="12.75" customHeight="1" x14ac:dyDescent="0.2">
      <c r="A12" s="183">
        <v>2010</v>
      </c>
      <c r="B12" s="182">
        <v>31312421.800000001</v>
      </c>
      <c r="C12" s="182">
        <v>4145328.6</v>
      </c>
      <c r="D12" s="182">
        <v>35457750.399999999</v>
      </c>
      <c r="E12" s="122"/>
      <c r="F12" s="182">
        <v>28707</v>
      </c>
      <c r="G12" s="182">
        <v>1912</v>
      </c>
      <c r="H12" s="182">
        <f t="shared" si="0"/>
        <v>30619</v>
      </c>
      <c r="I12" s="122"/>
      <c r="J12" s="122">
        <f t="shared" si="1"/>
        <v>1090.7591110182186</v>
      </c>
      <c r="K12" s="122">
        <f t="shared" si="2"/>
        <v>2168.058891213389</v>
      </c>
      <c r="L12" s="122">
        <f t="shared" si="3"/>
        <v>1158.0309742316861</v>
      </c>
      <c r="M12" s="122"/>
      <c r="N12" s="252">
        <v>3.5355379999999998</v>
      </c>
      <c r="O12" s="157"/>
      <c r="X12"/>
      <c r="Y12"/>
    </row>
    <row r="13" spans="1:25" ht="12.75" customHeight="1" x14ac:dyDescent="0.2">
      <c r="A13" s="183">
        <v>2011</v>
      </c>
      <c r="B13" s="182">
        <v>41702826.5</v>
      </c>
      <c r="C13" s="182">
        <v>7741003.7000000002</v>
      </c>
      <c r="D13" s="182">
        <v>49443830.200000003</v>
      </c>
      <c r="E13" s="122"/>
      <c r="F13" s="182">
        <v>35790</v>
      </c>
      <c r="G13" s="182">
        <v>3033</v>
      </c>
      <c r="H13" s="182">
        <f t="shared" si="0"/>
        <v>38823</v>
      </c>
      <c r="I13" s="122"/>
      <c r="J13" s="122">
        <f t="shared" si="1"/>
        <v>1165.2088991338362</v>
      </c>
      <c r="K13" s="122">
        <f t="shared" si="2"/>
        <v>2552.2597098582264</v>
      </c>
      <c r="L13" s="122">
        <f t="shared" si="3"/>
        <v>1273.5705689926076</v>
      </c>
      <c r="M13" s="122"/>
      <c r="N13" s="252">
        <v>3.8779780000000001</v>
      </c>
      <c r="O13" s="157"/>
      <c r="X13"/>
      <c r="Y13"/>
    </row>
    <row r="14" spans="1:25" ht="12.75" customHeight="1" x14ac:dyDescent="0.2">
      <c r="A14" s="183">
        <v>2012</v>
      </c>
      <c r="B14" s="182">
        <v>35846275.100000001</v>
      </c>
      <c r="C14" s="182">
        <v>9881536.4000000004</v>
      </c>
      <c r="D14" s="182">
        <v>45727811.5</v>
      </c>
      <c r="E14" s="122"/>
      <c r="F14" s="182">
        <v>28797</v>
      </c>
      <c r="G14" s="182">
        <v>3372</v>
      </c>
      <c r="H14" s="182">
        <f t="shared" si="0"/>
        <v>32169</v>
      </c>
      <c r="I14" s="122"/>
      <c r="J14" s="122">
        <f t="shared" si="1"/>
        <v>1244.7919956939959</v>
      </c>
      <c r="K14" s="122">
        <f t="shared" si="2"/>
        <v>2930.4674970344013</v>
      </c>
      <c r="L14" s="122">
        <f t="shared" si="3"/>
        <v>1421.4868817805961</v>
      </c>
      <c r="M14" s="122"/>
      <c r="N14" s="252">
        <v>4.2723810000000002</v>
      </c>
      <c r="O14" s="157"/>
      <c r="X14"/>
      <c r="Y14"/>
    </row>
    <row r="15" spans="1:25" ht="12.75" customHeight="1" x14ac:dyDescent="0.2">
      <c r="A15" s="183">
        <v>2013</v>
      </c>
      <c r="B15" s="182">
        <v>39323840.100000001</v>
      </c>
      <c r="C15" s="182">
        <v>11411358.199999999</v>
      </c>
      <c r="D15" s="182">
        <v>50735198.299999997</v>
      </c>
      <c r="E15" s="122"/>
      <c r="F15" s="182">
        <v>29321</v>
      </c>
      <c r="G15" s="182">
        <v>3264</v>
      </c>
      <c r="H15" s="182">
        <f t="shared" si="0"/>
        <v>32585</v>
      </c>
      <c r="I15" s="122"/>
      <c r="J15" s="122">
        <f t="shared" si="1"/>
        <v>1341.1493502950104</v>
      </c>
      <c r="K15" s="122">
        <f t="shared" si="2"/>
        <v>3496.1268995098035</v>
      </c>
      <c r="L15" s="122">
        <f t="shared" si="3"/>
        <v>1557.0108424121527</v>
      </c>
      <c r="M15" s="122"/>
      <c r="N15" s="252">
        <v>4.6347250000000004</v>
      </c>
      <c r="O15" s="157"/>
      <c r="X15"/>
      <c r="Y15"/>
    </row>
    <row r="16" spans="1:25" ht="12.75" customHeight="1" x14ac:dyDescent="0.2">
      <c r="A16" s="183">
        <v>2014</v>
      </c>
      <c r="B16" s="182">
        <v>53647204.200000003</v>
      </c>
      <c r="C16" s="182">
        <v>18787824.800000001</v>
      </c>
      <c r="D16" s="182">
        <v>72435029</v>
      </c>
      <c r="E16" s="122"/>
      <c r="F16" s="182">
        <v>37175</v>
      </c>
      <c r="G16" s="182">
        <v>4648</v>
      </c>
      <c r="H16" s="182">
        <f t="shared" si="0"/>
        <v>41823</v>
      </c>
      <c r="I16" s="122"/>
      <c r="J16" s="122">
        <f t="shared" si="1"/>
        <v>1443.098969737727</v>
      </c>
      <c r="K16" s="122">
        <f t="shared" si="2"/>
        <v>4042.130981067126</v>
      </c>
      <c r="L16" s="122">
        <f t="shared" si="3"/>
        <v>1731.9424479353465</v>
      </c>
      <c r="M16" s="122"/>
      <c r="N16" s="252">
        <v>5.0632539999999997</v>
      </c>
      <c r="O16" s="157"/>
      <c r="X16"/>
      <c r="Y16"/>
    </row>
    <row r="17" spans="1:25" ht="12.75" customHeight="1" x14ac:dyDescent="0.2">
      <c r="A17" s="183">
        <v>2015</v>
      </c>
      <c r="B17" s="182">
        <v>65681996.200000003</v>
      </c>
      <c r="C17" s="182">
        <v>30094019.199999999</v>
      </c>
      <c r="D17" s="182">
        <v>95776015.400000006</v>
      </c>
      <c r="E17" s="122"/>
      <c r="F17" s="182">
        <v>42227</v>
      </c>
      <c r="G17" s="182">
        <v>6589</v>
      </c>
      <c r="H17" s="182">
        <f t="shared" si="0"/>
        <v>48816</v>
      </c>
      <c r="I17" s="122"/>
      <c r="J17" s="122">
        <f t="shared" si="1"/>
        <v>1555.4502143178536</v>
      </c>
      <c r="K17" s="122">
        <f t="shared" si="2"/>
        <v>4567.3120655638186</v>
      </c>
      <c r="L17" s="122">
        <f t="shared" si="3"/>
        <v>1961.9799942641757</v>
      </c>
      <c r="M17" s="122"/>
      <c r="N17" s="252">
        <v>5.7373050000000001</v>
      </c>
      <c r="O17" s="157"/>
      <c r="X17"/>
      <c r="Y17"/>
    </row>
    <row r="18" spans="1:25" ht="12.75" customHeight="1" x14ac:dyDescent="0.2">
      <c r="A18" s="183">
        <v>2016</v>
      </c>
      <c r="B18" s="182">
        <v>85584514.900000006</v>
      </c>
      <c r="C18" s="182">
        <v>35276316.399999999</v>
      </c>
      <c r="D18" s="182">
        <v>120860831.3</v>
      </c>
      <c r="E18" s="122"/>
      <c r="F18" s="182">
        <v>51639</v>
      </c>
      <c r="G18" s="182">
        <v>6756</v>
      </c>
      <c r="H18" s="182">
        <f t="shared" si="0"/>
        <v>58395</v>
      </c>
      <c r="I18" s="122"/>
      <c r="J18" s="122">
        <f t="shared" si="1"/>
        <v>1657.3619725401345</v>
      </c>
      <c r="K18" s="122">
        <f t="shared" si="2"/>
        <v>5221.4796329188866</v>
      </c>
      <c r="L18" s="122">
        <f t="shared" si="3"/>
        <v>2069.7119839027314</v>
      </c>
      <c r="M18" s="122"/>
      <c r="N18" s="252">
        <v>5.9771479999999997</v>
      </c>
      <c r="O18" s="157"/>
      <c r="X18"/>
      <c r="Y18"/>
    </row>
    <row r="19" spans="1:25" ht="12.75" customHeight="1" x14ac:dyDescent="0.2">
      <c r="A19" s="183">
        <v>2017</v>
      </c>
      <c r="B19" s="182">
        <v>99429175.5</v>
      </c>
      <c r="C19" s="182">
        <v>39526747.600000001</v>
      </c>
      <c r="D19" s="182">
        <v>138955923.09999999</v>
      </c>
      <c r="E19" s="122"/>
      <c r="F19" s="182">
        <v>55415</v>
      </c>
      <c r="G19" s="182">
        <v>6881</v>
      </c>
      <c r="H19" s="182">
        <f t="shared" si="0"/>
        <v>62296</v>
      </c>
      <c r="I19" s="122"/>
      <c r="J19" s="122">
        <f t="shared" si="1"/>
        <v>1794.2646485608591</v>
      </c>
      <c r="K19" s="122">
        <f t="shared" si="2"/>
        <v>5744.3318703676796</v>
      </c>
      <c r="L19" s="122">
        <f t="shared" si="3"/>
        <v>2230.5753675998458</v>
      </c>
      <c r="M19" s="122"/>
      <c r="N19" s="252">
        <v>6.4076259999999996</v>
      </c>
      <c r="O19" s="157"/>
      <c r="X19"/>
      <c r="Y19"/>
    </row>
    <row r="20" spans="1:25" ht="12.75" customHeight="1" x14ac:dyDescent="0.2">
      <c r="A20" s="183">
        <v>2018</v>
      </c>
      <c r="B20" s="182">
        <v>98595828.700000003</v>
      </c>
      <c r="C20" s="182">
        <v>47298349.399999999</v>
      </c>
      <c r="D20" s="182">
        <v>145894178.09999999</v>
      </c>
      <c r="E20" s="122"/>
      <c r="F20" s="182">
        <v>51330</v>
      </c>
      <c r="G20" s="182">
        <v>7387</v>
      </c>
      <c r="H20" s="182">
        <f t="shared" si="0"/>
        <v>58717</v>
      </c>
      <c r="I20" s="122"/>
      <c r="J20" s="122">
        <f t="shared" si="1"/>
        <v>1920.8226904344438</v>
      </c>
      <c r="K20" s="122">
        <f t="shared" si="2"/>
        <v>6402.9172059022603</v>
      </c>
      <c r="L20" s="122">
        <f t="shared" si="3"/>
        <v>2484.7008208866255</v>
      </c>
      <c r="M20" s="122"/>
      <c r="N20" s="252">
        <v>7.1299630000000001</v>
      </c>
      <c r="O20" s="157"/>
      <c r="X20"/>
      <c r="Y20"/>
    </row>
    <row r="21" spans="1:25" ht="12.75" customHeight="1" x14ac:dyDescent="0.2">
      <c r="A21" s="183">
        <v>2019</v>
      </c>
      <c r="B21" s="182">
        <v>93098244.799999997</v>
      </c>
      <c r="C21" s="182">
        <v>51282196.299999997</v>
      </c>
      <c r="D21" s="182">
        <v>144380441.09999999</v>
      </c>
      <c r="E21" s="122"/>
      <c r="F21" s="182">
        <v>49166</v>
      </c>
      <c r="G21" s="182">
        <v>7411</v>
      </c>
      <c r="H21" s="182">
        <f t="shared" si="0"/>
        <v>56577</v>
      </c>
      <c r="I21" s="122"/>
      <c r="J21" s="122">
        <f t="shared" si="1"/>
        <v>1893.54929829557</v>
      </c>
      <c r="K21" s="122">
        <f t="shared" si="2"/>
        <v>6919.7404263931985</v>
      </c>
      <c r="L21" s="122">
        <f t="shared" si="3"/>
        <v>2551.9281881329866</v>
      </c>
      <c r="M21" s="122"/>
      <c r="N21" s="252">
        <v>7.2756369999999997</v>
      </c>
      <c r="O21" s="157"/>
      <c r="X21"/>
      <c r="Y21"/>
    </row>
    <row r="22" spans="1:25" ht="12.75" customHeight="1" x14ac:dyDescent="0.2">
      <c r="A22" s="183">
        <v>2020</v>
      </c>
      <c r="B22" s="182">
        <v>65499166.100000001</v>
      </c>
      <c r="C22" s="182">
        <v>39166407.399999999</v>
      </c>
      <c r="D22" s="182">
        <v>104665573.5</v>
      </c>
      <c r="E22" s="122"/>
      <c r="F22" s="182">
        <v>31785</v>
      </c>
      <c r="G22" s="182">
        <v>5472</v>
      </c>
      <c r="H22" s="182">
        <f t="shared" si="0"/>
        <v>37257</v>
      </c>
      <c r="I22" s="122"/>
      <c r="J22" s="122">
        <f t="shared" si="1"/>
        <v>2060.6942299826965</v>
      </c>
      <c r="K22" s="122">
        <f t="shared" si="2"/>
        <v>7157.6036915204677</v>
      </c>
      <c r="L22" s="122">
        <f t="shared" si="3"/>
        <v>2809.2861341492876</v>
      </c>
      <c r="M22" s="122"/>
      <c r="N22" s="252">
        <v>7.9574699999999998</v>
      </c>
      <c r="O22" s="157"/>
      <c r="X22"/>
      <c r="Y22"/>
    </row>
    <row r="23" spans="1:25" ht="12.75" customHeight="1" x14ac:dyDescent="0.2">
      <c r="A23" s="183">
        <v>2021</v>
      </c>
      <c r="B23" s="182">
        <v>60651925.700000003</v>
      </c>
      <c r="C23" s="182">
        <v>45317396.100000001</v>
      </c>
      <c r="D23" s="182">
        <v>105969321.8</v>
      </c>
      <c r="E23" s="122"/>
      <c r="F23" s="182">
        <v>34682</v>
      </c>
      <c r="G23" s="182">
        <v>5927</v>
      </c>
      <c r="H23" s="182">
        <f t="shared" si="0"/>
        <v>40609</v>
      </c>
      <c r="I23" s="122"/>
      <c r="J23" s="122">
        <f t="shared" si="1"/>
        <v>1748.8012715529671</v>
      </c>
      <c r="K23" s="122">
        <f t="shared" si="2"/>
        <v>7645.9247680107983</v>
      </c>
      <c r="L23" s="122">
        <f t="shared" si="3"/>
        <v>2609.5033563988277</v>
      </c>
      <c r="M23" s="122"/>
      <c r="N23" s="252">
        <v>7.4048829999999999</v>
      </c>
      <c r="O23" s="157"/>
      <c r="X23"/>
      <c r="Y23"/>
    </row>
    <row r="24" spans="1:25" ht="12.75" customHeight="1" x14ac:dyDescent="0.2">
      <c r="A24" s="133">
        <v>2022</v>
      </c>
      <c r="B24" s="182">
        <v>56437894.100000001</v>
      </c>
      <c r="C24" s="182">
        <v>47911800.299999997</v>
      </c>
      <c r="D24" s="182">
        <v>104349694.40000001</v>
      </c>
      <c r="E24" s="122"/>
      <c r="F24" s="182">
        <v>37173</v>
      </c>
      <c r="G24" s="182">
        <v>7220</v>
      </c>
      <c r="H24" s="182">
        <f t="shared" si="0"/>
        <v>44393</v>
      </c>
      <c r="I24" s="122"/>
      <c r="J24" s="122">
        <f t="shared" si="1"/>
        <v>1518.2496462486213</v>
      </c>
      <c r="K24" s="122">
        <f t="shared" si="2"/>
        <v>6635.9834210526315</v>
      </c>
      <c r="L24" s="122">
        <f t="shared" si="3"/>
        <v>2350.5889306872705</v>
      </c>
      <c r="M24" s="122"/>
      <c r="N24" s="252">
        <v>7.2499820000000001</v>
      </c>
      <c r="O24" s="157"/>
      <c r="X24"/>
      <c r="Y24"/>
    </row>
    <row r="25" spans="1:25" ht="12.75" customHeight="1" x14ac:dyDescent="0.2">
      <c r="A25" s="142" t="s">
        <v>294</v>
      </c>
      <c r="B25" s="182">
        <v>18507324.399999999</v>
      </c>
      <c r="C25" s="182">
        <v>9503314.8000000007</v>
      </c>
      <c r="D25" s="182">
        <v>28010639.199999999</v>
      </c>
      <c r="E25" s="122"/>
      <c r="F25" s="182">
        <v>33400</v>
      </c>
      <c r="G25" s="182">
        <v>4498</v>
      </c>
      <c r="H25" s="182">
        <f t="shared" si="0"/>
        <v>37898</v>
      </c>
      <c r="I25" s="122"/>
      <c r="J25" s="122">
        <f t="shared" si="1"/>
        <v>554.11150898203584</v>
      </c>
      <c r="K25" s="122">
        <f t="shared" si="2"/>
        <v>2112.7867496665185</v>
      </c>
      <c r="L25" s="122">
        <f t="shared" si="3"/>
        <v>739.10600031663932</v>
      </c>
      <c r="M25" s="122"/>
      <c r="N25" s="252">
        <v>6.0195160000000003</v>
      </c>
      <c r="O25" s="157"/>
      <c r="Q25" s="55"/>
      <c r="R25" s="55"/>
      <c r="S25" s="55"/>
      <c r="T25" s="55"/>
      <c r="U25" s="55"/>
      <c r="V25" s="55"/>
      <c r="W25" s="55"/>
      <c r="X25"/>
      <c r="Y25"/>
    </row>
    <row r="26" spans="1:25" ht="12.75" customHeight="1" x14ac:dyDescent="0.2">
      <c r="A26" s="166" t="s">
        <v>10</v>
      </c>
      <c r="B26" s="184">
        <f>SUM(B7:B25)</f>
        <v>957073165.60000002</v>
      </c>
      <c r="C26" s="184">
        <f t="shared" ref="C26:H26" si="4">SUM(C7:C25)</f>
        <v>425092773.80000001</v>
      </c>
      <c r="D26" s="184">
        <f t="shared" si="4"/>
        <v>1382165939.4000001</v>
      </c>
      <c r="E26" s="184"/>
      <c r="F26" s="184">
        <f t="shared" si="4"/>
        <v>718693</v>
      </c>
      <c r="G26" s="184">
        <f t="shared" si="4"/>
        <v>104484</v>
      </c>
      <c r="H26" s="184">
        <f t="shared" si="4"/>
        <v>823177</v>
      </c>
      <c r="I26" s="184"/>
      <c r="J26" s="184">
        <f>B26/F26</f>
        <v>1331.6856649501249</v>
      </c>
      <c r="K26" s="184">
        <f t="shared" si="2"/>
        <v>4068.4963611653461</v>
      </c>
      <c r="L26" s="184">
        <f t="shared" si="3"/>
        <v>1679.062873962708</v>
      </c>
      <c r="M26" s="184"/>
      <c r="N26" s="254">
        <v>5.2662360000000001</v>
      </c>
      <c r="O26" s="157"/>
      <c r="X26"/>
      <c r="Y26"/>
    </row>
    <row r="27" spans="1:25" s="129" customFormat="1" ht="12.75" customHeight="1" x14ac:dyDescent="0.2">
      <c r="A27" s="17" t="s">
        <v>235</v>
      </c>
      <c r="B27" s="1"/>
      <c r="C27" s="1"/>
      <c r="D27" s="1"/>
      <c r="E27" s="1"/>
      <c r="F27" s="1"/>
      <c r="G27" s="1"/>
      <c r="H27" s="1"/>
      <c r="I27" s="1"/>
      <c r="J27" s="1"/>
      <c r="K27" s="1"/>
      <c r="L27" s="1"/>
      <c r="M27" s="1"/>
      <c r="O27" s="157"/>
      <c r="P27"/>
      <c r="Q27" s="55"/>
      <c r="R27" s="55"/>
      <c r="S27" s="55"/>
      <c r="T27" s="55"/>
      <c r="U27" s="55"/>
      <c r="V27" s="55"/>
      <c r="W27" s="55"/>
      <c r="X27"/>
      <c r="Y27"/>
    </row>
    <row r="28" spans="1:25" ht="12.75" customHeight="1" x14ac:dyDescent="0.2">
      <c r="A28" s="7" t="s">
        <v>236</v>
      </c>
      <c r="Q28" s="55"/>
      <c r="R28" s="55"/>
      <c r="S28" s="55"/>
      <c r="T28" s="55"/>
      <c r="U28" s="55"/>
      <c r="V28" s="55"/>
      <c r="W28" s="55"/>
      <c r="X28"/>
      <c r="Y28"/>
    </row>
    <row r="29" spans="1:25" ht="12.75" customHeight="1" x14ac:dyDescent="0.2">
      <c r="A29" s="223"/>
      <c r="D29" s="186"/>
      <c r="E29" s="186"/>
      <c r="F29" s="4"/>
      <c r="G29" s="4"/>
      <c r="H29" s="4"/>
      <c r="I29" s="4"/>
      <c r="J29" s="132"/>
      <c r="K29" s="41"/>
      <c r="L29" s="41"/>
      <c r="M29"/>
      <c r="Q29" s="1"/>
      <c r="X29"/>
      <c r="Y29"/>
    </row>
    <row r="30" spans="1:25" ht="12.75" customHeight="1" x14ac:dyDescent="0.2">
      <c r="A30" s="223"/>
      <c r="D30" s="186"/>
      <c r="E30" s="186"/>
      <c r="F30" s="4"/>
      <c r="G30" s="4"/>
      <c r="H30" s="4"/>
      <c r="I30" s="4"/>
      <c r="J30" s="132"/>
      <c r="K30" s="41"/>
      <c r="L30" s="41"/>
      <c r="M30"/>
      <c r="Q30" s="1"/>
      <c r="X30"/>
      <c r="Y30"/>
    </row>
    <row r="31" spans="1:25" customFormat="1" ht="12.75" customHeight="1" x14ac:dyDescent="0.2">
      <c r="A31" s="2"/>
      <c r="B31" s="8"/>
      <c r="C31" s="8"/>
      <c r="D31" s="8"/>
      <c r="E31" s="1"/>
      <c r="F31" s="1"/>
      <c r="G31" s="1"/>
      <c r="H31" s="1"/>
      <c r="I31" s="1"/>
      <c r="J31" s="187"/>
      <c r="K31" s="187"/>
      <c r="L31" s="187"/>
      <c r="M31" s="187"/>
      <c r="N31" s="17"/>
      <c r="O31" s="1"/>
    </row>
    <row r="32" spans="1:25" customFormat="1" ht="12.75" customHeight="1" x14ac:dyDescent="0.2">
      <c r="A32" s="2" t="s">
        <v>311</v>
      </c>
      <c r="B32" s="8"/>
      <c r="C32" s="8"/>
      <c r="D32" s="8"/>
      <c r="E32" s="1"/>
      <c r="F32" s="1"/>
      <c r="G32" s="1"/>
      <c r="H32" s="1"/>
      <c r="I32" s="1"/>
      <c r="J32" s="187"/>
      <c r="K32" s="187"/>
      <c r="L32" s="187"/>
      <c r="M32" s="187"/>
      <c r="N32" s="17"/>
      <c r="O32" s="1"/>
    </row>
    <row r="33" spans="1:25" ht="12.75" customHeight="1" x14ac:dyDescent="0.2">
      <c r="A33" s="45" t="s">
        <v>312</v>
      </c>
      <c r="B33" s="8"/>
      <c r="C33" s="8"/>
      <c r="D33" s="8"/>
      <c r="E33" s="8"/>
      <c r="F33" s="8"/>
      <c r="G33" s="8"/>
      <c r="H33" s="8"/>
      <c r="I33" s="8"/>
      <c r="X33"/>
      <c r="Y33"/>
    </row>
    <row r="34" spans="1:25" customFormat="1" ht="12.75" customHeight="1" x14ac:dyDescent="0.2">
      <c r="A34" s="6"/>
      <c r="B34" s="125"/>
      <c r="C34" s="125"/>
      <c r="D34" s="125"/>
      <c r="E34" s="6"/>
      <c r="F34" s="6"/>
      <c r="G34" s="6"/>
      <c r="H34" s="6"/>
      <c r="I34" s="6"/>
      <c r="J34" s="6"/>
      <c r="K34" s="6"/>
      <c r="L34" s="6"/>
      <c r="M34" s="1"/>
    </row>
    <row r="35" spans="1:25" customFormat="1" ht="12.75" customHeight="1" x14ac:dyDescent="0.2">
      <c r="A35" s="52" t="s">
        <v>149</v>
      </c>
      <c r="B35" s="271" t="s">
        <v>12</v>
      </c>
      <c r="C35" s="271"/>
      <c r="D35" s="271"/>
      <c r="E35" s="177"/>
      <c r="F35" s="272" t="s">
        <v>68</v>
      </c>
      <c r="G35" s="271"/>
      <c r="H35" s="271"/>
      <c r="I35" s="188"/>
      <c r="J35" s="271" t="s">
        <v>14</v>
      </c>
      <c r="K35" s="271"/>
      <c r="L35" s="271"/>
      <c r="M35" s="175"/>
      <c r="Q35" s="1"/>
      <c r="R35" s="1"/>
      <c r="S35" s="1"/>
      <c r="T35" s="1"/>
      <c r="U35" s="1"/>
      <c r="V35" s="1"/>
      <c r="W35" s="1"/>
    </row>
    <row r="36" spans="1:25" customFormat="1" ht="12.75" customHeight="1" x14ac:dyDescent="0.2">
      <c r="A36" s="17"/>
      <c r="B36" s="176" t="s">
        <v>65</v>
      </c>
      <c r="C36" s="177"/>
      <c r="D36" s="177"/>
      <c r="E36" s="3"/>
      <c r="F36" s="176" t="s">
        <v>65</v>
      </c>
      <c r="G36" s="177"/>
      <c r="H36" s="177"/>
      <c r="I36" s="4"/>
      <c r="J36" s="176" t="s">
        <v>65</v>
      </c>
      <c r="K36" s="177"/>
      <c r="L36" s="177"/>
      <c r="M36" s="3"/>
      <c r="Q36" s="1"/>
      <c r="R36" s="1"/>
    </row>
    <row r="37" spans="1:25" customFormat="1" ht="12.75" customHeight="1" x14ac:dyDescent="0.2">
      <c r="A37" s="149"/>
      <c r="B37" s="33">
        <v>-3500</v>
      </c>
      <c r="C37" s="25" t="s">
        <v>24</v>
      </c>
      <c r="D37" s="25" t="s">
        <v>1</v>
      </c>
      <c r="E37" s="189"/>
      <c r="F37" s="33">
        <v>-3500</v>
      </c>
      <c r="G37" s="25" t="s">
        <v>24</v>
      </c>
      <c r="H37" s="25" t="s">
        <v>1</v>
      </c>
      <c r="I37" s="25"/>
      <c r="J37" s="33">
        <v>-3500</v>
      </c>
      <c r="K37" s="25" t="s">
        <v>24</v>
      </c>
      <c r="L37" s="25" t="s">
        <v>1</v>
      </c>
      <c r="M37" s="4"/>
      <c r="Q37" s="1"/>
      <c r="R37" s="1"/>
    </row>
    <row r="38" spans="1:25" customFormat="1" ht="12.75" customHeight="1" x14ac:dyDescent="0.2">
      <c r="A38" s="190" t="s">
        <v>4</v>
      </c>
      <c r="B38" s="182">
        <v>829956757.5</v>
      </c>
      <c r="C38" s="182">
        <v>423049316.19999999</v>
      </c>
      <c r="D38" s="182">
        <f>B38+C38</f>
        <v>1253006073.7</v>
      </c>
      <c r="E38" s="182"/>
      <c r="F38" s="182">
        <v>573164</v>
      </c>
      <c r="G38" s="182">
        <v>99247</v>
      </c>
      <c r="H38" s="182">
        <f>F38+G38</f>
        <v>672411</v>
      </c>
      <c r="I38" s="182"/>
      <c r="J38" s="256">
        <f>B38/F38</f>
        <v>1448.0266686323635</v>
      </c>
      <c r="K38" s="256">
        <f>C38/G38</f>
        <v>4262.5904682257396</v>
      </c>
      <c r="L38" s="256">
        <f>D38/H38</f>
        <v>1863.4526706136576</v>
      </c>
      <c r="M38" s="157"/>
      <c r="Q38" s="1"/>
      <c r="R38" s="191"/>
    </row>
    <row r="39" spans="1:25" customFormat="1" ht="12.75" customHeight="1" x14ac:dyDescent="0.2">
      <c r="A39" s="190" t="s">
        <v>150</v>
      </c>
      <c r="B39" s="182">
        <v>49158181.299999997</v>
      </c>
      <c r="C39" s="182">
        <v>350135647.69999999</v>
      </c>
      <c r="D39" s="182">
        <f t="shared" ref="D39:D41" si="5">B39+C39</f>
        <v>399293829</v>
      </c>
      <c r="E39" s="182"/>
      <c r="F39" s="182">
        <v>22852</v>
      </c>
      <c r="G39" s="182">
        <v>57884</v>
      </c>
      <c r="H39" s="182">
        <f t="shared" ref="H39:H41" si="6">F39+G39</f>
        <v>80736</v>
      </c>
      <c r="I39" s="182"/>
      <c r="J39" s="256">
        <f t="shared" ref="J39:J41" si="7">B39/F39</f>
        <v>2151.1544416243655</v>
      </c>
      <c r="K39" s="256">
        <f t="shared" ref="K39:K41" si="8">C39/G39</f>
        <v>6048.9193507705068</v>
      </c>
      <c r="L39" s="256">
        <f t="shared" ref="L39:L42" si="9">D39/H39</f>
        <v>4945.6726739001188</v>
      </c>
      <c r="M39" s="157"/>
      <c r="Q39" s="1"/>
      <c r="R39" s="191"/>
    </row>
    <row r="40" spans="1:25" customFormat="1" ht="12.75" customHeight="1" x14ac:dyDescent="0.2">
      <c r="A40" s="190" t="s">
        <v>151</v>
      </c>
      <c r="B40" s="182">
        <f>B38-B39</f>
        <v>780798576.20000005</v>
      </c>
      <c r="C40" s="182">
        <f>C38-C39</f>
        <v>72913668.5</v>
      </c>
      <c r="D40" s="182">
        <f t="shared" si="5"/>
        <v>853712244.70000005</v>
      </c>
      <c r="E40" s="182"/>
      <c r="F40" s="182">
        <f>F38-F39</f>
        <v>550312</v>
      </c>
      <c r="G40" s="182">
        <f>G38-G39</f>
        <v>41363</v>
      </c>
      <c r="H40" s="182">
        <f t="shared" si="6"/>
        <v>591675</v>
      </c>
      <c r="I40" s="182"/>
      <c r="J40" s="256">
        <f t="shared" si="7"/>
        <v>1418.8289119626686</v>
      </c>
      <c r="K40" s="256">
        <f t="shared" si="8"/>
        <v>1762.7751492880111</v>
      </c>
      <c r="L40" s="256">
        <f t="shared" si="9"/>
        <v>1442.8736125406685</v>
      </c>
      <c r="M40" s="157"/>
      <c r="Q40" s="1"/>
      <c r="R40" s="191"/>
    </row>
    <row r="41" spans="1:25" customFormat="1" ht="12.75" customHeight="1" x14ac:dyDescent="0.2">
      <c r="A41" s="190" t="s">
        <v>3</v>
      </c>
      <c r="B41" s="182">
        <v>127116408.09999999</v>
      </c>
      <c r="C41" s="182">
        <v>2043457.6</v>
      </c>
      <c r="D41" s="182">
        <f t="shared" si="5"/>
        <v>129159865.69999999</v>
      </c>
      <c r="E41" s="182"/>
      <c r="F41" s="182">
        <v>145529</v>
      </c>
      <c r="G41" s="182">
        <v>5237</v>
      </c>
      <c r="H41" s="182">
        <f t="shared" si="6"/>
        <v>150766</v>
      </c>
      <c r="I41" s="182"/>
      <c r="J41" s="256">
        <f t="shared" si="7"/>
        <v>873.47819403692733</v>
      </c>
      <c r="K41" s="256">
        <f t="shared" si="8"/>
        <v>390.19621920947111</v>
      </c>
      <c r="L41" s="256">
        <f t="shared" si="9"/>
        <v>856.69093628536928</v>
      </c>
      <c r="M41" s="157"/>
      <c r="Q41" s="1"/>
      <c r="R41" s="1"/>
    </row>
    <row r="42" spans="1:25" customFormat="1" ht="12.75" customHeight="1" x14ac:dyDescent="0.2">
      <c r="A42" s="192" t="s">
        <v>1</v>
      </c>
      <c r="B42" s="167">
        <f>B38+B41</f>
        <v>957073165.60000002</v>
      </c>
      <c r="C42" s="167">
        <f>C38+C41</f>
        <v>425092773.80000001</v>
      </c>
      <c r="D42" s="167">
        <f>D38+D41</f>
        <v>1382165939.4000001</v>
      </c>
      <c r="E42" s="167"/>
      <c r="F42" s="167">
        <f t="shared" ref="F42" si="10">F38+F41</f>
        <v>718693</v>
      </c>
      <c r="G42" s="167">
        <f>G38+G41</f>
        <v>104484</v>
      </c>
      <c r="H42" s="167">
        <f t="shared" ref="H42" si="11">F42+G42</f>
        <v>823177</v>
      </c>
      <c r="I42" s="167"/>
      <c r="J42" s="167">
        <f>B42/F42</f>
        <v>1331.6856649501249</v>
      </c>
      <c r="K42" s="167">
        <f>C42/G42</f>
        <v>4068.4963611653461</v>
      </c>
      <c r="L42" s="167">
        <f t="shared" si="9"/>
        <v>1679.062873962708</v>
      </c>
      <c r="M42" s="157"/>
      <c r="Q42" s="1"/>
      <c r="R42" s="191"/>
    </row>
    <row r="43" spans="1:25" customFormat="1" ht="12.75" customHeight="1" x14ac:dyDescent="0.2">
      <c r="A43" s="17" t="s">
        <v>235</v>
      </c>
      <c r="B43" s="1"/>
      <c r="C43" s="1"/>
      <c r="D43" s="1"/>
      <c r="E43" s="1"/>
      <c r="F43" s="1"/>
      <c r="G43" s="1"/>
      <c r="H43" s="1"/>
      <c r="I43" s="1"/>
      <c r="N43" s="1"/>
      <c r="O43" s="191"/>
    </row>
    <row r="44" spans="1:25" customFormat="1" ht="12.75" customHeight="1" x14ac:dyDescent="0.2">
      <c r="A44" s="7" t="s">
        <v>236</v>
      </c>
      <c r="B44" s="1"/>
      <c r="C44" s="1"/>
      <c r="D44" s="1"/>
      <c r="E44" s="1"/>
      <c r="F44" s="1"/>
      <c r="G44" s="1"/>
      <c r="H44" s="1"/>
      <c r="I44" s="1"/>
      <c r="N44" s="148"/>
      <c r="O44" s="191"/>
    </row>
    <row r="45" spans="1:25" customFormat="1" ht="12.75" customHeight="1" x14ac:dyDescent="0.2">
      <c r="B45" s="193"/>
      <c r="C45" s="193"/>
    </row>
    <row r="46" spans="1:25" customFormat="1" ht="12.75" customHeight="1" x14ac:dyDescent="0.2"/>
    <row r="47" spans="1:25" s="8" customFormat="1" ht="12.75" customHeight="1" x14ac:dyDescent="0.2">
      <c r="A47" s="29"/>
      <c r="I47"/>
      <c r="J47"/>
      <c r="K47"/>
      <c r="L47"/>
      <c r="M47"/>
      <c r="N47"/>
      <c r="O47"/>
      <c r="P47"/>
      <c r="Q47"/>
      <c r="R47"/>
      <c r="S47"/>
      <c r="T47"/>
      <c r="U47"/>
      <c r="V47"/>
      <c r="W47"/>
    </row>
    <row r="48" spans="1:25" s="8" customFormat="1" ht="12.75" customHeight="1" x14ac:dyDescent="0.2">
      <c r="A48" s="2" t="s">
        <v>309</v>
      </c>
      <c r="I48"/>
      <c r="J48"/>
      <c r="K48"/>
      <c r="L48"/>
      <c r="M48"/>
      <c r="N48"/>
      <c r="O48"/>
      <c r="P48"/>
      <c r="Q48"/>
      <c r="R48"/>
      <c r="S48"/>
      <c r="T48"/>
      <c r="U48"/>
      <c r="V48"/>
      <c r="W48"/>
    </row>
    <row r="49" spans="1:23" s="8" customFormat="1" ht="12.75" customHeight="1" x14ac:dyDescent="0.2">
      <c r="A49" s="45" t="s">
        <v>310</v>
      </c>
      <c r="I49"/>
      <c r="J49"/>
      <c r="K49"/>
      <c r="L49"/>
      <c r="M49"/>
      <c r="N49"/>
      <c r="O49"/>
      <c r="P49"/>
      <c r="Q49"/>
      <c r="R49"/>
      <c r="S49"/>
      <c r="T49"/>
      <c r="U49"/>
      <c r="V49"/>
      <c r="W49"/>
    </row>
    <row r="50" spans="1:23" s="8" customFormat="1" ht="12.75" customHeight="1" x14ac:dyDescent="0.2">
      <c r="A50" s="149"/>
      <c r="B50" s="125"/>
      <c r="C50" s="125"/>
      <c r="D50" s="125"/>
      <c r="E50" s="194"/>
      <c r="F50" s="194"/>
      <c r="G50" s="194"/>
      <c r="H50" s="195"/>
      <c r="I50"/>
      <c r="J50"/>
      <c r="K50"/>
      <c r="L50"/>
      <c r="M50"/>
      <c r="N50"/>
      <c r="O50"/>
      <c r="P50"/>
      <c r="Q50"/>
      <c r="R50"/>
      <c r="S50"/>
      <c r="T50"/>
      <c r="U50"/>
      <c r="V50"/>
      <c r="W50"/>
    </row>
    <row r="51" spans="1:23" s="8" customFormat="1" ht="12.75" customHeight="1" x14ac:dyDescent="0.2">
      <c r="A51" s="150" t="s">
        <v>70</v>
      </c>
      <c r="B51" s="34" t="s">
        <v>12</v>
      </c>
      <c r="C51" s="34" t="s">
        <v>68</v>
      </c>
      <c r="D51" s="34" t="s">
        <v>14</v>
      </c>
      <c r="E51" s="20"/>
      <c r="F51" s="196"/>
      <c r="G51" s="194"/>
      <c r="H51" s="195"/>
      <c r="I51"/>
      <c r="J51"/>
      <c r="K51"/>
      <c r="L51"/>
      <c r="M51"/>
      <c r="N51"/>
      <c r="O51"/>
      <c r="P51"/>
      <c r="Q51"/>
      <c r="R51"/>
      <c r="S51"/>
      <c r="T51"/>
      <c r="U51"/>
      <c r="V51"/>
      <c r="W51"/>
    </row>
    <row r="52" spans="1:23" ht="12.75" customHeight="1" x14ac:dyDescent="0.2">
      <c r="A52" s="162" t="s">
        <v>25</v>
      </c>
      <c r="B52" s="197">
        <v>79464080.900000006</v>
      </c>
      <c r="C52" s="197">
        <v>83558</v>
      </c>
      <c r="D52" s="197">
        <f>B52/C52</f>
        <v>951.00506115512587</v>
      </c>
      <c r="E52" s="20"/>
      <c r="F52" s="198"/>
      <c r="G52" s="198"/>
      <c r="H52" s="195"/>
      <c r="I52"/>
      <c r="J52"/>
      <c r="K52"/>
      <c r="L52"/>
      <c r="M52"/>
      <c r="N52"/>
      <c r="O52"/>
    </row>
    <row r="53" spans="1:23" ht="12.75" customHeight="1" x14ac:dyDescent="0.2">
      <c r="A53" s="199" t="s">
        <v>26</v>
      </c>
      <c r="B53" s="197">
        <v>890506606.39999998</v>
      </c>
      <c r="C53" s="197">
        <v>582593</v>
      </c>
      <c r="D53" s="197">
        <f t="shared" ref="D53:D61" si="12">B53/C53</f>
        <v>1528.5226674539515</v>
      </c>
      <c r="E53" s="20"/>
      <c r="G53" s="17"/>
      <c r="H53" s="195"/>
      <c r="I53"/>
      <c r="J53"/>
      <c r="K53"/>
      <c r="L53"/>
      <c r="M53"/>
      <c r="N53"/>
      <c r="O53"/>
    </row>
    <row r="54" spans="1:23" ht="12.75" customHeight="1" x14ac:dyDescent="0.2">
      <c r="A54" s="199" t="s">
        <v>71</v>
      </c>
      <c r="B54" s="197">
        <v>71903508.099999994</v>
      </c>
      <c r="C54" s="197">
        <v>13920</v>
      </c>
      <c r="D54" s="197">
        <f t="shared" si="12"/>
        <v>5165.4819037356319</v>
      </c>
      <c r="E54" s="20"/>
      <c r="H54" s="195"/>
      <c r="I54"/>
      <c r="J54"/>
      <c r="K54"/>
      <c r="L54"/>
      <c r="M54"/>
      <c r="N54"/>
      <c r="O54"/>
    </row>
    <row r="55" spans="1:23" ht="12.75" customHeight="1" x14ac:dyDescent="0.2">
      <c r="A55" s="199" t="s">
        <v>162</v>
      </c>
      <c r="B55" s="197">
        <v>24701882.5</v>
      </c>
      <c r="C55" s="197">
        <v>2685</v>
      </c>
      <c r="D55" s="197">
        <f t="shared" si="12"/>
        <v>9199.9562383612665</v>
      </c>
      <c r="E55" s="20"/>
      <c r="H55" s="195"/>
      <c r="I55"/>
      <c r="J55"/>
      <c r="K55"/>
      <c r="L55"/>
      <c r="M55"/>
      <c r="N55"/>
      <c r="O55"/>
    </row>
    <row r="56" spans="1:23" ht="12.75" customHeight="1" x14ac:dyDescent="0.2">
      <c r="A56" s="199" t="s">
        <v>27</v>
      </c>
      <c r="B56" s="197">
        <v>16588235.699999999</v>
      </c>
      <c r="C56" s="197">
        <v>2988</v>
      </c>
      <c r="D56" s="197">
        <f t="shared" si="12"/>
        <v>5551.6183734939759</v>
      </c>
      <c r="E56" s="20"/>
      <c r="F56" s="7"/>
      <c r="G56" s="7"/>
      <c r="H56" s="195"/>
      <c r="I56"/>
      <c r="J56"/>
      <c r="K56"/>
      <c r="L56"/>
      <c r="M56"/>
      <c r="N56"/>
      <c r="O56"/>
    </row>
    <row r="57" spans="1:23" ht="12.75" customHeight="1" x14ac:dyDescent="0.2">
      <c r="A57" s="199" t="s">
        <v>72</v>
      </c>
      <c r="B57" s="197">
        <v>270448.40000000002</v>
      </c>
      <c r="C57" s="197">
        <v>109</v>
      </c>
      <c r="D57" s="197">
        <f t="shared" si="12"/>
        <v>2481.1779816513763</v>
      </c>
      <c r="E57" s="20"/>
      <c r="F57" s="198"/>
      <c r="G57" s="198"/>
      <c r="H57" s="195"/>
      <c r="I57"/>
      <c r="J57"/>
      <c r="K57"/>
      <c r="L57"/>
      <c r="M57"/>
      <c r="N57"/>
      <c r="O57"/>
    </row>
    <row r="58" spans="1:23" ht="12.75" customHeight="1" x14ac:dyDescent="0.2">
      <c r="A58" s="199" t="s">
        <v>129</v>
      </c>
      <c r="B58" s="197">
        <v>78136675.200000003</v>
      </c>
      <c r="C58" s="197">
        <v>12849</v>
      </c>
      <c r="D58" s="197">
        <f t="shared" si="12"/>
        <v>6081.1483539575065</v>
      </c>
      <c r="E58" s="20"/>
      <c r="F58" s="198"/>
      <c r="G58" s="198"/>
      <c r="H58" s="195"/>
      <c r="I58"/>
      <c r="J58"/>
      <c r="K58"/>
      <c r="L58"/>
      <c r="M58"/>
      <c r="N58"/>
      <c r="O58"/>
    </row>
    <row r="59" spans="1:23" ht="26.25" customHeight="1" x14ac:dyDescent="0.2">
      <c r="A59" s="200" t="s">
        <v>73</v>
      </c>
      <c r="B59" s="197">
        <v>29944602.699999999</v>
      </c>
      <c r="C59" s="197">
        <v>5676</v>
      </c>
      <c r="D59" s="197">
        <f t="shared" si="12"/>
        <v>5275.6523431994365</v>
      </c>
      <c r="E59" s="20"/>
      <c r="F59" s="198"/>
      <c r="G59" s="198"/>
      <c r="H59" s="195"/>
      <c r="I59" s="55"/>
      <c r="J59" s="55"/>
      <c r="K59"/>
      <c r="L59"/>
      <c r="M59"/>
      <c r="N59"/>
      <c r="O59"/>
    </row>
    <row r="60" spans="1:23" ht="12.75" customHeight="1" x14ac:dyDescent="0.2">
      <c r="A60" s="199" t="s">
        <v>66</v>
      </c>
      <c r="B60" s="197">
        <v>262823856</v>
      </c>
      <c r="C60" s="197">
        <v>132828</v>
      </c>
      <c r="D60" s="197">
        <f t="shared" si="12"/>
        <v>1978.6781100370404</v>
      </c>
      <c r="E60" s="20"/>
      <c r="F60" s="198"/>
      <c r="G60" s="198"/>
      <c r="H60" s="195"/>
      <c r="I60"/>
      <c r="J60"/>
      <c r="K60"/>
      <c r="L60"/>
      <c r="M60"/>
      <c r="N60"/>
      <c r="O60"/>
    </row>
    <row r="61" spans="1:23" s="129" customFormat="1" ht="12.75" customHeight="1" x14ac:dyDescent="0.2">
      <c r="A61" s="166" t="s">
        <v>10</v>
      </c>
      <c r="B61" s="185">
        <f>B52+B53+B55+B56+B58+B59+B60</f>
        <v>1382165939.4000001</v>
      </c>
      <c r="C61" s="185">
        <f>C52+C53+C55+C56+C58+C59+C60</f>
        <v>823177</v>
      </c>
      <c r="D61" s="185">
        <f t="shared" si="12"/>
        <v>1679.062873962708</v>
      </c>
      <c r="E61" s="20"/>
      <c r="F61" s="172"/>
      <c r="G61" s="172"/>
      <c r="H61" s="195"/>
      <c r="I61"/>
      <c r="J61"/>
      <c r="K61"/>
      <c r="L61"/>
      <c r="M61"/>
      <c r="N61"/>
      <c r="O61"/>
      <c r="P61"/>
      <c r="Q61"/>
      <c r="R61"/>
      <c r="S61"/>
      <c r="T61"/>
      <c r="U61"/>
      <c r="V61"/>
      <c r="W61"/>
    </row>
    <row r="62" spans="1:23" ht="12.75" customHeight="1" x14ac:dyDescent="0.2">
      <c r="A62" s="17" t="s">
        <v>235</v>
      </c>
      <c r="B62" s="17"/>
      <c r="C62" s="17"/>
      <c r="D62" s="17"/>
      <c r="E62" s="20"/>
      <c r="F62" s="5"/>
      <c r="H62" s="195"/>
      <c r="I62"/>
      <c r="J62"/>
      <c r="K62"/>
      <c r="L62"/>
      <c r="M62"/>
      <c r="N62"/>
      <c r="O62"/>
    </row>
    <row r="63" spans="1:23" s="8" customFormat="1" ht="12.75" customHeight="1" x14ac:dyDescent="0.2">
      <c r="A63" s="7" t="s">
        <v>236</v>
      </c>
      <c r="B63" s="201"/>
      <c r="C63" s="201"/>
      <c r="D63" s="201"/>
      <c r="E63" s="194"/>
      <c r="I63"/>
      <c r="J63"/>
      <c r="K63"/>
      <c r="L63"/>
      <c r="M63"/>
      <c r="N63"/>
      <c r="O63"/>
      <c r="P63"/>
      <c r="Q63"/>
      <c r="R63"/>
      <c r="S63"/>
      <c r="T63"/>
      <c r="U63"/>
      <c r="V63"/>
      <c r="W63"/>
    </row>
    <row r="64" spans="1:23" ht="12.75" customHeight="1" x14ac:dyDescent="0.2">
      <c r="A64" s="1"/>
      <c r="E64" s="5"/>
      <c r="I64"/>
      <c r="J64"/>
      <c r="K64"/>
      <c r="L64"/>
      <c r="M64"/>
      <c r="N64"/>
      <c r="O64"/>
    </row>
    <row r="65" spans="9:15" ht="12.75" customHeight="1" x14ac:dyDescent="0.2">
      <c r="I65"/>
      <c r="J65"/>
      <c r="K65"/>
      <c r="L65"/>
      <c r="M65"/>
      <c r="N65"/>
      <c r="O65"/>
    </row>
    <row r="66" spans="9:15" ht="12.75" customHeight="1" x14ac:dyDescent="0.2">
      <c r="I66"/>
      <c r="J66"/>
      <c r="K66"/>
      <c r="L66"/>
      <c r="M66"/>
      <c r="N66"/>
      <c r="O66"/>
    </row>
    <row r="67" spans="9:15" ht="12.75" customHeight="1" x14ac:dyDescent="0.2">
      <c r="I67"/>
      <c r="J67"/>
      <c r="K67"/>
      <c r="L67"/>
      <c r="M67"/>
      <c r="N67"/>
      <c r="O67"/>
    </row>
    <row r="68" spans="9:15" ht="12.75" customHeight="1" x14ac:dyDescent="0.2">
      <c r="I68"/>
      <c r="J68"/>
      <c r="K68"/>
      <c r="L68"/>
      <c r="M68"/>
      <c r="N68"/>
      <c r="O68"/>
    </row>
    <row r="69" spans="9:15" ht="12.75" customHeight="1" x14ac:dyDescent="0.2">
      <c r="I69"/>
      <c r="J69"/>
      <c r="K69"/>
      <c r="L69"/>
      <c r="M69"/>
      <c r="N69"/>
      <c r="O69"/>
    </row>
    <row r="70" spans="9:15" ht="12.75" customHeight="1" x14ac:dyDescent="0.2">
      <c r="I70"/>
      <c r="J70"/>
      <c r="K70"/>
      <c r="L70"/>
      <c r="M70"/>
      <c r="N70"/>
      <c r="O70"/>
    </row>
    <row r="71" spans="9:15" ht="12.75" customHeight="1" x14ac:dyDescent="0.2">
      <c r="I71"/>
      <c r="J71"/>
      <c r="K71"/>
      <c r="L71"/>
      <c r="M71"/>
      <c r="N71"/>
      <c r="O71"/>
    </row>
    <row r="72" spans="9:15" ht="12.75" customHeight="1" x14ac:dyDescent="0.2">
      <c r="I72"/>
      <c r="J72"/>
      <c r="K72"/>
      <c r="L72"/>
      <c r="M72"/>
      <c r="N72"/>
      <c r="O72"/>
    </row>
    <row r="73" spans="9:15" ht="12.75" customHeight="1" x14ac:dyDescent="0.2">
      <c r="I73"/>
      <c r="J73"/>
      <c r="K73"/>
      <c r="L73"/>
      <c r="M73"/>
      <c r="N73"/>
      <c r="O73"/>
    </row>
    <row r="74" spans="9:15" ht="12.75" customHeight="1" x14ac:dyDescent="0.2">
      <c r="I74"/>
      <c r="J74"/>
      <c r="K74"/>
      <c r="L74"/>
      <c r="M74"/>
      <c r="N74"/>
      <c r="O74"/>
    </row>
    <row r="75" spans="9:15" ht="12.75" customHeight="1" x14ac:dyDescent="0.2">
      <c r="I75"/>
      <c r="J75"/>
      <c r="K75"/>
      <c r="L75"/>
      <c r="M75"/>
      <c r="N75"/>
      <c r="O75"/>
    </row>
    <row r="76" spans="9:15" ht="12.75" customHeight="1" x14ac:dyDescent="0.2">
      <c r="I76"/>
      <c r="J76"/>
      <c r="K76"/>
      <c r="L76"/>
      <c r="M76"/>
      <c r="N76"/>
      <c r="O76"/>
    </row>
    <row r="77" spans="9:15" ht="12.75" customHeight="1" x14ac:dyDescent="0.2">
      <c r="I77"/>
      <c r="J77"/>
      <c r="K77"/>
      <c r="L77"/>
      <c r="M77"/>
      <c r="N77"/>
      <c r="O77"/>
    </row>
    <row r="78" spans="9:15" ht="12.75" customHeight="1" x14ac:dyDescent="0.2">
      <c r="I78"/>
      <c r="J78"/>
      <c r="K78"/>
      <c r="L78"/>
      <c r="M78"/>
      <c r="N78"/>
      <c r="O78"/>
    </row>
    <row r="79" spans="9:15" ht="12.75" customHeight="1" x14ac:dyDescent="0.2">
      <c r="I79"/>
      <c r="J79"/>
      <c r="K79"/>
      <c r="L79"/>
      <c r="M79"/>
      <c r="N79"/>
      <c r="O79"/>
    </row>
    <row r="80" spans="9:15" ht="12.75" customHeight="1" x14ac:dyDescent="0.2">
      <c r="I80"/>
      <c r="J80"/>
      <c r="K80"/>
      <c r="L80"/>
      <c r="M80"/>
      <c r="N80"/>
      <c r="O80"/>
    </row>
    <row r="81" spans="9:23" ht="12.75" customHeight="1" x14ac:dyDescent="0.2">
      <c r="I81"/>
      <c r="J81"/>
      <c r="K81"/>
      <c r="L81"/>
      <c r="M81"/>
      <c r="N81"/>
      <c r="O81"/>
    </row>
    <row r="82" spans="9:23" ht="12.75" customHeight="1" x14ac:dyDescent="0.2">
      <c r="I82"/>
      <c r="J82"/>
      <c r="K82"/>
      <c r="L82"/>
      <c r="M82"/>
      <c r="N82"/>
      <c r="O82"/>
    </row>
    <row r="83" spans="9:23" ht="12.75" customHeight="1" x14ac:dyDescent="0.2">
      <c r="I83"/>
      <c r="J83"/>
      <c r="K83"/>
      <c r="L83"/>
      <c r="M83"/>
      <c r="N83"/>
      <c r="O83"/>
    </row>
    <row r="84" spans="9:23" ht="12.75" customHeight="1" x14ac:dyDescent="0.2">
      <c r="I84"/>
      <c r="J84"/>
      <c r="K84"/>
      <c r="L84"/>
      <c r="M84"/>
      <c r="N84"/>
      <c r="O84"/>
    </row>
    <row r="85" spans="9:23" ht="12.75" customHeight="1" x14ac:dyDescent="0.2">
      <c r="I85"/>
      <c r="J85"/>
      <c r="K85"/>
      <c r="L85"/>
      <c r="M85"/>
      <c r="N85"/>
      <c r="O85"/>
    </row>
    <row r="86" spans="9:23" ht="12.75" customHeight="1" x14ac:dyDescent="0.2">
      <c r="I86"/>
      <c r="J86"/>
      <c r="K86"/>
      <c r="L86"/>
      <c r="M86"/>
      <c r="N86"/>
      <c r="O86"/>
    </row>
    <row r="87" spans="9:23" ht="12.75" customHeight="1" x14ac:dyDescent="0.2">
      <c r="K87"/>
      <c r="L87"/>
      <c r="M87"/>
      <c r="V87" s="1"/>
      <c r="W87" s="1"/>
    </row>
    <row r="88" spans="9:23" ht="12.75" customHeight="1" x14ac:dyDescent="0.2">
      <c r="K88"/>
      <c r="L88"/>
      <c r="M88"/>
      <c r="V88" s="1"/>
      <c r="W88" s="1"/>
    </row>
    <row r="89" spans="9:23" ht="12.75" customHeight="1" x14ac:dyDescent="0.2">
      <c r="K89"/>
      <c r="L89"/>
      <c r="M89"/>
      <c r="V89" s="1"/>
      <c r="W89" s="1"/>
    </row>
    <row r="90" spans="9:23" ht="12.75" customHeight="1" x14ac:dyDescent="0.2">
      <c r="K90"/>
      <c r="L90"/>
      <c r="M90"/>
      <c r="V90" s="1"/>
      <c r="W90" s="1"/>
    </row>
    <row r="91" spans="9:23" ht="12.75" customHeight="1" x14ac:dyDescent="0.2">
      <c r="K91"/>
      <c r="L91"/>
      <c r="M91"/>
      <c r="V91" s="1"/>
      <c r="W91" s="1"/>
    </row>
    <row r="92" spans="9:23" ht="12.75" customHeight="1" x14ac:dyDescent="0.2">
      <c r="K92"/>
      <c r="L92"/>
      <c r="M92"/>
      <c r="V92" s="1"/>
      <c r="W92" s="1"/>
    </row>
    <row r="93" spans="9:23" ht="12.75" customHeight="1" x14ac:dyDescent="0.2">
      <c r="K93"/>
      <c r="L93"/>
      <c r="M93"/>
      <c r="V93" s="1"/>
      <c r="W93" s="1"/>
    </row>
    <row r="94" spans="9:23" ht="12.75" customHeight="1" x14ac:dyDescent="0.2">
      <c r="K94"/>
      <c r="L94"/>
      <c r="M94"/>
      <c r="V94" s="1"/>
      <c r="W94" s="1"/>
    </row>
    <row r="95" spans="9:23" ht="12.75" customHeight="1" x14ac:dyDescent="0.2">
      <c r="K95"/>
      <c r="L95"/>
      <c r="M95"/>
      <c r="V95" s="1"/>
      <c r="W95" s="1"/>
    </row>
    <row r="96" spans="9:23" ht="12.75" customHeight="1" x14ac:dyDescent="0.2">
      <c r="K96"/>
      <c r="L96"/>
      <c r="M96"/>
      <c r="V96" s="1"/>
      <c r="W96" s="1"/>
    </row>
    <row r="97" spans="11:23" ht="12.75" customHeight="1" x14ac:dyDescent="0.2">
      <c r="K97"/>
      <c r="L97"/>
      <c r="M97"/>
      <c r="V97" s="1"/>
      <c r="W97" s="1"/>
    </row>
    <row r="98" spans="11:23" ht="12.75" customHeight="1" x14ac:dyDescent="0.2">
      <c r="K98"/>
      <c r="L98"/>
      <c r="M98"/>
      <c r="V98" s="1"/>
      <c r="W98" s="1"/>
    </row>
    <row r="99" spans="11:23" ht="12.75" customHeight="1" x14ac:dyDescent="0.2">
      <c r="K99"/>
      <c r="L99"/>
      <c r="M99"/>
      <c r="V99" s="1"/>
      <c r="W99" s="1"/>
    </row>
    <row r="100" spans="11:23" ht="12.75" customHeight="1" x14ac:dyDescent="0.2">
      <c r="K100"/>
      <c r="L100"/>
      <c r="M100"/>
      <c r="V100" s="1"/>
      <c r="W100" s="1"/>
    </row>
    <row r="101" spans="11:23" ht="12.75" customHeight="1" x14ac:dyDescent="0.2">
      <c r="K101"/>
      <c r="L101"/>
      <c r="M101"/>
      <c r="V101" s="1"/>
      <c r="W101" s="1"/>
    </row>
    <row r="102" spans="11:23" ht="12.75" customHeight="1" x14ac:dyDescent="0.2">
      <c r="K102"/>
      <c r="L102"/>
      <c r="M102"/>
      <c r="V102" s="1"/>
      <c r="W102" s="1"/>
    </row>
    <row r="103" spans="11:23" ht="12.75" customHeight="1" x14ac:dyDescent="0.2">
      <c r="K103"/>
      <c r="L103"/>
      <c r="M103"/>
      <c r="V103" s="1"/>
      <c r="W103" s="1"/>
    </row>
    <row r="104" spans="11:23" ht="12.75" customHeight="1" x14ac:dyDescent="0.2">
      <c r="K104"/>
      <c r="L104"/>
      <c r="M104"/>
      <c r="V104" s="1"/>
      <c r="W104" s="1"/>
    </row>
  </sheetData>
  <mergeCells count="6">
    <mergeCell ref="J4:L4"/>
    <mergeCell ref="F4:H4"/>
    <mergeCell ref="B4:D4"/>
    <mergeCell ref="J35:L35"/>
    <mergeCell ref="F35:H35"/>
    <mergeCell ref="B35:D35"/>
  </mergeCells>
  <phoneticPr fontId="5"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ignoredErrors>
    <ignoredError sqref="B26 F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election activeCell="F30" sqref="F30"/>
    </sheetView>
  </sheetViews>
  <sheetFormatPr defaultColWidth="9.140625" defaultRowHeight="12.75" customHeight="1" x14ac:dyDescent="0.2"/>
  <cols>
    <col min="1" max="1" width="14.5703125" style="8" customWidth="1"/>
    <col min="2" max="2" width="18.28515625" style="8" customWidth="1"/>
    <col min="3" max="3" width="17.7109375" style="8" customWidth="1"/>
    <col min="4" max="4" width="21.85546875" style="8" customWidth="1"/>
    <col min="5" max="5" width="20.5703125" style="8" customWidth="1"/>
    <col min="6" max="6" width="14" style="8" bestFit="1" customWidth="1"/>
    <col min="7" max="7" width="10" style="8" bestFit="1" customWidth="1"/>
    <col min="8" max="8" width="9.28515625" style="8" bestFit="1" customWidth="1"/>
    <col min="9" max="16384" width="9.140625" style="8"/>
  </cols>
  <sheetData>
    <row r="1" spans="1:14" ht="12.75" customHeight="1" x14ac:dyDescent="0.2">
      <c r="A1" s="2" t="s">
        <v>307</v>
      </c>
      <c r="E1" s="13"/>
    </row>
    <row r="2" spans="1:14" ht="12.75" customHeight="1" x14ac:dyDescent="0.2">
      <c r="A2" s="45" t="s">
        <v>308</v>
      </c>
    </row>
    <row r="3" spans="1:14" ht="12.75" customHeight="1" x14ac:dyDescent="0.2">
      <c r="A3" s="125"/>
      <c r="B3" s="125"/>
      <c r="C3" s="125"/>
      <c r="D3" s="125"/>
      <c r="H3" s="1"/>
      <c r="I3" s="1"/>
      <c r="J3" s="1"/>
      <c r="K3" s="1"/>
      <c r="L3" s="1"/>
      <c r="M3" s="1"/>
      <c r="N3" s="1"/>
    </row>
    <row r="4" spans="1:14" s="1" customFormat="1" ht="12.75" customHeight="1" x14ac:dyDescent="0.2">
      <c r="A4" s="161" t="s">
        <v>49</v>
      </c>
      <c r="B4" s="56" t="s">
        <v>67</v>
      </c>
      <c r="C4" s="56" t="s">
        <v>68</v>
      </c>
      <c r="D4" s="56" t="s">
        <v>14</v>
      </c>
      <c r="E4" s="8"/>
      <c r="F4" s="8"/>
      <c r="G4" s="8"/>
      <c r="H4" s="8"/>
      <c r="I4" s="8"/>
      <c r="J4" s="17"/>
      <c r="K4" s="8"/>
      <c r="L4" s="8"/>
      <c r="M4" s="8"/>
      <c r="N4" s="8"/>
    </row>
    <row r="5" spans="1:14" ht="12.75" customHeight="1" x14ac:dyDescent="0.2">
      <c r="A5" s="162" t="s">
        <v>142</v>
      </c>
      <c r="B5" s="122">
        <v>3193886.1</v>
      </c>
      <c r="C5" s="122">
        <v>6596</v>
      </c>
      <c r="D5" s="122">
        <f>B5/C5</f>
        <v>484.21560036385688</v>
      </c>
    </row>
    <row r="6" spans="1:14" ht="12.75" customHeight="1" x14ac:dyDescent="0.2">
      <c r="A6" s="163" t="s">
        <v>50</v>
      </c>
      <c r="B6" s="122">
        <v>62951267.600000001</v>
      </c>
      <c r="C6" s="122">
        <v>60191</v>
      </c>
      <c r="D6" s="122">
        <f t="shared" ref="D6:D21" si="0">B6/C6</f>
        <v>1045.858477180974</v>
      </c>
      <c r="E6" s="201"/>
      <c r="F6" s="201"/>
    </row>
    <row r="7" spans="1:14" ht="12.75" customHeight="1" x14ac:dyDescent="0.2">
      <c r="A7" s="163" t="s">
        <v>51</v>
      </c>
      <c r="B7" s="122">
        <v>281743280.60000002</v>
      </c>
      <c r="C7" s="122">
        <v>221462</v>
      </c>
      <c r="D7" s="122">
        <f t="shared" si="0"/>
        <v>1272.1969484606841</v>
      </c>
      <c r="E7" s="201"/>
      <c r="F7" s="201"/>
    </row>
    <row r="8" spans="1:14" ht="12.75" customHeight="1" x14ac:dyDescent="0.2">
      <c r="A8" s="163" t="s">
        <v>52</v>
      </c>
      <c r="B8" s="122">
        <v>257810408.69999999</v>
      </c>
      <c r="C8" s="122">
        <v>188912</v>
      </c>
      <c r="D8" s="122">
        <f t="shared" si="0"/>
        <v>1364.7116578089269</v>
      </c>
      <c r="E8" s="201"/>
      <c r="F8" s="201"/>
    </row>
    <row r="9" spans="1:14" ht="12.75" customHeight="1" x14ac:dyDescent="0.2">
      <c r="A9" s="163" t="s">
        <v>53</v>
      </c>
      <c r="B9" s="122">
        <v>351374322.60000002</v>
      </c>
      <c r="C9" s="122">
        <v>241532</v>
      </c>
      <c r="D9" s="122">
        <f t="shared" si="0"/>
        <v>1454.7733741284799</v>
      </c>
      <c r="E9" s="201"/>
      <c r="F9" s="201"/>
    </row>
    <row r="10" spans="1:14" ht="12.75" customHeight="1" x14ac:dyDescent="0.2">
      <c r="A10" s="163" t="s">
        <v>54</v>
      </c>
      <c r="B10" s="122">
        <v>6312979.9000000004</v>
      </c>
      <c r="C10" s="122">
        <v>6194</v>
      </c>
      <c r="D10" s="122">
        <f t="shared" si="0"/>
        <v>1019.2088957055215</v>
      </c>
      <c r="E10" s="201"/>
      <c r="F10" s="201"/>
    </row>
    <row r="11" spans="1:14" ht="12.75" customHeight="1" x14ac:dyDescent="0.2">
      <c r="A11" s="163" t="s">
        <v>55</v>
      </c>
      <c r="B11" s="122">
        <v>4813425.4000000004</v>
      </c>
      <c r="C11" s="122">
        <v>4257</v>
      </c>
      <c r="D11" s="122">
        <f t="shared" si="0"/>
        <v>1130.7083392060138</v>
      </c>
      <c r="E11" s="201"/>
      <c r="F11" s="201"/>
    </row>
    <row r="12" spans="1:14" ht="12.75" customHeight="1" x14ac:dyDescent="0.2">
      <c r="A12" s="163" t="s">
        <v>56</v>
      </c>
      <c r="B12" s="122">
        <v>6944434.5999999996</v>
      </c>
      <c r="C12" s="122">
        <v>4753</v>
      </c>
      <c r="D12" s="122">
        <f t="shared" si="0"/>
        <v>1461.0634546602146</v>
      </c>
      <c r="E12" s="201"/>
      <c r="F12" s="201"/>
    </row>
    <row r="13" spans="1:14" ht="12.75" customHeight="1" x14ac:dyDescent="0.2">
      <c r="A13" s="163" t="s">
        <v>57</v>
      </c>
      <c r="B13" s="122">
        <v>10264568.9</v>
      </c>
      <c r="C13" s="122">
        <v>5950</v>
      </c>
      <c r="D13" s="122">
        <f t="shared" si="0"/>
        <v>1725.137630252101</v>
      </c>
      <c r="E13" s="201"/>
      <c r="F13" s="201"/>
    </row>
    <row r="14" spans="1:14" ht="12.75" customHeight="1" x14ac:dyDescent="0.2">
      <c r="A14" s="163" t="s">
        <v>58</v>
      </c>
      <c r="B14" s="122">
        <v>33163882.899999999</v>
      </c>
      <c r="C14" s="122">
        <v>11987</v>
      </c>
      <c r="D14" s="122">
        <f t="shared" si="0"/>
        <v>2766.65411696004</v>
      </c>
      <c r="E14" s="201"/>
      <c r="F14" s="201"/>
    </row>
    <row r="15" spans="1:14" ht="12.75" customHeight="1" x14ac:dyDescent="0.2">
      <c r="A15" s="163" t="s">
        <v>59</v>
      </c>
      <c r="B15" s="122">
        <v>10618349.9</v>
      </c>
      <c r="C15" s="122">
        <v>3225</v>
      </c>
      <c r="D15" s="122">
        <f t="shared" si="0"/>
        <v>3292.511596899225</v>
      </c>
      <c r="E15" s="201"/>
      <c r="F15" s="201"/>
    </row>
    <row r="16" spans="1:14" ht="12.75" customHeight="1" x14ac:dyDescent="0.2">
      <c r="A16" s="163" t="s">
        <v>60</v>
      </c>
      <c r="B16" s="122">
        <v>1215814.8999999999</v>
      </c>
      <c r="C16" s="122">
        <v>743</v>
      </c>
      <c r="D16" s="122">
        <f t="shared" si="0"/>
        <v>1636.3592193808881</v>
      </c>
      <c r="E16" s="201"/>
      <c r="F16" s="201"/>
    </row>
    <row r="17" spans="1:18" ht="12.75" customHeight="1" x14ac:dyDescent="0.2">
      <c r="A17" s="163" t="s">
        <v>61</v>
      </c>
      <c r="B17" s="122">
        <v>9757668.4000000004</v>
      </c>
      <c r="C17" s="122">
        <v>4109</v>
      </c>
      <c r="D17" s="122">
        <f t="shared" si="0"/>
        <v>2374.7063519104404</v>
      </c>
      <c r="E17" s="201"/>
      <c r="F17" s="201"/>
    </row>
    <row r="18" spans="1:18" ht="12.75" customHeight="1" x14ac:dyDescent="0.2">
      <c r="A18" s="163" t="s">
        <v>62</v>
      </c>
      <c r="B18" s="122">
        <v>207160607.30000001</v>
      </c>
      <c r="C18" s="122">
        <v>36215</v>
      </c>
      <c r="D18" s="122">
        <f t="shared" si="0"/>
        <v>5720.2984205439734</v>
      </c>
      <c r="E18" s="201"/>
      <c r="F18" s="201"/>
    </row>
    <row r="19" spans="1:18" ht="12.75" customHeight="1" x14ac:dyDescent="0.2">
      <c r="A19" s="163" t="s">
        <v>63</v>
      </c>
      <c r="B19" s="122">
        <v>61066342.700000003</v>
      </c>
      <c r="C19" s="122">
        <v>9922</v>
      </c>
      <c r="D19" s="122">
        <f t="shared" si="0"/>
        <v>6154.6404656319291</v>
      </c>
      <c r="E19" s="201"/>
      <c r="F19" s="201"/>
    </row>
    <row r="20" spans="1:18" ht="12.75" customHeight="1" x14ac:dyDescent="0.2">
      <c r="A20" s="163" t="s">
        <v>64</v>
      </c>
      <c r="B20" s="122">
        <v>73774698.900000006</v>
      </c>
      <c r="C20" s="122">
        <v>17129</v>
      </c>
      <c r="D20" s="122">
        <f t="shared" si="0"/>
        <v>4307.0055986922762</v>
      </c>
      <c r="E20" s="201"/>
      <c r="F20" s="201"/>
      <c r="H20" s="164"/>
      <c r="J20" s="165"/>
      <c r="K20" s="1"/>
      <c r="L20" s="1"/>
      <c r="M20" s="1"/>
      <c r="N20" s="1"/>
    </row>
    <row r="21" spans="1:18" s="1" customFormat="1" ht="12.75" customHeight="1" x14ac:dyDescent="0.2">
      <c r="A21" s="166" t="s">
        <v>10</v>
      </c>
      <c r="B21" s="167">
        <f>SUM(B5:B20)</f>
        <v>1382165939.4000001</v>
      </c>
      <c r="C21" s="167">
        <f>SUM(C5:C20)</f>
        <v>823177</v>
      </c>
      <c r="D21" s="124">
        <f t="shared" si="0"/>
        <v>1679.062873962708</v>
      </c>
      <c r="E21" s="201"/>
      <c r="F21" s="201"/>
      <c r="G21" s="8"/>
      <c r="H21" s="8"/>
      <c r="I21" s="8"/>
      <c r="J21" s="8"/>
      <c r="K21" s="8"/>
      <c r="L21" s="8"/>
      <c r="M21" s="8"/>
      <c r="N21" s="8"/>
    </row>
    <row r="22" spans="1:18" ht="12.75" customHeight="1" x14ac:dyDescent="0.2">
      <c r="A22" s="17" t="s">
        <v>235</v>
      </c>
      <c r="B22" s="164"/>
      <c r="C22" s="164"/>
      <c r="D22" s="164"/>
      <c r="E22" s="201"/>
      <c r="F22" s="201"/>
    </row>
    <row r="23" spans="1:18" ht="12.75" customHeight="1" x14ac:dyDescent="0.2">
      <c r="A23" s="7" t="s">
        <v>236</v>
      </c>
      <c r="B23" s="201"/>
      <c r="C23" s="201"/>
      <c r="D23" s="201"/>
      <c r="E23" s="201"/>
      <c r="F23" s="201"/>
    </row>
    <row r="24" spans="1:18" ht="15.75" customHeight="1" x14ac:dyDescent="0.2">
      <c r="B24" s="164"/>
      <c r="C24" s="164"/>
      <c r="D24" s="164"/>
      <c r="E24" s="201"/>
      <c r="F24" s="201"/>
      <c r="J24" s="1"/>
      <c r="K24" s="1"/>
      <c r="L24" s="1"/>
      <c r="M24" s="1"/>
      <c r="N24" s="1"/>
      <c r="O24" s="1"/>
      <c r="P24" s="1"/>
      <c r="Q24" s="1"/>
      <c r="R24" s="1"/>
    </row>
    <row r="25" spans="1:18" ht="15.75" customHeight="1" x14ac:dyDescent="0.2">
      <c r="B25" s="164"/>
      <c r="C25" s="164"/>
      <c r="D25" s="164"/>
      <c r="E25" s="201"/>
      <c r="F25" s="201"/>
      <c r="J25" s="1"/>
      <c r="K25" s="1"/>
      <c r="L25" s="1"/>
      <c r="M25" s="1"/>
      <c r="N25" s="1"/>
      <c r="O25" s="1"/>
      <c r="P25" s="1"/>
      <c r="Q25" s="1"/>
      <c r="R25" s="1"/>
    </row>
    <row r="26" spans="1:18" s="1" customFormat="1" ht="12.75" customHeight="1" x14ac:dyDescent="0.2">
      <c r="A26" s="29"/>
      <c r="B26" s="168"/>
      <c r="C26" s="8"/>
      <c r="E26" s="8"/>
    </row>
    <row r="27" spans="1:18" s="1" customFormat="1" ht="12.75" customHeight="1" x14ac:dyDescent="0.2">
      <c r="A27" s="2" t="s">
        <v>305</v>
      </c>
    </row>
    <row r="28" spans="1:18" s="1" customFormat="1" ht="12.75" customHeight="1" x14ac:dyDescent="0.2">
      <c r="A28" s="45" t="s">
        <v>306</v>
      </c>
    </row>
    <row r="29" spans="1:18" s="1" customFormat="1" ht="12.75" customHeight="1" x14ac:dyDescent="0.2">
      <c r="A29" s="224"/>
      <c r="B29" s="6"/>
      <c r="C29" s="6"/>
      <c r="D29" s="6"/>
    </row>
    <row r="30" spans="1:18" s="17" customFormat="1" ht="12.75" customHeight="1" x14ac:dyDescent="0.2">
      <c r="A30" s="257" t="s">
        <v>331</v>
      </c>
      <c r="B30" s="34" t="s">
        <v>12</v>
      </c>
      <c r="C30" s="34" t="s">
        <v>68</v>
      </c>
      <c r="D30" s="34" t="s">
        <v>14</v>
      </c>
    </row>
    <row r="31" spans="1:18" s="1" customFormat="1" ht="12.75" customHeight="1" x14ac:dyDescent="0.2">
      <c r="A31" s="169" t="s">
        <v>69</v>
      </c>
      <c r="B31" s="122">
        <v>67671707.299999997</v>
      </c>
      <c r="C31" s="122">
        <v>72288</v>
      </c>
      <c r="D31" s="122">
        <f>B31/C31</f>
        <v>936.14026256086765</v>
      </c>
      <c r="E31" s="157"/>
      <c r="F31" s="157"/>
      <c r="G31" s="157"/>
      <c r="H31" s="5"/>
      <c r="I31" s="5"/>
    </row>
    <row r="32" spans="1:18" s="1" customFormat="1" ht="12.75" customHeight="1" x14ac:dyDescent="0.2">
      <c r="A32" s="170" t="s">
        <v>28</v>
      </c>
      <c r="B32" s="122">
        <v>710765620.70000005</v>
      </c>
      <c r="C32" s="122">
        <v>523930</v>
      </c>
      <c r="D32" s="122">
        <f t="shared" ref="D32:D54" si="1">B32/C32</f>
        <v>1356.604166014544</v>
      </c>
      <c r="E32" s="157"/>
      <c r="F32" s="157"/>
      <c r="G32" s="157"/>
      <c r="H32" s="5"/>
      <c r="I32" s="5"/>
    </row>
    <row r="33" spans="1:9" s="1" customFormat="1" ht="12.75" customHeight="1" x14ac:dyDescent="0.2">
      <c r="A33" s="170" t="s">
        <v>29</v>
      </c>
      <c r="B33" s="122">
        <v>179697137.69999999</v>
      </c>
      <c r="C33" s="122">
        <v>124180</v>
      </c>
      <c r="D33" s="122">
        <f t="shared" si="1"/>
        <v>1447.0698800128844</v>
      </c>
      <c r="E33" s="157"/>
      <c r="F33" s="157"/>
      <c r="G33" s="157"/>
      <c r="H33" s="5"/>
      <c r="I33" s="5"/>
    </row>
    <row r="34" spans="1:9" s="1" customFormat="1" ht="12.75" customHeight="1" x14ac:dyDescent="0.2">
      <c r="A34" s="170" t="s">
        <v>30</v>
      </c>
      <c r="B34" s="122">
        <v>4376006.0999999996</v>
      </c>
      <c r="C34" s="122">
        <v>4520</v>
      </c>
      <c r="D34" s="122">
        <f t="shared" si="1"/>
        <v>968.14294247787598</v>
      </c>
      <c r="E34" s="157"/>
      <c r="F34" s="157"/>
      <c r="G34" s="157"/>
      <c r="H34" s="5"/>
      <c r="I34" s="5"/>
    </row>
    <row r="35" spans="1:9" s="1" customFormat="1" ht="12.75" customHeight="1" x14ac:dyDescent="0.2">
      <c r="A35" s="170" t="s">
        <v>31</v>
      </c>
      <c r="B35" s="122">
        <v>2762562</v>
      </c>
      <c r="C35" s="122">
        <v>2076</v>
      </c>
      <c r="D35" s="122">
        <f t="shared" si="1"/>
        <v>1330.71387283237</v>
      </c>
      <c r="E35" s="157"/>
      <c r="F35" s="157"/>
      <c r="G35" s="157"/>
      <c r="H35" s="5"/>
      <c r="I35" s="5"/>
    </row>
    <row r="36" spans="1:9" s="1" customFormat="1" ht="12.75" customHeight="1" x14ac:dyDescent="0.2">
      <c r="A36" s="170" t="s">
        <v>32</v>
      </c>
      <c r="B36" s="122">
        <v>1519421.2</v>
      </c>
      <c r="C36" s="122">
        <v>1444</v>
      </c>
      <c r="D36" s="122">
        <f t="shared" si="1"/>
        <v>1052.2307479224376</v>
      </c>
      <c r="E36" s="157"/>
      <c r="F36" s="157"/>
      <c r="G36" s="157"/>
      <c r="H36" s="5"/>
      <c r="I36" s="5"/>
    </row>
    <row r="37" spans="1:9" s="1" customFormat="1" ht="12.75" customHeight="1" x14ac:dyDescent="0.2">
      <c r="A37" s="170" t="s">
        <v>33</v>
      </c>
      <c r="B37" s="122">
        <v>1907809.6</v>
      </c>
      <c r="C37" s="122">
        <v>1552</v>
      </c>
      <c r="D37" s="122">
        <f t="shared" si="1"/>
        <v>1229.2587628865981</v>
      </c>
      <c r="E37" s="157"/>
      <c r="F37" s="157"/>
      <c r="G37" s="157"/>
      <c r="H37" s="5"/>
      <c r="I37" s="5"/>
    </row>
    <row r="38" spans="1:9" s="1" customFormat="1" ht="12.75" customHeight="1" x14ac:dyDescent="0.2">
      <c r="A38" s="170" t="s">
        <v>34</v>
      </c>
      <c r="B38" s="122">
        <v>2082694.5</v>
      </c>
      <c r="C38" s="122">
        <v>1386</v>
      </c>
      <c r="D38" s="122">
        <f t="shared" si="1"/>
        <v>1502.6655844155844</v>
      </c>
      <c r="E38" s="171"/>
      <c r="F38" s="157"/>
      <c r="G38" s="157"/>
      <c r="H38" s="5"/>
      <c r="I38" s="5"/>
    </row>
    <row r="39" spans="1:9" s="1" customFormat="1" ht="12.75" customHeight="1" x14ac:dyDescent="0.2">
      <c r="A39" s="170" t="s">
        <v>35</v>
      </c>
      <c r="B39" s="122">
        <v>4331327.7</v>
      </c>
      <c r="C39" s="122">
        <v>2986</v>
      </c>
      <c r="D39" s="122">
        <f t="shared" si="1"/>
        <v>1450.5451105157401</v>
      </c>
      <c r="E39" s="157"/>
      <c r="F39" s="157"/>
      <c r="G39" s="157"/>
      <c r="H39" s="5"/>
      <c r="I39" s="5"/>
    </row>
    <row r="40" spans="1:9" s="1" customFormat="1" ht="12.75" customHeight="1" x14ac:dyDescent="0.2">
      <c r="A40" s="170" t="s">
        <v>36</v>
      </c>
      <c r="B40" s="122">
        <v>3479348.2</v>
      </c>
      <c r="C40" s="122">
        <v>2565</v>
      </c>
      <c r="D40" s="122">
        <f t="shared" si="1"/>
        <v>1356.4710331384017</v>
      </c>
      <c r="E40" s="157"/>
      <c r="F40" s="157"/>
      <c r="G40" s="157"/>
      <c r="H40" s="5"/>
      <c r="I40" s="5"/>
    </row>
    <row r="41" spans="1:9" s="1" customFormat="1" ht="12.75" customHeight="1" x14ac:dyDescent="0.2">
      <c r="A41" s="170" t="s">
        <v>37</v>
      </c>
      <c r="B41" s="122">
        <v>4461585.9000000004</v>
      </c>
      <c r="C41" s="122">
        <v>2779</v>
      </c>
      <c r="D41" s="122">
        <f t="shared" si="1"/>
        <v>1605.4645196113711</v>
      </c>
      <c r="E41" s="157"/>
      <c r="F41" s="157"/>
      <c r="G41" s="157"/>
      <c r="H41" s="5"/>
      <c r="I41" s="5"/>
    </row>
    <row r="42" spans="1:9" s="1" customFormat="1" ht="12.75" customHeight="1" x14ac:dyDescent="0.2">
      <c r="A42" s="170" t="s">
        <v>38</v>
      </c>
      <c r="B42" s="122">
        <v>11119786.9</v>
      </c>
      <c r="C42" s="122">
        <v>5110</v>
      </c>
      <c r="D42" s="122">
        <f t="shared" si="1"/>
        <v>2176.0835420743642</v>
      </c>
      <c r="E42" s="157"/>
      <c r="F42" s="157"/>
      <c r="G42" s="157"/>
      <c r="H42" s="5"/>
      <c r="I42" s="5"/>
    </row>
    <row r="43" spans="1:9" s="1" customFormat="1" ht="12.75" customHeight="1" x14ac:dyDescent="0.2">
      <c r="A43" s="170" t="s">
        <v>39</v>
      </c>
      <c r="B43" s="122">
        <v>10772259.5</v>
      </c>
      <c r="C43" s="122">
        <v>4632</v>
      </c>
      <c r="D43" s="122">
        <f t="shared" si="1"/>
        <v>2325.617335924007</v>
      </c>
      <c r="E43" s="157"/>
      <c r="F43" s="157"/>
      <c r="G43" s="157"/>
      <c r="H43" s="5"/>
      <c r="I43" s="5"/>
    </row>
    <row r="44" spans="1:9" s="1" customFormat="1" ht="12.75" customHeight="1" x14ac:dyDescent="0.2">
      <c r="A44" s="170" t="s">
        <v>40</v>
      </c>
      <c r="B44" s="122">
        <v>12640225</v>
      </c>
      <c r="C44" s="122">
        <v>4262</v>
      </c>
      <c r="D44" s="122">
        <f t="shared" si="1"/>
        <v>2965.7965743782261</v>
      </c>
      <c r="E44" s="171"/>
      <c r="F44" s="157"/>
      <c r="G44" s="157"/>
      <c r="H44" s="5"/>
      <c r="I44" s="5"/>
    </row>
    <row r="45" spans="1:9" s="1" customFormat="1" ht="12.75" customHeight="1" x14ac:dyDescent="0.2">
      <c r="A45" s="170" t="s">
        <v>41</v>
      </c>
      <c r="B45" s="122">
        <v>12260457.5</v>
      </c>
      <c r="C45" s="122">
        <v>3501</v>
      </c>
      <c r="D45" s="122">
        <f t="shared" si="1"/>
        <v>3501.987289345901</v>
      </c>
      <c r="E45" s="171"/>
      <c r="F45" s="157"/>
      <c r="G45" s="157"/>
      <c r="H45" s="5"/>
      <c r="I45" s="5"/>
    </row>
    <row r="46" spans="1:9" s="1" customFormat="1" ht="12.75" customHeight="1" x14ac:dyDescent="0.2">
      <c r="A46" s="170" t="s">
        <v>42</v>
      </c>
      <c r="B46" s="122">
        <v>11522800</v>
      </c>
      <c r="C46" s="122">
        <v>3320</v>
      </c>
      <c r="D46" s="122">
        <f t="shared" si="1"/>
        <v>3470.7228915662649</v>
      </c>
      <c r="E46" s="171"/>
      <c r="F46" s="157"/>
      <c r="G46" s="157"/>
      <c r="H46" s="5"/>
      <c r="I46" s="5"/>
    </row>
    <row r="47" spans="1:9" s="1" customFormat="1" ht="12.75" customHeight="1" x14ac:dyDescent="0.2">
      <c r="A47" s="170" t="s">
        <v>43</v>
      </c>
      <c r="B47" s="122">
        <v>21847500</v>
      </c>
      <c r="C47" s="122">
        <v>5157</v>
      </c>
      <c r="D47" s="122">
        <f t="shared" si="1"/>
        <v>4236.4746945898778</v>
      </c>
      <c r="E47" s="157"/>
      <c r="F47" s="157"/>
      <c r="G47" s="157"/>
      <c r="H47" s="5"/>
      <c r="I47" s="5"/>
    </row>
    <row r="48" spans="1:9" s="1" customFormat="1" ht="12.75" customHeight="1" x14ac:dyDescent="0.2">
      <c r="A48" s="170" t="s">
        <v>44</v>
      </c>
      <c r="B48" s="122">
        <v>46070747.399999999</v>
      </c>
      <c r="C48" s="122">
        <v>8516</v>
      </c>
      <c r="D48" s="122">
        <f t="shared" si="1"/>
        <v>5409.9045796148421</v>
      </c>
      <c r="E48" s="157"/>
      <c r="F48" s="157"/>
      <c r="G48" s="157"/>
      <c r="H48" s="5"/>
      <c r="I48" s="5"/>
    </row>
    <row r="49" spans="1:9" s="1" customFormat="1" ht="12.75" customHeight="1" x14ac:dyDescent="0.2">
      <c r="A49" s="170" t="s">
        <v>45</v>
      </c>
      <c r="B49" s="122">
        <v>57296256.200000003</v>
      </c>
      <c r="C49" s="122">
        <v>10469</v>
      </c>
      <c r="D49" s="122">
        <f t="shared" si="1"/>
        <v>5472.9445219218651</v>
      </c>
      <c r="E49" s="157"/>
      <c r="F49" s="157"/>
      <c r="G49" s="157"/>
      <c r="H49" s="5"/>
      <c r="I49" s="5"/>
    </row>
    <row r="50" spans="1:9" s="1" customFormat="1" ht="12.75" customHeight="1" x14ac:dyDescent="0.2">
      <c r="A50" s="170" t="s">
        <v>46</v>
      </c>
      <c r="B50" s="122">
        <v>44781223.299999997</v>
      </c>
      <c r="C50" s="122">
        <v>8116</v>
      </c>
      <c r="D50" s="122">
        <f t="shared" si="1"/>
        <v>5517.6470305569246</v>
      </c>
      <c r="E50" s="171"/>
      <c r="F50" s="157"/>
      <c r="G50" s="157"/>
      <c r="H50" s="5"/>
      <c r="I50" s="5"/>
    </row>
    <row r="51" spans="1:9" s="1" customFormat="1" ht="12.75" customHeight="1" x14ac:dyDescent="0.2">
      <c r="A51" s="170" t="s">
        <v>47</v>
      </c>
      <c r="B51" s="122">
        <v>40438543.5</v>
      </c>
      <c r="C51" s="122">
        <v>7133</v>
      </c>
      <c r="D51" s="122">
        <f t="shared" si="1"/>
        <v>5669.2196130660313</v>
      </c>
      <c r="E51" s="171"/>
      <c r="F51" s="157"/>
      <c r="G51" s="157"/>
      <c r="H51" s="5"/>
      <c r="I51" s="5"/>
    </row>
    <row r="52" spans="1:9" s="1" customFormat="1" ht="12.75" customHeight="1" x14ac:dyDescent="0.2">
      <c r="A52" s="170" t="s">
        <v>48</v>
      </c>
      <c r="B52" s="122">
        <v>130303386.5</v>
      </c>
      <c r="C52" s="122">
        <v>23196</v>
      </c>
      <c r="D52" s="122">
        <f t="shared" si="1"/>
        <v>5617.4938135885495</v>
      </c>
      <c r="E52" s="171"/>
      <c r="F52" s="157"/>
      <c r="G52" s="157"/>
      <c r="H52" s="5"/>
      <c r="I52" s="5"/>
    </row>
    <row r="53" spans="1:9" s="1" customFormat="1" ht="12.75" customHeight="1" x14ac:dyDescent="0.2">
      <c r="A53" s="170" t="s">
        <v>6</v>
      </c>
      <c r="B53" s="122">
        <v>57532.7</v>
      </c>
      <c r="C53" s="122">
        <v>59</v>
      </c>
      <c r="D53" s="122">
        <f t="shared" si="1"/>
        <v>975.13050847457623</v>
      </c>
      <c r="E53" s="171"/>
      <c r="F53" s="157"/>
      <c r="G53" s="157"/>
      <c r="H53" s="5"/>
      <c r="I53" s="5"/>
    </row>
    <row r="54" spans="1:9" s="129" customFormat="1" ht="12.75" customHeight="1" x14ac:dyDescent="0.2">
      <c r="A54" s="166" t="s">
        <v>10</v>
      </c>
      <c r="B54" s="167">
        <f>SUM(B31:B53)</f>
        <v>1382165939.4000003</v>
      </c>
      <c r="C54" s="167">
        <f>SUM(C31:C53)</f>
        <v>823177</v>
      </c>
      <c r="D54" s="167">
        <f t="shared" si="1"/>
        <v>1679.0628739627084</v>
      </c>
      <c r="E54" s="172"/>
      <c r="F54" s="173"/>
      <c r="G54" s="157"/>
      <c r="H54" s="5"/>
      <c r="I54" s="5"/>
    </row>
    <row r="55" spans="1:9" s="1" customFormat="1" ht="12.75" customHeight="1" x14ac:dyDescent="0.2">
      <c r="A55" s="17" t="s">
        <v>235</v>
      </c>
      <c r="F55" s="5"/>
      <c r="G55" s="5"/>
      <c r="H55" s="5"/>
      <c r="I55" s="5"/>
    </row>
    <row r="56" spans="1:9" s="1" customFormat="1" ht="12.75" customHeight="1" x14ac:dyDescent="0.2">
      <c r="A56" s="7" t="s">
        <v>236</v>
      </c>
      <c r="C56" s="4"/>
      <c r="F56" s="5"/>
      <c r="G56" s="5"/>
      <c r="H56" s="5"/>
      <c r="I56" s="5"/>
    </row>
    <row r="57" spans="1:9" s="1" customFormat="1" ht="12.75" customHeight="1" x14ac:dyDescent="0.2">
      <c r="F57" s="5"/>
      <c r="G57" s="5"/>
      <c r="H57" s="5"/>
      <c r="I57" s="5"/>
    </row>
    <row r="59" spans="1:9" ht="12.75" customHeight="1" x14ac:dyDescent="0.2">
      <c r="B59" s="174"/>
      <c r="C59" s="174"/>
    </row>
  </sheetData>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1"/>
  <sheetViews>
    <sheetView showGridLines="0" workbookViewId="0">
      <selection activeCell="I32" sqref="I32"/>
    </sheetView>
  </sheetViews>
  <sheetFormatPr defaultRowHeight="12.75" x14ac:dyDescent="0.2"/>
  <cols>
    <col min="2" max="2" width="15.5703125" bestFit="1" customWidth="1"/>
    <col min="3" max="3" width="16.42578125" bestFit="1" customWidth="1"/>
    <col min="4" max="4" width="23.5703125" bestFit="1" customWidth="1"/>
  </cols>
  <sheetData>
    <row r="1" spans="1:18" s="17" customFormat="1" ht="12.75" customHeight="1" x14ac:dyDescent="0.2">
      <c r="A1" s="2" t="s">
        <v>355</v>
      </c>
      <c r="B1" s="8"/>
      <c r="C1" s="8"/>
      <c r="D1" s="8"/>
      <c r="O1" s="14"/>
      <c r="P1" s="14"/>
      <c r="Q1" s="14"/>
      <c r="R1" s="14"/>
    </row>
    <row r="2" spans="1:18" s="17" customFormat="1" ht="12.75" customHeight="1" x14ac:dyDescent="0.2">
      <c r="A2" s="45" t="s">
        <v>313</v>
      </c>
      <c r="B2" s="8"/>
      <c r="C2" s="8"/>
      <c r="D2" s="8"/>
      <c r="O2" s="14"/>
      <c r="P2" s="14"/>
      <c r="Q2" s="14"/>
      <c r="R2" s="14"/>
    </row>
    <row r="3" spans="1:18" x14ac:dyDescent="0.2">
      <c r="A3" s="50"/>
      <c r="B3" s="50"/>
      <c r="C3" s="50"/>
      <c r="D3" s="50"/>
    </row>
    <row r="4" spans="1:18" x14ac:dyDescent="0.2">
      <c r="A4" s="35" t="s">
        <v>0</v>
      </c>
      <c r="B4" s="51" t="s">
        <v>143</v>
      </c>
      <c r="C4" s="51" t="s">
        <v>74</v>
      </c>
      <c r="D4" s="51" t="s">
        <v>144</v>
      </c>
      <c r="J4" s="17"/>
    </row>
    <row r="5" spans="1:18" x14ac:dyDescent="0.2">
      <c r="A5" s="151">
        <v>1999</v>
      </c>
      <c r="B5" s="234">
        <v>88068745.800000012</v>
      </c>
      <c r="C5" s="234">
        <v>17007</v>
      </c>
      <c r="D5" s="234">
        <v>5178.3821838066688</v>
      </c>
      <c r="J5" s="17"/>
    </row>
    <row r="6" spans="1:18" x14ac:dyDescent="0.2">
      <c r="A6" s="26">
        <v>2000</v>
      </c>
      <c r="B6" s="122">
        <v>91705466.199999988</v>
      </c>
      <c r="C6" s="122">
        <v>17315</v>
      </c>
      <c r="D6" s="122">
        <f>B6/C6</f>
        <v>5296.3018307825578</v>
      </c>
      <c r="G6" s="258"/>
    </row>
    <row r="7" spans="1:18" x14ac:dyDescent="0.2">
      <c r="A7" s="26">
        <v>2001</v>
      </c>
      <c r="B7" s="122">
        <v>91658398.299999997</v>
      </c>
      <c r="C7" s="122">
        <v>17215</v>
      </c>
      <c r="D7" s="122">
        <f t="shared" ref="D7:D29" si="0">B7/C7</f>
        <v>5324.333331397037</v>
      </c>
      <c r="E7" s="226"/>
      <c r="F7" s="226"/>
      <c r="G7" s="258"/>
    </row>
    <row r="8" spans="1:18" x14ac:dyDescent="0.2">
      <c r="A8" s="26">
        <v>2002</v>
      </c>
      <c r="B8" s="122">
        <v>91307116.599999994</v>
      </c>
      <c r="C8" s="122">
        <v>17142</v>
      </c>
      <c r="D8" s="122">
        <f t="shared" si="0"/>
        <v>5326.5147940730367</v>
      </c>
      <c r="E8" s="226"/>
      <c r="F8" s="226"/>
      <c r="G8" s="258"/>
    </row>
    <row r="9" spans="1:18" x14ac:dyDescent="0.2">
      <c r="A9" s="26">
        <v>2003</v>
      </c>
      <c r="B9" s="122">
        <v>91810402.299999997</v>
      </c>
      <c r="C9" s="122">
        <v>16564</v>
      </c>
      <c r="D9" s="122">
        <f t="shared" si="0"/>
        <v>5542.7675863318036</v>
      </c>
      <c r="E9" s="226"/>
      <c r="F9" s="226"/>
      <c r="G9" s="258"/>
    </row>
    <row r="10" spans="1:18" x14ac:dyDescent="0.2">
      <c r="A10" s="26">
        <v>2004</v>
      </c>
      <c r="B10" s="122">
        <v>91551523.5</v>
      </c>
      <c r="C10" s="122">
        <v>16533</v>
      </c>
      <c r="D10" s="122">
        <f t="shared" si="0"/>
        <v>5537.5021774632551</v>
      </c>
      <c r="E10" s="226"/>
      <c r="F10" s="226"/>
      <c r="G10" s="258"/>
    </row>
    <row r="11" spans="1:18" x14ac:dyDescent="0.2">
      <c r="A11" s="26">
        <v>2005</v>
      </c>
      <c r="B11" s="122">
        <v>91821421.799999997</v>
      </c>
      <c r="C11" s="122">
        <v>16509</v>
      </c>
      <c r="D11" s="122">
        <f t="shared" si="0"/>
        <v>5561.9008904234051</v>
      </c>
      <c r="E11" s="226"/>
      <c r="F11" s="226"/>
      <c r="G11" s="258"/>
    </row>
    <row r="12" spans="1:18" x14ac:dyDescent="0.2">
      <c r="A12" s="26">
        <v>2006</v>
      </c>
      <c r="B12" s="122">
        <v>93208075.700000003</v>
      </c>
      <c r="C12" s="122">
        <v>16934</v>
      </c>
      <c r="D12" s="122">
        <f t="shared" si="0"/>
        <v>5504.1972186134408</v>
      </c>
      <c r="E12" s="226"/>
      <c r="F12" s="226"/>
      <c r="G12" s="258"/>
    </row>
    <row r="13" spans="1:18" x14ac:dyDescent="0.2">
      <c r="A13" s="26">
        <v>2007</v>
      </c>
      <c r="B13" s="122">
        <v>93942192.900000006</v>
      </c>
      <c r="C13" s="122">
        <v>16975</v>
      </c>
      <c r="D13" s="122">
        <f t="shared" si="0"/>
        <v>5534.149802650958</v>
      </c>
      <c r="E13" s="226"/>
      <c r="F13" s="226"/>
      <c r="G13" s="258"/>
    </row>
    <row r="14" spans="1:18" x14ac:dyDescent="0.2">
      <c r="A14" s="26">
        <v>2008</v>
      </c>
      <c r="B14" s="122">
        <v>92253430.299999997</v>
      </c>
      <c r="C14" s="122">
        <v>16311</v>
      </c>
      <c r="D14" s="122">
        <f t="shared" si="0"/>
        <v>5655.902783397707</v>
      </c>
      <c r="E14" s="226"/>
      <c r="F14" s="226"/>
      <c r="G14" s="258"/>
    </row>
    <row r="15" spans="1:18" x14ac:dyDescent="0.2">
      <c r="A15" s="26">
        <v>2009</v>
      </c>
      <c r="B15" s="122">
        <v>92055071.099999994</v>
      </c>
      <c r="C15" s="122">
        <v>16253</v>
      </c>
      <c r="D15" s="122">
        <f t="shared" si="0"/>
        <v>5663.8818125884445</v>
      </c>
      <c r="E15" s="226"/>
      <c r="F15" s="226"/>
      <c r="G15" s="258"/>
    </row>
    <row r="16" spans="1:18" x14ac:dyDescent="0.2">
      <c r="A16" s="26">
        <v>2010</v>
      </c>
      <c r="B16" s="122">
        <v>93610479.400000006</v>
      </c>
      <c r="C16" s="122">
        <v>16910</v>
      </c>
      <c r="D16" s="122">
        <f t="shared" si="0"/>
        <v>5535.8059964518043</v>
      </c>
      <c r="E16" s="226"/>
      <c r="F16" s="226"/>
      <c r="G16" s="258"/>
    </row>
    <row r="17" spans="1:7" x14ac:dyDescent="0.2">
      <c r="A17" s="26">
        <v>2011</v>
      </c>
      <c r="B17" s="122">
        <v>96220058.700000003</v>
      </c>
      <c r="C17" s="122">
        <v>17005</v>
      </c>
      <c r="D17" s="122">
        <f t="shared" si="0"/>
        <v>5658.3392355189653</v>
      </c>
      <c r="E17" s="226"/>
      <c r="F17" s="226"/>
      <c r="G17" s="258"/>
    </row>
    <row r="18" spans="1:7" x14ac:dyDescent="0.2">
      <c r="A18" s="26">
        <v>2012</v>
      </c>
      <c r="B18" s="122">
        <v>94929589.900000006</v>
      </c>
      <c r="C18" s="122">
        <v>17655</v>
      </c>
      <c r="D18" s="122">
        <f t="shared" si="0"/>
        <v>5376.9238119512893</v>
      </c>
      <c r="E18" s="226"/>
      <c r="F18" s="226"/>
      <c r="G18" s="258"/>
    </row>
    <row r="19" spans="1:7" x14ac:dyDescent="0.2">
      <c r="A19" s="26">
        <v>2013</v>
      </c>
      <c r="B19" s="122">
        <v>96275326</v>
      </c>
      <c r="C19" s="122">
        <v>17586</v>
      </c>
      <c r="D19" s="122">
        <f t="shared" si="0"/>
        <v>5474.543727965427</v>
      </c>
      <c r="E19" s="226"/>
      <c r="F19" s="226"/>
      <c r="G19" s="258"/>
    </row>
    <row r="20" spans="1:7" x14ac:dyDescent="0.2">
      <c r="A20" s="26">
        <v>2014</v>
      </c>
      <c r="B20" s="122">
        <v>95853494.099999994</v>
      </c>
      <c r="C20" s="122">
        <v>17105</v>
      </c>
      <c r="D20" s="122">
        <f t="shared" si="0"/>
        <v>5603.828944752996</v>
      </c>
      <c r="E20" s="226"/>
      <c r="F20" s="226"/>
      <c r="G20" s="258"/>
    </row>
    <row r="21" spans="1:7" x14ac:dyDescent="0.2">
      <c r="A21" s="26">
        <v>2015</v>
      </c>
      <c r="B21" s="122">
        <v>97499011.499999985</v>
      </c>
      <c r="C21" s="122">
        <v>17413</v>
      </c>
      <c r="D21" s="122">
        <f t="shared" si="0"/>
        <v>5599.2081490840164</v>
      </c>
      <c r="E21" s="226"/>
      <c r="F21" s="226"/>
      <c r="G21" s="258"/>
    </row>
    <row r="22" spans="1:7" x14ac:dyDescent="0.2">
      <c r="A22" s="26">
        <v>2016</v>
      </c>
      <c r="B22" s="122">
        <v>98203637.099999979</v>
      </c>
      <c r="C22" s="122">
        <v>17240</v>
      </c>
      <c r="D22" s="122">
        <f t="shared" si="0"/>
        <v>5696.2666531322493</v>
      </c>
      <c r="E22" s="226"/>
      <c r="F22" s="226"/>
      <c r="G22" s="258"/>
    </row>
    <row r="23" spans="1:7" x14ac:dyDescent="0.2">
      <c r="A23" s="26">
        <v>2017</v>
      </c>
      <c r="B23" s="122">
        <v>99463592.800000012</v>
      </c>
      <c r="C23" s="122">
        <v>17337</v>
      </c>
      <c r="D23" s="122">
        <f t="shared" si="0"/>
        <v>5737.0705889138844</v>
      </c>
      <c r="E23" s="226"/>
      <c r="F23" s="226"/>
      <c r="G23" s="258"/>
    </row>
    <row r="24" spans="1:7" x14ac:dyDescent="0.2">
      <c r="A24" s="26">
        <v>2018</v>
      </c>
      <c r="B24" s="122">
        <v>99879372.999999985</v>
      </c>
      <c r="C24" s="122">
        <v>17172</v>
      </c>
      <c r="D24" s="122">
        <f t="shared" si="0"/>
        <v>5816.4088632657804</v>
      </c>
      <c r="E24" s="226"/>
      <c r="F24" s="226"/>
      <c r="G24" s="258"/>
    </row>
    <row r="25" spans="1:7" x14ac:dyDescent="0.2">
      <c r="A25" s="158">
        <v>2019</v>
      </c>
      <c r="B25" s="159">
        <v>99613542</v>
      </c>
      <c r="C25" s="159">
        <v>17750</v>
      </c>
      <c r="D25" s="122">
        <f t="shared" si="0"/>
        <v>5612.0305352112673</v>
      </c>
      <c r="E25" s="226"/>
      <c r="F25" s="226"/>
      <c r="G25" s="258"/>
    </row>
    <row r="26" spans="1:7" x14ac:dyDescent="0.2">
      <c r="A26" s="158">
        <v>2020</v>
      </c>
      <c r="B26" s="159">
        <v>90891250</v>
      </c>
      <c r="C26" s="159">
        <v>18357</v>
      </c>
      <c r="D26" s="122">
        <f t="shared" si="0"/>
        <v>4951.3128506836629</v>
      </c>
      <c r="E26" s="226"/>
      <c r="F26" s="226"/>
      <c r="G26" s="258"/>
    </row>
    <row r="27" spans="1:7" x14ac:dyDescent="0.2">
      <c r="A27" s="158">
        <v>2021</v>
      </c>
      <c r="B27" s="159">
        <v>88706874.900000006</v>
      </c>
      <c r="C27" s="159">
        <v>17837</v>
      </c>
      <c r="D27" s="122">
        <f t="shared" si="0"/>
        <v>4973.1947580871229</v>
      </c>
      <c r="G27" s="258"/>
    </row>
    <row r="28" spans="1:7" x14ac:dyDescent="0.2">
      <c r="A28" s="158">
        <v>2022</v>
      </c>
      <c r="B28" s="159">
        <v>92886971</v>
      </c>
      <c r="C28" s="159">
        <v>17544</v>
      </c>
      <c r="D28" s="122">
        <f t="shared" si="0"/>
        <v>5294.5149908800731</v>
      </c>
      <c r="G28" s="258"/>
    </row>
    <row r="29" spans="1:7" x14ac:dyDescent="0.2">
      <c r="A29" s="160">
        <v>2023</v>
      </c>
      <c r="B29" s="124">
        <v>94913827.299999982</v>
      </c>
      <c r="C29" s="124">
        <v>17376</v>
      </c>
      <c r="D29" s="124">
        <f t="shared" si="0"/>
        <v>5462.3519394567211</v>
      </c>
      <c r="G29" s="258"/>
    </row>
    <row r="30" spans="1:7" x14ac:dyDescent="0.2">
      <c r="A30" s="17" t="s">
        <v>235</v>
      </c>
    </row>
    <row r="31" spans="1:7" x14ac:dyDescent="0.2">
      <c r="A31" s="7" t="s">
        <v>236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R64"/>
  <sheetViews>
    <sheetView showGridLines="0" topLeftCell="A19" zoomScaleNormal="100" workbookViewId="0">
      <selection activeCell="A21" sqref="A21"/>
    </sheetView>
  </sheetViews>
  <sheetFormatPr defaultColWidth="9.140625" defaultRowHeight="12.75" customHeight="1" x14ac:dyDescent="0.2"/>
  <cols>
    <col min="1" max="1" width="16.28515625" style="133" customWidth="1"/>
    <col min="2" max="2" width="16.85546875" style="1" customWidth="1"/>
    <col min="3" max="3" width="13.42578125" style="1" customWidth="1"/>
    <col min="4" max="4" width="17.140625" style="1" customWidth="1"/>
    <col min="5" max="5" width="14" style="1" customWidth="1"/>
    <col min="6" max="6" width="13.140625" style="1" customWidth="1"/>
    <col min="7" max="7" width="14.7109375" customWidth="1"/>
    <col min="8" max="8" width="12.28515625" customWidth="1"/>
    <col min="9" max="9" width="12.85546875" customWidth="1"/>
    <col min="10" max="10" width="13.140625" customWidth="1"/>
    <col min="11" max="11" width="17.7109375" customWidth="1"/>
    <col min="12" max="12" width="12" customWidth="1"/>
    <col min="15" max="15" width="14.7109375" bestFit="1" customWidth="1"/>
    <col min="16" max="17" width="9.85546875" style="1" bestFit="1" customWidth="1"/>
    <col min="18" max="16384" width="9.140625" style="1"/>
  </cols>
  <sheetData>
    <row r="1" spans="1:10" ht="12.75" customHeight="1" x14ac:dyDescent="0.2">
      <c r="A1" s="2" t="s">
        <v>315</v>
      </c>
    </row>
    <row r="2" spans="1:10" ht="12.75" customHeight="1" x14ac:dyDescent="0.2">
      <c r="A2" s="45" t="s">
        <v>314</v>
      </c>
      <c r="B2" s="8"/>
      <c r="C2" s="8"/>
    </row>
    <row r="3" spans="1:10" ht="12.75" customHeight="1" x14ac:dyDescent="0.2">
      <c r="A3" s="6"/>
      <c r="B3" s="125"/>
      <c r="C3" s="125"/>
      <c r="D3" s="6"/>
      <c r="E3" s="6"/>
      <c r="F3" s="6"/>
    </row>
    <row r="4" spans="1:10" ht="12.75" customHeight="1" x14ac:dyDescent="0.2">
      <c r="A4" s="1" t="s">
        <v>18</v>
      </c>
      <c r="B4" s="4" t="s">
        <v>108</v>
      </c>
      <c r="C4" s="4" t="s">
        <v>74</v>
      </c>
      <c r="D4" s="4" t="s">
        <v>110</v>
      </c>
      <c r="F4" s="17" t="s">
        <v>145</v>
      </c>
      <c r="J4" s="17"/>
    </row>
    <row r="5" spans="1:10" ht="12.75" customHeight="1" x14ac:dyDescent="0.2">
      <c r="A5" s="6" t="s">
        <v>75</v>
      </c>
      <c r="B5" s="25" t="s">
        <v>109</v>
      </c>
      <c r="C5" s="25"/>
      <c r="D5" s="25" t="s">
        <v>22</v>
      </c>
      <c r="E5" s="6"/>
      <c r="F5" s="126" t="s">
        <v>146</v>
      </c>
    </row>
    <row r="6" spans="1:10" ht="12.75" customHeight="1" x14ac:dyDescent="0.2">
      <c r="A6" s="127" t="s">
        <v>293</v>
      </c>
      <c r="B6" s="227">
        <v>1063140</v>
      </c>
      <c r="C6" s="227">
        <v>591</v>
      </c>
      <c r="D6" s="259">
        <f>B6/C6</f>
        <v>1798.8832487309644</v>
      </c>
      <c r="E6" s="227"/>
      <c r="F6" s="259">
        <v>7.6708939999999997</v>
      </c>
      <c r="G6" s="128"/>
      <c r="I6" s="258"/>
    </row>
    <row r="7" spans="1:10" ht="12.75" customHeight="1" x14ac:dyDescent="0.2">
      <c r="A7" s="127">
        <v>2006</v>
      </c>
      <c r="B7" s="227">
        <v>357396.4</v>
      </c>
      <c r="C7" s="227">
        <v>147</v>
      </c>
      <c r="D7" s="259">
        <f t="shared" ref="D7:D25" si="0">B7/C7</f>
        <v>2431.2680272108846</v>
      </c>
      <c r="E7" s="227"/>
      <c r="F7" s="259">
        <v>9.9937470000000008</v>
      </c>
      <c r="G7" s="128"/>
      <c r="I7" s="258"/>
    </row>
    <row r="8" spans="1:10" ht="12.75" customHeight="1" x14ac:dyDescent="0.2">
      <c r="A8" s="127">
        <v>2007</v>
      </c>
      <c r="B8" s="227">
        <v>223733.8</v>
      </c>
      <c r="C8" s="227">
        <v>126</v>
      </c>
      <c r="D8" s="259">
        <f t="shared" si="0"/>
        <v>1775.6650793650792</v>
      </c>
      <c r="E8" s="227"/>
      <c r="F8" s="259">
        <v>6.9744630000000001</v>
      </c>
      <c r="G8" s="128"/>
      <c r="I8" s="258"/>
    </row>
    <row r="9" spans="1:10" ht="12.75" customHeight="1" x14ac:dyDescent="0.2">
      <c r="A9" s="127">
        <v>2008</v>
      </c>
      <c r="B9" s="227">
        <v>467984.1</v>
      </c>
      <c r="C9" s="227">
        <v>179</v>
      </c>
      <c r="D9" s="259">
        <f t="shared" si="0"/>
        <v>2614.4363128491618</v>
      </c>
      <c r="E9" s="227"/>
      <c r="F9" s="259">
        <v>9.6682930000000002</v>
      </c>
      <c r="G9" s="128"/>
      <c r="I9" s="258"/>
    </row>
    <row r="10" spans="1:10" ht="12.75" customHeight="1" x14ac:dyDescent="0.2">
      <c r="A10" s="127">
        <v>2009</v>
      </c>
      <c r="B10" s="227">
        <v>1262399.3999999999</v>
      </c>
      <c r="C10" s="227">
        <v>379</v>
      </c>
      <c r="D10" s="259">
        <f t="shared" si="0"/>
        <v>3330.8691292875988</v>
      </c>
      <c r="E10" s="227"/>
      <c r="F10" s="259">
        <v>12.108301000000001</v>
      </c>
      <c r="G10" s="128"/>
      <c r="I10" s="258"/>
    </row>
    <row r="11" spans="1:10" ht="12.75" customHeight="1" x14ac:dyDescent="0.2">
      <c r="A11" s="127">
        <v>2010</v>
      </c>
      <c r="B11" s="227">
        <v>3147269</v>
      </c>
      <c r="C11" s="227">
        <v>726</v>
      </c>
      <c r="D11" s="259">
        <f t="shared" si="0"/>
        <v>4335.0812672176307</v>
      </c>
      <c r="E11" s="227"/>
      <c r="F11" s="259">
        <v>14.251999</v>
      </c>
      <c r="G11" s="128"/>
      <c r="I11" s="258"/>
    </row>
    <row r="12" spans="1:10" ht="12.75" customHeight="1" x14ac:dyDescent="0.2">
      <c r="A12" s="127">
        <v>2011</v>
      </c>
      <c r="B12" s="227">
        <v>4868619.4000000004</v>
      </c>
      <c r="C12" s="227">
        <v>978</v>
      </c>
      <c r="D12" s="259">
        <f t="shared" si="0"/>
        <v>4978.1384458077709</v>
      </c>
      <c r="E12" s="227"/>
      <c r="F12" s="259">
        <v>15.174270999999999</v>
      </c>
      <c r="G12" s="128"/>
      <c r="I12" s="258"/>
    </row>
    <row r="13" spans="1:10" ht="12.75" customHeight="1" x14ac:dyDescent="0.2">
      <c r="A13" s="127">
        <v>2012</v>
      </c>
      <c r="B13" s="227">
        <v>4220055.4000000004</v>
      </c>
      <c r="C13" s="227">
        <v>972</v>
      </c>
      <c r="D13" s="259">
        <f t="shared" si="0"/>
        <v>4341.6207818930043</v>
      </c>
      <c r="E13" s="227"/>
      <c r="F13" s="259">
        <v>14.012762</v>
      </c>
      <c r="G13" s="128"/>
      <c r="I13" s="258"/>
    </row>
    <row r="14" spans="1:10" ht="12.75" customHeight="1" x14ac:dyDescent="0.2">
      <c r="A14" s="127">
        <v>2013</v>
      </c>
      <c r="B14" s="227">
        <v>5816742</v>
      </c>
      <c r="C14" s="227">
        <v>1049</v>
      </c>
      <c r="D14" s="259">
        <f t="shared" si="0"/>
        <v>5545.0352716873213</v>
      </c>
      <c r="E14" s="227"/>
      <c r="F14" s="259">
        <v>16.762799999999999</v>
      </c>
      <c r="G14" s="128"/>
      <c r="I14" s="258"/>
    </row>
    <row r="15" spans="1:10" ht="12.75" customHeight="1" x14ac:dyDescent="0.2">
      <c r="A15" s="127">
        <v>2014</v>
      </c>
      <c r="B15" s="227">
        <v>5864636.4000000004</v>
      </c>
      <c r="C15" s="227">
        <v>1138</v>
      </c>
      <c r="D15" s="259">
        <f t="shared" si="0"/>
        <v>5153.4590509666086</v>
      </c>
      <c r="E15" s="227"/>
      <c r="F15" s="259">
        <v>15.215353</v>
      </c>
      <c r="G15" s="128"/>
      <c r="I15" s="258"/>
    </row>
    <row r="16" spans="1:10" ht="12.75" customHeight="1" x14ac:dyDescent="0.2">
      <c r="A16" s="127">
        <v>2015</v>
      </c>
      <c r="B16" s="227">
        <v>7256318</v>
      </c>
      <c r="C16" s="227">
        <v>1314</v>
      </c>
      <c r="D16" s="259">
        <f t="shared" si="0"/>
        <v>5522.3120243531203</v>
      </c>
      <c r="E16" s="227"/>
      <c r="F16" s="259">
        <v>16.371265000000001</v>
      </c>
      <c r="G16" s="128"/>
      <c r="I16" s="258"/>
    </row>
    <row r="17" spans="1:15" ht="12.75" customHeight="1" x14ac:dyDescent="0.2">
      <c r="A17" s="127">
        <v>2016</v>
      </c>
      <c r="B17" s="227">
        <v>7820925.4000000004</v>
      </c>
      <c r="C17" s="227">
        <v>1307</v>
      </c>
      <c r="D17" s="259">
        <f t="shared" si="0"/>
        <v>5983.8755929609797</v>
      </c>
      <c r="E17" s="227"/>
      <c r="F17" s="259">
        <v>17.545345000000001</v>
      </c>
      <c r="G17" s="128"/>
      <c r="I17" s="258"/>
    </row>
    <row r="18" spans="1:15" ht="12.75" customHeight="1" x14ac:dyDescent="0.2">
      <c r="A18" s="127">
        <v>2017</v>
      </c>
      <c r="B18" s="227">
        <v>7351301.9000000004</v>
      </c>
      <c r="C18" s="227">
        <v>1254</v>
      </c>
      <c r="D18" s="259">
        <f t="shared" si="0"/>
        <v>5862.2822169059018</v>
      </c>
      <c r="E18" s="227"/>
      <c r="F18" s="259">
        <v>16.918095999999998</v>
      </c>
      <c r="G18" s="128"/>
      <c r="I18" s="258"/>
    </row>
    <row r="19" spans="1:15" ht="12.75" customHeight="1" x14ac:dyDescent="0.2">
      <c r="A19" s="127">
        <v>2018</v>
      </c>
      <c r="B19" s="227">
        <v>5998907.0999999996</v>
      </c>
      <c r="C19" s="227">
        <v>1061</v>
      </c>
      <c r="D19" s="259">
        <f t="shared" si="0"/>
        <v>5654.0123468426009</v>
      </c>
      <c r="E19" s="227"/>
      <c r="F19" s="259">
        <v>16.245006</v>
      </c>
      <c r="G19" s="128"/>
      <c r="I19" s="258"/>
    </row>
    <row r="20" spans="1:15" ht="12.75" customHeight="1" x14ac:dyDescent="0.2">
      <c r="A20" s="127">
        <v>2019</v>
      </c>
      <c r="B20" s="227">
        <v>9515622</v>
      </c>
      <c r="C20" s="227">
        <v>1418</v>
      </c>
      <c r="D20" s="259">
        <f t="shared" si="0"/>
        <v>6710.5937940761632</v>
      </c>
      <c r="E20" s="227"/>
      <c r="F20" s="259">
        <v>19.026752999999999</v>
      </c>
      <c r="G20" s="128"/>
      <c r="I20" s="258"/>
    </row>
    <row r="21" spans="1:15" ht="12.75" customHeight="1" x14ac:dyDescent="0.2">
      <c r="A21" s="127">
        <v>2020</v>
      </c>
      <c r="B21" s="227">
        <v>13165048.800000001</v>
      </c>
      <c r="C21" s="227">
        <v>1890</v>
      </c>
      <c r="D21" s="259">
        <f t="shared" si="0"/>
        <v>6965.6342857142863</v>
      </c>
      <c r="E21" s="227"/>
      <c r="F21" s="259">
        <v>19.539148999999998</v>
      </c>
      <c r="G21" s="128"/>
      <c r="I21" s="258"/>
    </row>
    <row r="22" spans="1:15" ht="12.75" customHeight="1" x14ac:dyDescent="0.2">
      <c r="A22" s="127">
        <v>2021</v>
      </c>
      <c r="B22" s="227">
        <v>6543690.0999999996</v>
      </c>
      <c r="C22" s="227">
        <v>764</v>
      </c>
      <c r="D22" s="259">
        <f t="shared" si="0"/>
        <v>8565.039397905759</v>
      </c>
      <c r="E22" s="227"/>
      <c r="F22" s="259">
        <v>24.189481000000001</v>
      </c>
      <c r="G22" s="128"/>
      <c r="I22" s="258"/>
    </row>
    <row r="23" spans="1:15" ht="12.75" customHeight="1" x14ac:dyDescent="0.2">
      <c r="A23" s="127">
        <v>2022</v>
      </c>
      <c r="B23" s="227">
        <v>8440429</v>
      </c>
      <c r="C23" s="227">
        <v>1189</v>
      </c>
      <c r="D23" s="259">
        <f t="shared" si="0"/>
        <v>7098.7628259041212</v>
      </c>
      <c r="E23" s="227"/>
      <c r="F23" s="259">
        <v>21.091159000000001</v>
      </c>
      <c r="G23" s="128"/>
      <c r="I23" s="258"/>
    </row>
    <row r="24" spans="1:15" ht="12.75" customHeight="1" x14ac:dyDescent="0.2">
      <c r="A24" s="127" t="s">
        <v>294</v>
      </c>
      <c r="B24" s="227">
        <v>1529609.1</v>
      </c>
      <c r="C24" s="227">
        <v>894</v>
      </c>
      <c r="D24" s="259">
        <f t="shared" si="0"/>
        <v>1710.9721476510067</v>
      </c>
      <c r="E24" s="228"/>
      <c r="F24" s="259">
        <v>14.536141000000001</v>
      </c>
      <c r="G24" s="128"/>
      <c r="I24" s="258"/>
    </row>
    <row r="25" spans="1:15" s="129" customFormat="1" ht="12.75" customHeight="1" x14ac:dyDescent="0.2">
      <c r="A25" s="28" t="s">
        <v>1</v>
      </c>
      <c r="B25" s="185">
        <f>SUM(B6:B24)</f>
        <v>94913827.299999982</v>
      </c>
      <c r="C25" s="229">
        <f>SUM(C6:C24)</f>
        <v>17376</v>
      </c>
      <c r="D25" s="260">
        <f t="shared" si="0"/>
        <v>5462.3519394567211</v>
      </c>
      <c r="E25" s="230"/>
      <c r="F25" s="260">
        <v>17.018802000000001</v>
      </c>
      <c r="G25" s="128"/>
      <c r="H25"/>
      <c r="I25" s="258"/>
      <c r="J25"/>
      <c r="K25"/>
      <c r="L25"/>
      <c r="M25"/>
      <c r="N25"/>
      <c r="O25"/>
    </row>
    <row r="26" spans="1:15" ht="12.75" customHeight="1" x14ac:dyDescent="0.2">
      <c r="A26" s="17" t="s">
        <v>235</v>
      </c>
      <c r="F26" s="130"/>
      <c r="G26" s="131"/>
    </row>
    <row r="27" spans="1:15" ht="12.75" customHeight="1" x14ac:dyDescent="0.2">
      <c r="A27" s="7" t="s">
        <v>236</v>
      </c>
      <c r="B27" s="132"/>
      <c r="C27" s="132"/>
      <c r="D27" s="132"/>
      <c r="E27"/>
      <c r="F27"/>
    </row>
    <row r="28" spans="1:15" ht="12.75" customHeight="1" x14ac:dyDescent="0.2">
      <c r="E28"/>
      <c r="F28" s="134"/>
    </row>
    <row r="29" spans="1:15" ht="12.75" customHeight="1" x14ac:dyDescent="0.2">
      <c r="A29" s="223"/>
      <c r="E29"/>
      <c r="F29" s="134"/>
      <c r="G29" s="135"/>
    </row>
    <row r="30" spans="1:15" ht="12.75" customHeight="1" x14ac:dyDescent="0.2">
      <c r="A30" s="223"/>
      <c r="E30"/>
      <c r="F30" s="134"/>
      <c r="G30" s="135"/>
    </row>
    <row r="31" spans="1:15" ht="12.75" customHeight="1" x14ac:dyDescent="0.2">
      <c r="A31" s="24" t="s">
        <v>316</v>
      </c>
      <c r="B31" s="138"/>
      <c r="C31" s="138"/>
      <c r="D31" s="138"/>
      <c r="E31"/>
      <c r="F31"/>
      <c r="G31" s="136"/>
      <c r="H31" s="137"/>
      <c r="I31" s="139"/>
      <c r="J31" s="137"/>
    </row>
    <row r="32" spans="1:15" ht="12.75" customHeight="1" x14ac:dyDescent="0.2">
      <c r="A32" s="140" t="s">
        <v>317</v>
      </c>
      <c r="B32" s="10"/>
      <c r="C32" s="10"/>
      <c r="D32" s="10"/>
      <c r="E32"/>
      <c r="F32"/>
      <c r="G32" s="24"/>
      <c r="H32" s="138"/>
      <c r="I32" s="141"/>
      <c r="J32" s="138"/>
    </row>
    <row r="33" spans="1:18" ht="12.75" customHeight="1" x14ac:dyDescent="0.2">
      <c r="A33" s="47"/>
      <c r="B33" s="47"/>
      <c r="C33" s="47"/>
      <c r="D33" s="47"/>
      <c r="E33"/>
      <c r="G33" s="140"/>
      <c r="H33" s="10"/>
      <c r="I33" s="10"/>
      <c r="J33" s="10"/>
    </row>
    <row r="34" spans="1:18" ht="27.95" customHeight="1" x14ac:dyDescent="0.2">
      <c r="A34" s="47" t="s">
        <v>130</v>
      </c>
      <c r="B34" s="47"/>
      <c r="C34" s="11" t="s">
        <v>137</v>
      </c>
      <c r="D34" s="25" t="s">
        <v>74</v>
      </c>
      <c r="E34" s="51" t="s">
        <v>136</v>
      </c>
      <c r="F34" s="4"/>
      <c r="G34" s="10"/>
      <c r="H34" s="10"/>
      <c r="I34" s="10"/>
      <c r="J34" s="10"/>
      <c r="P34"/>
    </row>
    <row r="35" spans="1:18" ht="12.6" customHeight="1" x14ac:dyDescent="0.2">
      <c r="A35" s="142" t="s">
        <v>133</v>
      </c>
      <c r="B35" s="142" t="s">
        <v>214</v>
      </c>
      <c r="C35" s="122">
        <v>26170249.199999999</v>
      </c>
      <c r="D35" s="122">
        <v>4656</v>
      </c>
      <c r="E35" s="122">
        <f>C35/D35</f>
        <v>5620.7579896907218</v>
      </c>
      <c r="F35" s="4"/>
      <c r="G35" s="10"/>
      <c r="H35" s="15"/>
      <c r="I35" s="14"/>
      <c r="J35" s="15"/>
      <c r="P35"/>
    </row>
    <row r="36" spans="1:18" ht="12.6" customHeight="1" x14ac:dyDescent="0.2">
      <c r="A36" s="142" t="s">
        <v>134</v>
      </c>
      <c r="B36" s="142" t="s">
        <v>215</v>
      </c>
      <c r="C36" s="122">
        <v>42680743.100000001</v>
      </c>
      <c r="D36" s="122">
        <v>6488</v>
      </c>
      <c r="E36" s="122">
        <f>C36/D36</f>
        <v>6578.4129315659684</v>
      </c>
      <c r="F36" s="4"/>
      <c r="G36" s="143"/>
      <c r="H36" s="12"/>
      <c r="I36" s="12"/>
      <c r="J36" s="12"/>
      <c r="K36" s="55"/>
      <c r="L36" s="55"/>
      <c r="M36" s="55"/>
      <c r="P36"/>
    </row>
    <row r="37" spans="1:18" ht="12.6" customHeight="1" x14ac:dyDescent="0.2">
      <c r="A37" s="142" t="s">
        <v>135</v>
      </c>
      <c r="B37" s="142" t="s">
        <v>216</v>
      </c>
      <c r="C37" s="122">
        <v>13803547.6</v>
      </c>
      <c r="D37" s="122">
        <v>2618</v>
      </c>
      <c r="E37" s="122">
        <f>C37/D37</f>
        <v>5272.554469060351</v>
      </c>
      <c r="F37" s="4"/>
      <c r="G37" s="143"/>
      <c r="H37" s="12"/>
      <c r="I37" s="12"/>
      <c r="J37" s="12"/>
      <c r="K37" s="55"/>
      <c r="L37" s="55"/>
      <c r="M37" s="55"/>
      <c r="P37"/>
    </row>
    <row r="38" spans="1:18" ht="12.6" customHeight="1" x14ac:dyDescent="0.2">
      <c r="A38" s="142" t="s">
        <v>131</v>
      </c>
      <c r="B38" s="142" t="s">
        <v>217</v>
      </c>
      <c r="C38" s="122">
        <v>493513.6</v>
      </c>
      <c r="D38" s="122">
        <v>154</v>
      </c>
      <c r="E38" s="122">
        <f>C38/D38</f>
        <v>3204.633766233766</v>
      </c>
      <c r="F38" s="12"/>
      <c r="G38" s="143"/>
      <c r="H38" s="12"/>
      <c r="I38" s="12"/>
      <c r="J38" s="12"/>
      <c r="K38" s="55"/>
      <c r="L38" s="55"/>
      <c r="M38" s="55"/>
      <c r="P38"/>
      <c r="Q38" s="144"/>
      <c r="R38" s="144"/>
    </row>
    <row r="39" spans="1:18" ht="12.75" customHeight="1" x14ac:dyDescent="0.2">
      <c r="A39" s="142" t="s">
        <v>132</v>
      </c>
      <c r="B39" s="142" t="s">
        <v>218</v>
      </c>
      <c r="C39" s="122">
        <v>6417106.7000000002</v>
      </c>
      <c r="D39" s="122">
        <v>2281</v>
      </c>
      <c r="E39" s="122">
        <f t="shared" ref="E39:E40" si="1">C39/D39</f>
        <v>2813.2865848312144</v>
      </c>
      <c r="F39" s="12"/>
      <c r="G39" s="143"/>
      <c r="H39" s="12"/>
      <c r="I39" s="12"/>
      <c r="J39" s="12"/>
      <c r="K39" s="55"/>
      <c r="L39" s="55"/>
      <c r="M39" s="55"/>
      <c r="P39"/>
      <c r="Q39" s="144"/>
      <c r="R39" s="144"/>
    </row>
    <row r="40" spans="1:18" ht="12.75" customHeight="1" x14ac:dyDescent="0.2">
      <c r="A40" s="142" t="s">
        <v>6</v>
      </c>
      <c r="B40" s="142"/>
      <c r="C40" s="122">
        <v>5348667.0999999996</v>
      </c>
      <c r="D40" s="122">
        <v>1179</v>
      </c>
      <c r="E40" s="122">
        <f t="shared" si="1"/>
        <v>4536.613316369805</v>
      </c>
      <c r="F40" s="12"/>
      <c r="G40" s="143"/>
      <c r="H40" s="12"/>
      <c r="I40" s="12"/>
      <c r="J40" s="12"/>
      <c r="K40" s="55"/>
      <c r="L40" s="55"/>
      <c r="M40" s="55"/>
      <c r="P40"/>
      <c r="Q40" s="144"/>
      <c r="R40" s="144"/>
    </row>
    <row r="41" spans="1:18" ht="12.75" customHeight="1" x14ac:dyDescent="0.2">
      <c r="A41" s="145" t="s">
        <v>1</v>
      </c>
      <c r="B41" s="145"/>
      <c r="C41" s="146">
        <f>SUM(C35:C40)</f>
        <v>94913827.299999982</v>
      </c>
      <c r="D41" s="146">
        <f>SUM(D35:D40)</f>
        <v>17376</v>
      </c>
      <c r="E41" s="146">
        <v>5462.3519394567211</v>
      </c>
      <c r="F41" s="147"/>
      <c r="G41" s="143"/>
      <c r="H41" s="12"/>
      <c r="I41" s="12"/>
      <c r="J41" s="12"/>
      <c r="K41" s="55"/>
      <c r="L41" s="55"/>
      <c r="M41" s="55"/>
      <c r="P41"/>
    </row>
    <row r="42" spans="1:18" ht="12.75" customHeight="1" x14ac:dyDescent="0.2">
      <c r="A42" s="17" t="s">
        <v>235</v>
      </c>
      <c r="B42" s="17"/>
      <c r="C42" s="17"/>
      <c r="D42" s="17"/>
      <c r="E42" s="17"/>
    </row>
    <row r="43" spans="1:18" ht="12.75" customHeight="1" x14ac:dyDescent="0.2">
      <c r="A43" s="7" t="s">
        <v>236</v>
      </c>
      <c r="B43" s="17"/>
      <c r="C43" s="17"/>
      <c r="D43" s="17"/>
      <c r="E43" s="17"/>
    </row>
    <row r="44" spans="1:18" s="8" customFormat="1" ht="12.75" customHeight="1" x14ac:dyDescent="0.2">
      <c r="A44" s="39" t="s">
        <v>344</v>
      </c>
      <c r="B44" s="16"/>
      <c r="C44" s="16"/>
      <c r="G44"/>
      <c r="H44"/>
      <c r="I44"/>
      <c r="J44"/>
      <c r="K44"/>
      <c r="L44"/>
      <c r="M44"/>
      <c r="N44"/>
      <c r="O44"/>
      <c r="P44"/>
    </row>
    <row r="45" spans="1:18" s="8" customFormat="1" ht="12.75" customHeight="1" x14ac:dyDescent="0.2">
      <c r="A45" s="2"/>
      <c r="F45" s="148"/>
      <c r="G45"/>
    </row>
    <row r="46" spans="1:18" s="8" customFormat="1" ht="12.75" customHeight="1" x14ac:dyDescent="0.2">
      <c r="A46" s="2"/>
      <c r="F46" s="148"/>
      <c r="G46"/>
    </row>
    <row r="47" spans="1:18" s="8" customFormat="1" ht="12.75" customHeight="1" x14ac:dyDescent="0.2">
      <c r="A47" s="2"/>
      <c r="F47" s="148"/>
      <c r="G47"/>
    </row>
    <row r="48" spans="1:18" s="8" customFormat="1" ht="12.75" customHeight="1" x14ac:dyDescent="0.2">
      <c r="A48" s="2" t="s">
        <v>318</v>
      </c>
      <c r="F48" s="148"/>
      <c r="G48"/>
    </row>
    <row r="49" spans="1:17" s="8" customFormat="1" ht="12.75" customHeight="1" x14ac:dyDescent="0.2">
      <c r="A49" s="45" t="s">
        <v>319</v>
      </c>
      <c r="F49" s="148"/>
      <c r="G49"/>
    </row>
    <row r="50" spans="1:17" s="8" customFormat="1" ht="12.75" customHeight="1" x14ac:dyDescent="0.2">
      <c r="A50" s="149"/>
      <c r="B50" s="125"/>
      <c r="C50" s="125"/>
      <c r="D50" s="125"/>
      <c r="G50"/>
      <c r="Q50"/>
    </row>
    <row r="51" spans="1:17" s="8" customFormat="1" x14ac:dyDescent="0.2">
      <c r="A51" s="150" t="s">
        <v>21</v>
      </c>
      <c r="B51" s="51" t="s">
        <v>156</v>
      </c>
      <c r="C51" s="51" t="s">
        <v>125</v>
      </c>
      <c r="D51" s="51" t="s">
        <v>126</v>
      </c>
      <c r="G51"/>
      <c r="Q51"/>
    </row>
    <row r="52" spans="1:17" s="17" customFormat="1" ht="12.75" customHeight="1" x14ac:dyDescent="0.2">
      <c r="A52" s="151" t="s">
        <v>7</v>
      </c>
      <c r="B52" s="53">
        <v>55309</v>
      </c>
      <c r="C52" s="53">
        <v>39</v>
      </c>
      <c r="D52" s="53">
        <f>B52/C52</f>
        <v>1418.1794871794871</v>
      </c>
      <c r="F52" s="152"/>
      <c r="G52" s="131"/>
      <c r="H52" s="8"/>
      <c r="I52" s="8"/>
      <c r="J52" s="8"/>
      <c r="K52" s="8"/>
      <c r="L52" s="8"/>
      <c r="M52" s="8"/>
      <c r="N52" s="8"/>
      <c r="O52" s="8"/>
      <c r="P52" s="8"/>
      <c r="Q52"/>
    </row>
    <row r="53" spans="1:17" s="148" customFormat="1" ht="12.75" customHeight="1" x14ac:dyDescent="0.2">
      <c r="A53" s="26" t="s">
        <v>8</v>
      </c>
      <c r="B53" s="53">
        <v>67506952.299999997</v>
      </c>
      <c r="C53" s="53">
        <v>12943</v>
      </c>
      <c r="D53" s="53">
        <f t="shared" ref="D53:D58" si="2">B53/C53</f>
        <v>5215.7113729429029</v>
      </c>
      <c r="F53" s="153"/>
      <c r="G53" s="131"/>
      <c r="H53" s="8"/>
      <c r="I53" s="8"/>
      <c r="J53" s="8"/>
      <c r="K53" s="8"/>
      <c r="L53" s="8"/>
      <c r="M53" s="8"/>
      <c r="N53" s="8"/>
      <c r="O53" s="8"/>
      <c r="P53" s="8"/>
      <c r="Q53" s="154"/>
    </row>
    <row r="54" spans="1:17" s="148" customFormat="1" ht="12.75" customHeight="1" x14ac:dyDescent="0.2">
      <c r="A54" s="26" t="s">
        <v>5</v>
      </c>
      <c r="B54" s="53">
        <v>6479753.5</v>
      </c>
      <c r="C54" s="53">
        <v>1232</v>
      </c>
      <c r="D54" s="53">
        <f t="shared" si="2"/>
        <v>5259.5401785714284</v>
      </c>
      <c r="F54" s="153"/>
      <c r="G54" s="131"/>
      <c r="H54" s="8"/>
      <c r="I54" s="8"/>
      <c r="J54" s="8"/>
      <c r="K54" s="8"/>
      <c r="L54" s="8"/>
      <c r="M54" s="8"/>
      <c r="N54" s="8"/>
      <c r="O54" s="8"/>
      <c r="P54" s="8"/>
      <c r="Q54" s="154"/>
    </row>
    <row r="55" spans="1:17" s="17" customFormat="1" x14ac:dyDescent="0.2">
      <c r="A55" s="26" t="s">
        <v>346</v>
      </c>
      <c r="B55" s="53">
        <v>983531.8</v>
      </c>
      <c r="C55" s="53">
        <v>168</v>
      </c>
      <c r="D55" s="53">
        <f t="shared" si="2"/>
        <v>5854.3559523809527</v>
      </c>
      <c r="F55" s="152"/>
      <c r="G55" s="131"/>
      <c r="H55" s="8"/>
      <c r="I55" s="8"/>
      <c r="J55" s="8"/>
      <c r="K55" s="8"/>
      <c r="L55" s="8"/>
      <c r="M55" s="8"/>
      <c r="N55" s="8"/>
      <c r="O55" s="8"/>
      <c r="P55" s="8"/>
      <c r="Q55"/>
    </row>
    <row r="56" spans="1:17" s="148" customFormat="1" x14ac:dyDescent="0.2">
      <c r="A56" s="26" t="s">
        <v>139</v>
      </c>
      <c r="B56" s="53">
        <v>277988.8</v>
      </c>
      <c r="C56" s="53">
        <v>81</v>
      </c>
      <c r="D56" s="53">
        <f t="shared" si="2"/>
        <v>3431.9604938271605</v>
      </c>
      <c r="F56" s="153"/>
      <c r="G56" s="131"/>
      <c r="H56" s="8"/>
      <c r="I56" s="8"/>
      <c r="J56" s="8"/>
      <c r="K56" s="8"/>
      <c r="L56" s="8"/>
      <c r="M56" s="8"/>
      <c r="N56" s="8"/>
      <c r="O56" s="8"/>
      <c r="P56" s="8"/>
      <c r="Q56" s="154"/>
    </row>
    <row r="57" spans="1:17" s="17" customFormat="1" x14ac:dyDescent="0.2">
      <c r="A57" s="26" t="s">
        <v>140</v>
      </c>
      <c r="B57" s="53">
        <v>19610291.899999999</v>
      </c>
      <c r="C57" s="53">
        <v>2913</v>
      </c>
      <c r="D57" s="53">
        <f t="shared" si="2"/>
        <v>6731.9917267421897</v>
      </c>
      <c r="F57" s="152"/>
      <c r="G57" s="131"/>
      <c r="H57" s="8"/>
      <c r="I57" s="8"/>
      <c r="J57" s="8"/>
      <c r="K57" s="8"/>
      <c r="L57" s="8"/>
      <c r="M57" s="8"/>
      <c r="N57" s="8"/>
      <c r="O57" s="8"/>
      <c r="P57" s="8"/>
      <c r="Q57"/>
    </row>
    <row r="58" spans="1:17" s="17" customFormat="1" x14ac:dyDescent="0.2">
      <c r="A58" s="28" t="s">
        <v>1</v>
      </c>
      <c r="B58" s="54">
        <f>SUM(B52:B57)</f>
        <v>94913827.299999982</v>
      </c>
      <c r="C58" s="54">
        <f>SUM(C52:C57)</f>
        <v>17376</v>
      </c>
      <c r="D58" s="54">
        <f t="shared" si="2"/>
        <v>5462.3519394567211</v>
      </c>
      <c r="F58" s="152"/>
      <c r="G58" s="131"/>
      <c r="H58" s="8"/>
      <c r="I58" s="8"/>
      <c r="J58" s="8"/>
      <c r="K58" s="8"/>
      <c r="L58" s="8"/>
      <c r="M58" s="8"/>
      <c r="N58" s="8"/>
      <c r="O58" s="8"/>
      <c r="P58" s="8"/>
      <c r="Q58"/>
    </row>
    <row r="59" spans="1:17" s="17" customFormat="1" ht="12.75" customHeight="1" x14ac:dyDescent="0.2">
      <c r="A59" s="17" t="s">
        <v>235</v>
      </c>
      <c r="B59" s="155"/>
      <c r="C59" s="155"/>
      <c r="D59" s="155"/>
      <c r="E59" s="156"/>
      <c r="F59" s="156"/>
      <c r="G59"/>
      <c r="H59" s="8"/>
      <c r="I59" s="8"/>
      <c r="J59" s="8"/>
      <c r="K59" s="8"/>
      <c r="L59" s="8"/>
      <c r="M59" s="8"/>
      <c r="N59" s="8"/>
      <c r="O59" s="8"/>
      <c r="P59" s="8"/>
    </row>
    <row r="60" spans="1:17" s="17" customFormat="1" ht="12.75" customHeight="1" x14ac:dyDescent="0.2">
      <c r="A60" s="7" t="s">
        <v>236</v>
      </c>
      <c r="B60" s="157"/>
      <c r="C60" s="157"/>
      <c r="D60" s="157"/>
      <c r="E60" s="155"/>
      <c r="F60" s="155"/>
      <c r="G60"/>
      <c r="H60" s="8"/>
      <c r="I60" s="8"/>
      <c r="J60" s="8"/>
      <c r="K60" s="8"/>
      <c r="L60" s="8"/>
      <c r="M60" s="8"/>
      <c r="N60" s="8"/>
      <c r="O60" s="8"/>
      <c r="P60" s="8"/>
    </row>
    <row r="61" spans="1:17" s="10" customFormat="1" ht="12.75" customHeight="1" x14ac:dyDescent="0.2">
      <c r="A61" s="155" t="s">
        <v>345</v>
      </c>
      <c r="B61" s="1"/>
      <c r="C61" s="1"/>
      <c r="D61" s="1"/>
      <c r="E61" s="157"/>
      <c r="F61" s="157"/>
      <c r="G61"/>
      <c r="H61" s="8"/>
      <c r="I61" s="8"/>
      <c r="J61" s="8"/>
      <c r="K61" s="8"/>
      <c r="L61" s="8"/>
      <c r="M61" s="8"/>
      <c r="N61" s="8"/>
      <c r="O61" s="8"/>
      <c r="P61" s="8"/>
    </row>
    <row r="62" spans="1:17" ht="12.75" customHeight="1" x14ac:dyDescent="0.2">
      <c r="H62" s="8"/>
      <c r="I62" s="8"/>
      <c r="J62" s="8"/>
      <c r="K62" s="8"/>
      <c r="L62" s="8"/>
      <c r="M62" s="8"/>
      <c r="N62" s="8"/>
      <c r="O62" s="8"/>
      <c r="P62" s="8"/>
    </row>
    <row r="63" spans="1:17" ht="12.75" customHeight="1" x14ac:dyDescent="0.2">
      <c r="H63" s="8"/>
      <c r="I63" s="8"/>
      <c r="J63" s="8"/>
      <c r="K63" s="8"/>
      <c r="L63" s="8"/>
      <c r="M63" s="8"/>
      <c r="N63" s="8"/>
      <c r="O63" s="8"/>
      <c r="P63" s="8"/>
    </row>
    <row r="64" spans="1:17" ht="12.75" customHeight="1" x14ac:dyDescent="0.2">
      <c r="H64" s="8"/>
      <c r="I64" s="8"/>
      <c r="J64" s="8"/>
      <c r="K64" s="8"/>
      <c r="L64" s="8"/>
      <c r="M64" s="8"/>
      <c r="N64" s="8"/>
      <c r="O64" s="8"/>
      <c r="P64" s="8"/>
    </row>
  </sheetData>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2"/>
  <sheetViews>
    <sheetView showGridLines="0" workbookViewId="0">
      <selection activeCell="G25" sqref="G25"/>
    </sheetView>
  </sheetViews>
  <sheetFormatPr defaultRowHeight="12.75" x14ac:dyDescent="0.2"/>
  <cols>
    <col min="2" max="2" width="15" bestFit="1" customWidth="1"/>
    <col min="3" max="3" width="16.42578125" bestFit="1" customWidth="1"/>
    <col min="4" max="4" width="23.5703125" bestFit="1" customWidth="1"/>
    <col min="5" max="5" width="12.7109375" customWidth="1"/>
    <col min="7" max="7" width="11.140625" bestFit="1" customWidth="1"/>
  </cols>
  <sheetData>
    <row r="1" spans="1:10" x14ac:dyDescent="0.2">
      <c r="A1" s="2" t="s">
        <v>231</v>
      </c>
    </row>
    <row r="2" spans="1:10" s="17" customFormat="1" ht="12.75" customHeight="1" x14ac:dyDescent="0.2">
      <c r="A2" s="45" t="s">
        <v>221</v>
      </c>
      <c r="B2" s="8"/>
      <c r="C2" s="8"/>
      <c r="D2" s="8"/>
      <c r="G2" s="14"/>
      <c r="H2" s="14"/>
      <c r="I2" s="14"/>
      <c r="J2" s="14"/>
    </row>
    <row r="3" spans="1:10" s="275" customFormat="1" ht="17.25" customHeight="1" x14ac:dyDescent="0.2">
      <c r="A3" s="273" t="s">
        <v>351</v>
      </c>
      <c r="B3" s="274"/>
      <c r="C3" s="274"/>
      <c r="D3" s="274"/>
      <c r="F3" s="276"/>
      <c r="G3" s="276"/>
      <c r="H3" s="276"/>
      <c r="I3" s="276"/>
      <c r="J3" s="276"/>
    </row>
    <row r="4" spans="1:10" x14ac:dyDescent="0.2">
      <c r="A4" s="35" t="s">
        <v>0</v>
      </c>
      <c r="B4" s="51" t="s">
        <v>143</v>
      </c>
      <c r="C4" s="51" t="s">
        <v>124</v>
      </c>
      <c r="D4" s="51" t="s">
        <v>144</v>
      </c>
      <c r="J4" s="17"/>
    </row>
    <row r="5" spans="1:10" x14ac:dyDescent="0.2">
      <c r="A5" s="127">
        <v>1999</v>
      </c>
      <c r="B5" s="53">
        <v>43759018.5</v>
      </c>
      <c r="C5" s="53">
        <v>165310</v>
      </c>
      <c r="D5" s="53">
        <v>264.70884096545882</v>
      </c>
      <c r="J5" s="17"/>
    </row>
    <row r="6" spans="1:10" x14ac:dyDescent="0.2">
      <c r="A6" s="127">
        <v>2000</v>
      </c>
      <c r="B6" s="53">
        <v>52181331</v>
      </c>
      <c r="C6" s="53">
        <v>180915</v>
      </c>
      <c r="D6" s="53">
        <f>B6/C6</f>
        <v>288.43009700688168</v>
      </c>
      <c r="G6" s="41"/>
    </row>
    <row r="7" spans="1:10" x14ac:dyDescent="0.2">
      <c r="A7" s="127">
        <v>2001</v>
      </c>
      <c r="B7" s="53">
        <v>55070560</v>
      </c>
      <c r="C7" s="53">
        <v>199451</v>
      </c>
      <c r="D7" s="53">
        <f t="shared" ref="D7:D28" si="0">B7/C7</f>
        <v>276.11072393720764</v>
      </c>
      <c r="E7" s="226"/>
      <c r="F7" s="226"/>
      <c r="G7" s="41"/>
    </row>
    <row r="8" spans="1:10" x14ac:dyDescent="0.2">
      <c r="A8" s="127">
        <v>2002</v>
      </c>
      <c r="B8" s="53">
        <v>59563147</v>
      </c>
      <c r="C8" s="53">
        <v>220079</v>
      </c>
      <c r="D8" s="53">
        <f t="shared" si="0"/>
        <v>270.64439133220344</v>
      </c>
      <c r="E8" s="226"/>
      <c r="F8" s="226"/>
      <c r="G8" s="41"/>
    </row>
    <row r="9" spans="1:10" x14ac:dyDescent="0.2">
      <c r="A9" s="127">
        <v>2003</v>
      </c>
      <c r="B9" s="53">
        <v>66034252</v>
      </c>
      <c r="C9" s="53">
        <v>238981</v>
      </c>
      <c r="D9" s="53">
        <f t="shared" si="0"/>
        <v>276.31590795921016</v>
      </c>
      <c r="E9" s="226"/>
      <c r="F9" s="226"/>
      <c r="G9" s="41"/>
    </row>
    <row r="10" spans="1:10" x14ac:dyDescent="0.2">
      <c r="A10" s="127">
        <v>2004</v>
      </c>
      <c r="B10" s="53">
        <v>67970981</v>
      </c>
      <c r="C10" s="53">
        <v>261214</v>
      </c>
      <c r="D10" s="53">
        <f t="shared" si="0"/>
        <v>260.21186077315917</v>
      </c>
      <c r="E10" s="226"/>
      <c r="F10" s="226"/>
      <c r="G10" s="41"/>
    </row>
    <row r="11" spans="1:10" x14ac:dyDescent="0.2">
      <c r="A11" s="127">
        <v>2005</v>
      </c>
      <c r="B11" s="53">
        <v>70113209</v>
      </c>
      <c r="C11" s="53">
        <v>277039</v>
      </c>
      <c r="D11" s="53">
        <f t="shared" si="0"/>
        <v>253.08064568526453</v>
      </c>
      <c r="E11" s="226"/>
      <c r="F11" s="226"/>
      <c r="G11" s="41"/>
    </row>
    <row r="12" spans="1:10" x14ac:dyDescent="0.2">
      <c r="A12" s="127">
        <v>2006</v>
      </c>
      <c r="B12" s="53">
        <v>77125282</v>
      </c>
      <c r="C12" s="53">
        <v>297983</v>
      </c>
      <c r="D12" s="53">
        <f t="shared" si="0"/>
        <v>258.82443629334557</v>
      </c>
      <c r="E12" s="226"/>
      <c r="F12" s="226"/>
      <c r="G12" s="41"/>
    </row>
    <row r="13" spans="1:10" x14ac:dyDescent="0.2">
      <c r="A13" s="127">
        <v>2007</v>
      </c>
      <c r="B13" s="53">
        <v>84622120</v>
      </c>
      <c r="C13" s="53">
        <v>320392</v>
      </c>
      <c r="D13" s="53">
        <f t="shared" si="0"/>
        <v>264.12057729281628</v>
      </c>
      <c r="E13" s="226"/>
      <c r="F13" s="226"/>
      <c r="G13" s="41"/>
    </row>
    <row r="14" spans="1:10" x14ac:dyDescent="0.2">
      <c r="A14" s="127">
        <v>2008</v>
      </c>
      <c r="B14" s="53">
        <v>84732018</v>
      </c>
      <c r="C14" s="53">
        <v>329084</v>
      </c>
      <c r="D14" s="53">
        <f t="shared" si="0"/>
        <v>257.47838849655409</v>
      </c>
      <c r="E14" s="226"/>
      <c r="F14" s="226"/>
      <c r="G14" s="41"/>
    </row>
    <row r="15" spans="1:10" x14ac:dyDescent="0.2">
      <c r="A15" s="127">
        <v>2009</v>
      </c>
      <c r="B15" s="53">
        <v>81950965</v>
      </c>
      <c r="C15" s="53">
        <v>332561</v>
      </c>
      <c r="D15" s="53">
        <f t="shared" si="0"/>
        <v>246.42385908149183</v>
      </c>
      <c r="E15" s="226"/>
      <c r="F15" s="226"/>
      <c r="G15" s="41"/>
    </row>
    <row r="16" spans="1:10" x14ac:dyDescent="0.2">
      <c r="A16" s="127">
        <v>2010</v>
      </c>
      <c r="B16" s="53">
        <v>76081709</v>
      </c>
      <c r="C16" s="53">
        <v>336197</v>
      </c>
      <c r="D16" s="53">
        <f t="shared" si="0"/>
        <v>226.30097532101715</v>
      </c>
      <c r="E16" s="226"/>
      <c r="F16" s="226"/>
      <c r="G16" s="41"/>
    </row>
    <row r="17" spans="1:7" x14ac:dyDescent="0.2">
      <c r="A17" s="127">
        <v>2011</v>
      </c>
      <c r="B17" s="53">
        <v>73838792</v>
      </c>
      <c r="C17" s="53">
        <v>336439</v>
      </c>
      <c r="D17" s="53">
        <f t="shared" si="0"/>
        <v>219.47155948032184</v>
      </c>
      <c r="E17" s="226"/>
      <c r="F17" s="226"/>
      <c r="G17" s="41"/>
    </row>
    <row r="18" spans="1:7" x14ac:dyDescent="0.2">
      <c r="A18" s="127">
        <v>2012</v>
      </c>
      <c r="B18" s="53">
        <v>62082106</v>
      </c>
      <c r="C18" s="53">
        <v>338339</v>
      </c>
      <c r="D18" s="53">
        <f t="shared" si="0"/>
        <v>183.49083611407494</v>
      </c>
      <c r="E18" s="226"/>
      <c r="F18" s="226"/>
      <c r="G18" s="41"/>
    </row>
    <row r="19" spans="1:7" x14ac:dyDescent="0.2">
      <c r="A19" s="127">
        <v>2013</v>
      </c>
      <c r="B19" s="53">
        <v>68600870</v>
      </c>
      <c r="C19" s="53">
        <v>346314</v>
      </c>
      <c r="D19" s="53">
        <f t="shared" si="0"/>
        <v>198.08864209936647</v>
      </c>
      <c r="E19" s="226"/>
      <c r="F19" s="226"/>
      <c r="G19" s="41"/>
    </row>
    <row r="20" spans="1:7" x14ac:dyDescent="0.2">
      <c r="A20" s="127">
        <v>2014</v>
      </c>
      <c r="B20" s="53">
        <v>65803999</v>
      </c>
      <c r="C20" s="53">
        <v>344988</v>
      </c>
      <c r="D20" s="53">
        <f t="shared" si="0"/>
        <v>190.74286351989053</v>
      </c>
      <c r="E20" s="226"/>
      <c r="F20" s="226"/>
      <c r="G20" s="41"/>
    </row>
    <row r="21" spans="1:7" x14ac:dyDescent="0.2">
      <c r="A21" s="127">
        <v>2015</v>
      </c>
      <c r="B21" s="53">
        <v>69320703</v>
      </c>
      <c r="C21" s="53">
        <v>347906</v>
      </c>
      <c r="D21" s="53">
        <f t="shared" si="0"/>
        <v>199.25124315188586</v>
      </c>
      <c r="E21" s="226"/>
      <c r="F21" s="226"/>
      <c r="G21" s="41"/>
    </row>
    <row r="22" spans="1:7" x14ac:dyDescent="0.2">
      <c r="A22" s="127">
        <v>2016</v>
      </c>
      <c r="B22" s="53">
        <v>71066755</v>
      </c>
      <c r="C22" s="53">
        <v>358019</v>
      </c>
      <c r="D22" s="53">
        <f t="shared" si="0"/>
        <v>198.49995391306047</v>
      </c>
      <c r="E22" s="226"/>
      <c r="F22" s="226"/>
      <c r="G22" s="41"/>
    </row>
    <row r="23" spans="1:7" x14ac:dyDescent="0.2">
      <c r="A23" s="127">
        <v>2017</v>
      </c>
      <c r="B23" s="53">
        <v>66774567</v>
      </c>
      <c r="C23" s="53">
        <v>357231</v>
      </c>
      <c r="D23" s="53">
        <f t="shared" si="0"/>
        <v>186.9226550887241</v>
      </c>
      <c r="E23" s="226"/>
      <c r="F23" s="226"/>
      <c r="G23" s="41"/>
    </row>
    <row r="24" spans="1:7" x14ac:dyDescent="0.2">
      <c r="A24" s="127">
        <v>2018</v>
      </c>
      <c r="B24" s="53">
        <v>64616300</v>
      </c>
      <c r="C24" s="53">
        <v>358024</v>
      </c>
      <c r="D24" s="53">
        <f t="shared" si="0"/>
        <v>180.48035885862402</v>
      </c>
      <c r="E24" s="226"/>
      <c r="F24" s="226"/>
      <c r="G24" s="41"/>
    </row>
    <row r="25" spans="1:7" x14ac:dyDescent="0.2">
      <c r="A25" s="127">
        <v>2019</v>
      </c>
      <c r="B25" s="53">
        <v>65574115</v>
      </c>
      <c r="C25" s="53">
        <v>359380</v>
      </c>
      <c r="D25" s="53">
        <f t="shared" si="0"/>
        <v>182.46456397128387</v>
      </c>
      <c r="E25" s="226"/>
      <c r="F25" s="226"/>
      <c r="G25" s="41"/>
    </row>
    <row r="26" spans="1:7" x14ac:dyDescent="0.2">
      <c r="A26" s="127">
        <v>2020</v>
      </c>
      <c r="B26" s="53">
        <v>70015397</v>
      </c>
      <c r="C26" s="53">
        <v>360422</v>
      </c>
      <c r="D26" s="53">
        <f t="shared" si="0"/>
        <v>194.25949858776656</v>
      </c>
      <c r="E26" s="226"/>
      <c r="F26" s="226"/>
      <c r="G26" s="41"/>
    </row>
    <row r="27" spans="1:7" x14ac:dyDescent="0.2">
      <c r="A27" s="127">
        <v>2021</v>
      </c>
      <c r="B27" s="53">
        <v>65316217</v>
      </c>
      <c r="C27" s="53">
        <v>368485</v>
      </c>
      <c r="D27" s="53">
        <f t="shared" si="0"/>
        <v>177.2561081183766</v>
      </c>
      <c r="G27" s="41"/>
    </row>
    <row r="28" spans="1:7" x14ac:dyDescent="0.2">
      <c r="A28" s="277">
        <v>2022</v>
      </c>
      <c r="B28" s="278">
        <v>65921464.5</v>
      </c>
      <c r="C28" s="278">
        <v>371019</v>
      </c>
      <c r="D28" s="278">
        <f t="shared" si="0"/>
        <v>177.67678878979243</v>
      </c>
      <c r="G28" s="41"/>
    </row>
    <row r="29" spans="1:7" x14ac:dyDescent="0.2">
      <c r="A29" s="17" t="s">
        <v>235</v>
      </c>
    </row>
    <row r="30" spans="1:7" x14ac:dyDescent="0.2">
      <c r="A30" s="7" t="s">
        <v>236</v>
      </c>
    </row>
    <row r="31" spans="1:7" x14ac:dyDescent="0.2">
      <c r="A31" s="222"/>
    </row>
    <row r="32" spans="1:7" x14ac:dyDescent="0.2">
      <c r="A32" s="22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K73"/>
  <sheetViews>
    <sheetView showGridLines="0" topLeftCell="A29" zoomScaleNormal="100" workbookViewId="0">
      <selection activeCell="O46" sqref="O46"/>
    </sheetView>
  </sheetViews>
  <sheetFormatPr defaultColWidth="9.140625" defaultRowHeight="12.75" customHeight="1" x14ac:dyDescent="0.2"/>
  <cols>
    <col min="1" max="1" width="13" style="17" customWidth="1"/>
    <col min="2" max="2" width="9.7109375" style="14" customWidth="1"/>
    <col min="3" max="3" width="9.5703125" style="14" customWidth="1"/>
    <col min="4" max="4" width="2.5703125" style="14" customWidth="1"/>
    <col min="5" max="5" width="10.28515625" style="14" customWidth="1"/>
    <col min="6" max="6" width="9.140625" style="14"/>
    <col min="7" max="7" width="2.7109375" style="14" customWidth="1"/>
    <col min="8" max="8" width="7.7109375" style="14" customWidth="1"/>
    <col min="9" max="9" width="9.5703125" style="14" customWidth="1"/>
    <col min="10" max="10" width="10.7109375" style="14" customWidth="1"/>
    <col min="11" max="11" width="9.140625" style="14" customWidth="1"/>
    <col min="12" max="16384" width="9.140625" style="17"/>
  </cols>
  <sheetData>
    <row r="1" spans="1:11" ht="12.75" customHeight="1" x14ac:dyDescent="0.2">
      <c r="A1" s="24" t="s">
        <v>233</v>
      </c>
    </row>
    <row r="2" spans="1:11" ht="13.5" customHeight="1" x14ac:dyDescent="0.2">
      <c r="A2" s="45" t="s">
        <v>222</v>
      </c>
      <c r="B2" s="16"/>
      <c r="C2" s="16"/>
      <c r="D2" s="16"/>
      <c r="E2" s="10"/>
      <c r="F2" s="10"/>
      <c r="G2" s="10"/>
      <c r="H2" s="10"/>
      <c r="I2" s="10"/>
      <c r="J2" s="10"/>
      <c r="K2" s="10"/>
    </row>
    <row r="3" spans="1:11" ht="25.5" customHeight="1" x14ac:dyDescent="0.2">
      <c r="A3" s="279" t="s">
        <v>351</v>
      </c>
      <c r="B3" s="274"/>
      <c r="C3" s="274"/>
      <c r="D3" s="274"/>
      <c r="E3" s="275"/>
      <c r="F3" s="280"/>
      <c r="G3" s="280"/>
      <c r="H3" s="280"/>
      <c r="I3" s="280"/>
      <c r="J3" s="280"/>
      <c r="K3" s="276"/>
    </row>
    <row r="4" spans="1:11" s="7" customFormat="1" ht="12.75" customHeight="1" x14ac:dyDescent="0.2">
      <c r="A4" s="10" t="s">
        <v>18</v>
      </c>
      <c r="B4" s="271" t="s">
        <v>67</v>
      </c>
      <c r="C4" s="271"/>
      <c r="D4" s="3"/>
      <c r="E4" s="272" t="s">
        <v>124</v>
      </c>
      <c r="F4" s="271"/>
      <c r="G4" s="1"/>
      <c r="H4" s="271" t="s">
        <v>14</v>
      </c>
      <c r="I4" s="271"/>
      <c r="J4" s="271"/>
      <c r="K4" s="17"/>
    </row>
    <row r="5" spans="1:11" ht="12.75" customHeight="1" x14ac:dyDescent="0.2">
      <c r="A5" s="10" t="s">
        <v>77</v>
      </c>
      <c r="B5" s="218" t="s">
        <v>105</v>
      </c>
      <c r="C5" s="218" t="s">
        <v>106</v>
      </c>
      <c r="D5" s="218"/>
      <c r="E5" s="218" t="s">
        <v>105</v>
      </c>
      <c r="F5" s="218" t="s">
        <v>106</v>
      </c>
      <c r="G5" s="4"/>
      <c r="H5" s="4" t="s">
        <v>105</v>
      </c>
      <c r="I5" s="4" t="s">
        <v>106</v>
      </c>
      <c r="J5" s="1"/>
      <c r="K5" s="17"/>
    </row>
    <row r="6" spans="1:11" customFormat="1" ht="12.75" customHeight="1" x14ac:dyDescent="0.2">
      <c r="A6" s="47" t="s">
        <v>2</v>
      </c>
      <c r="B6" s="231" t="s">
        <v>78</v>
      </c>
      <c r="C6" s="231" t="s">
        <v>78</v>
      </c>
      <c r="D6" s="231"/>
      <c r="E6" s="231" t="s">
        <v>78</v>
      </c>
      <c r="F6" s="231" t="s">
        <v>78</v>
      </c>
      <c r="G6" s="9"/>
      <c r="H6" s="9" t="s">
        <v>78</v>
      </c>
      <c r="I6" s="9" t="s">
        <v>78</v>
      </c>
      <c r="J6" s="30" t="s">
        <v>1</v>
      </c>
      <c r="K6" s="17"/>
    </row>
    <row r="7" spans="1:11" customFormat="1" ht="12.75" customHeight="1" x14ac:dyDescent="0.2">
      <c r="A7" s="96" t="s">
        <v>163</v>
      </c>
      <c r="B7" s="53">
        <v>15312510.300000001</v>
      </c>
      <c r="C7" s="53">
        <v>3234780.3</v>
      </c>
      <c r="D7" s="53"/>
      <c r="E7" s="53">
        <v>149346</v>
      </c>
      <c r="F7" s="53">
        <v>33898</v>
      </c>
      <c r="G7" s="53"/>
      <c r="H7" s="53">
        <v>102.530434</v>
      </c>
      <c r="I7" s="122">
        <v>95.426877000000005</v>
      </c>
      <c r="J7" s="53">
        <v>101.21635960795443</v>
      </c>
      <c r="K7" s="12"/>
    </row>
    <row r="8" spans="1:11" customFormat="1" ht="12.75" customHeight="1" x14ac:dyDescent="0.2">
      <c r="A8" s="96">
        <v>2005</v>
      </c>
      <c r="B8" s="53">
        <v>1225885.5</v>
      </c>
      <c r="C8" s="53">
        <v>236710.9</v>
      </c>
      <c r="D8" s="53"/>
      <c r="E8" s="53">
        <v>8838</v>
      </c>
      <c r="F8" s="53">
        <v>1798</v>
      </c>
      <c r="G8" s="53"/>
      <c r="H8" s="53">
        <v>138.706211</v>
      </c>
      <c r="I8" s="122">
        <v>131.65233499999999</v>
      </c>
      <c r="J8" s="53">
        <v>137.5137645731478</v>
      </c>
      <c r="K8" s="12"/>
    </row>
    <row r="9" spans="1:11" customFormat="1" ht="12.75" customHeight="1" x14ac:dyDescent="0.2">
      <c r="A9" s="96">
        <v>2006</v>
      </c>
      <c r="B9" s="53">
        <v>1372462.9</v>
      </c>
      <c r="C9" s="53">
        <v>255134.2</v>
      </c>
      <c r="D9" s="53"/>
      <c r="E9" s="53">
        <v>9650</v>
      </c>
      <c r="F9" s="53">
        <v>2012</v>
      </c>
      <c r="G9" s="53"/>
      <c r="H9" s="53">
        <v>142.22413399999999</v>
      </c>
      <c r="I9" s="122">
        <v>126.806262</v>
      </c>
      <c r="J9" s="53">
        <v>139.56414851654947</v>
      </c>
      <c r="K9" s="12"/>
    </row>
    <row r="10" spans="1:11" customFormat="1" ht="12.75" customHeight="1" x14ac:dyDescent="0.2">
      <c r="A10" s="96">
        <v>2007</v>
      </c>
      <c r="B10" s="53">
        <v>1767957.4</v>
      </c>
      <c r="C10" s="53">
        <v>331725.09999999998</v>
      </c>
      <c r="D10" s="53"/>
      <c r="E10" s="53">
        <v>12041</v>
      </c>
      <c r="F10" s="53">
        <v>2475</v>
      </c>
      <c r="G10" s="53"/>
      <c r="H10" s="53">
        <v>146.82812000000001</v>
      </c>
      <c r="I10" s="122">
        <v>134.03034299999999</v>
      </c>
      <c r="J10" s="53">
        <v>144.64608018737945</v>
      </c>
      <c r="K10" s="12"/>
    </row>
    <row r="11" spans="1:11" customFormat="1" ht="12.75" customHeight="1" x14ac:dyDescent="0.2">
      <c r="A11" s="96">
        <v>2008</v>
      </c>
      <c r="B11" s="182">
        <v>1707058.1</v>
      </c>
      <c r="C11" s="53">
        <v>324379.09999999998</v>
      </c>
      <c r="D11" s="53"/>
      <c r="E11" s="53">
        <v>11026</v>
      </c>
      <c r="F11" s="53">
        <v>2331</v>
      </c>
      <c r="G11" s="53"/>
      <c r="H11" s="53">
        <v>154.82115899999999</v>
      </c>
      <c r="I11" s="122">
        <v>139.158773</v>
      </c>
      <c r="J11" s="53">
        <v>152.0878340944823</v>
      </c>
      <c r="K11" s="12"/>
    </row>
    <row r="12" spans="1:11" customFormat="1" ht="12.75" customHeight="1" x14ac:dyDescent="0.2">
      <c r="A12" s="96">
        <v>2009</v>
      </c>
      <c r="B12" s="53">
        <v>1118468.8</v>
      </c>
      <c r="C12" s="53">
        <v>209611.4</v>
      </c>
      <c r="D12" s="53"/>
      <c r="E12" s="53">
        <v>7158</v>
      </c>
      <c r="F12" s="53">
        <v>1550</v>
      </c>
      <c r="G12" s="53"/>
      <c r="H12" s="53">
        <v>156.25437199999999</v>
      </c>
      <c r="I12" s="122">
        <v>135.233161</v>
      </c>
      <c r="J12" s="53">
        <v>152.5126550298576</v>
      </c>
      <c r="K12" s="12"/>
    </row>
    <row r="13" spans="1:11" customFormat="1" ht="12.75" customHeight="1" x14ac:dyDescent="0.2">
      <c r="A13" s="96">
        <v>2010</v>
      </c>
      <c r="B13" s="53">
        <v>1023880.1</v>
      </c>
      <c r="C13" s="53">
        <v>216725</v>
      </c>
      <c r="D13" s="53"/>
      <c r="E13" s="53">
        <v>6349</v>
      </c>
      <c r="F13" s="53">
        <v>1500</v>
      </c>
      <c r="G13" s="53"/>
      <c r="H13" s="53">
        <v>161.266356</v>
      </c>
      <c r="I13" s="122">
        <v>144.48333299999999</v>
      </c>
      <c r="J13" s="53">
        <v>158.05900114664288</v>
      </c>
      <c r="K13" s="12"/>
    </row>
    <row r="14" spans="1:11" customFormat="1" ht="12.75" customHeight="1" x14ac:dyDescent="0.2">
      <c r="A14" s="96">
        <v>2011</v>
      </c>
      <c r="B14" s="53">
        <v>1206234.3999999999</v>
      </c>
      <c r="C14" s="53">
        <v>287088.3</v>
      </c>
      <c r="D14" s="53"/>
      <c r="E14" s="53">
        <v>7416</v>
      </c>
      <c r="F14" s="53">
        <v>1883</v>
      </c>
      <c r="G14" s="53"/>
      <c r="H14" s="53">
        <v>162.65296599999999</v>
      </c>
      <c r="I14" s="122">
        <v>152.46324999999999</v>
      </c>
      <c r="J14" s="53">
        <v>160.58960103236907</v>
      </c>
      <c r="K14" s="12"/>
    </row>
    <row r="15" spans="1:11" customFormat="1" ht="12.75" customHeight="1" x14ac:dyDescent="0.2">
      <c r="A15" s="96">
        <v>2012</v>
      </c>
      <c r="B15" s="53">
        <v>1175547.6000000001</v>
      </c>
      <c r="C15" s="53">
        <v>275877.2</v>
      </c>
      <c r="D15" s="53"/>
      <c r="E15" s="53">
        <v>7213</v>
      </c>
      <c r="F15" s="53">
        <v>1739</v>
      </c>
      <c r="G15" s="53"/>
      <c r="H15" s="53">
        <v>162.976237</v>
      </c>
      <c r="I15" s="122">
        <v>158.641288</v>
      </c>
      <c r="J15" s="53">
        <v>162.13413762287757</v>
      </c>
      <c r="K15" s="12"/>
    </row>
    <row r="16" spans="1:11" customFormat="1" ht="12.75" customHeight="1" x14ac:dyDescent="0.2">
      <c r="A16" s="96">
        <v>2013</v>
      </c>
      <c r="B16" s="53">
        <v>1299836.3999999999</v>
      </c>
      <c r="C16" s="53">
        <v>310148.3</v>
      </c>
      <c r="D16" s="53"/>
      <c r="E16" s="53">
        <v>7265</v>
      </c>
      <c r="F16" s="53">
        <v>1834</v>
      </c>
      <c r="G16" s="53"/>
      <c r="H16" s="53">
        <v>178.91760400000001</v>
      </c>
      <c r="I16" s="122">
        <v>169.11030500000001</v>
      </c>
      <c r="J16" s="53">
        <v>176.94083965270909</v>
      </c>
      <c r="K16" s="12"/>
    </row>
    <row r="17" spans="1:11" customFormat="1" ht="12.75" customHeight="1" x14ac:dyDescent="0.2">
      <c r="A17" s="96">
        <v>2014</v>
      </c>
      <c r="B17" s="53">
        <v>1411529.5</v>
      </c>
      <c r="C17" s="53">
        <v>326575.7</v>
      </c>
      <c r="D17" s="53"/>
      <c r="E17" s="53">
        <v>7568</v>
      </c>
      <c r="F17" s="53">
        <v>1781</v>
      </c>
      <c r="G17" s="53"/>
      <c r="H17" s="53">
        <v>186.51288299999999</v>
      </c>
      <c r="I17" s="122">
        <v>183.366479</v>
      </c>
      <c r="J17" s="53">
        <v>185.91348807359074</v>
      </c>
      <c r="K17" s="12"/>
    </row>
    <row r="18" spans="1:11" customFormat="1" ht="12.75" customHeight="1" x14ac:dyDescent="0.2">
      <c r="A18" s="96">
        <v>2015</v>
      </c>
      <c r="B18" s="53">
        <v>1831319.3</v>
      </c>
      <c r="C18" s="53">
        <v>444502.1</v>
      </c>
      <c r="D18" s="53"/>
      <c r="E18" s="53">
        <v>9502</v>
      </c>
      <c r="F18" s="53">
        <v>2405</v>
      </c>
      <c r="G18" s="53"/>
      <c r="H18" s="53">
        <v>192.72987699999999</v>
      </c>
      <c r="I18" s="122">
        <v>184.82415800000001</v>
      </c>
      <c r="J18" s="53">
        <v>191.13306458385821</v>
      </c>
      <c r="K18" s="12"/>
    </row>
    <row r="19" spans="1:11" customFormat="1" ht="12.75" customHeight="1" x14ac:dyDescent="0.2">
      <c r="A19" s="96">
        <v>2016</v>
      </c>
      <c r="B19" s="53">
        <v>2166507.6</v>
      </c>
      <c r="C19" s="53">
        <v>591496</v>
      </c>
      <c r="D19" s="53"/>
      <c r="E19" s="53">
        <v>9951</v>
      </c>
      <c r="F19" s="53">
        <v>2550</v>
      </c>
      <c r="G19" s="53"/>
      <c r="H19" s="53">
        <v>217.71757600000001</v>
      </c>
      <c r="I19" s="122">
        <v>231.959215</v>
      </c>
      <c r="J19" s="53">
        <v>220.6226381889449</v>
      </c>
      <c r="K19" s="12"/>
    </row>
    <row r="20" spans="1:11" customFormat="1" ht="12.75" customHeight="1" x14ac:dyDescent="0.2">
      <c r="A20" s="96">
        <v>2017</v>
      </c>
      <c r="B20" s="53">
        <v>2873122.8</v>
      </c>
      <c r="C20" s="53">
        <v>609610.6</v>
      </c>
      <c r="D20" s="53"/>
      <c r="E20" s="53">
        <v>8271</v>
      </c>
      <c r="F20" s="53">
        <v>1840</v>
      </c>
      <c r="G20" s="53"/>
      <c r="H20" s="53">
        <v>347.373086</v>
      </c>
      <c r="I20" s="122">
        <v>331.31010800000001</v>
      </c>
      <c r="J20" s="53">
        <v>344.44994560379786</v>
      </c>
      <c r="K20" s="12"/>
    </row>
    <row r="21" spans="1:11" customFormat="1" ht="12.75" customHeight="1" x14ac:dyDescent="0.2">
      <c r="A21" s="96">
        <v>2018</v>
      </c>
      <c r="B21" s="53">
        <v>4372167.7</v>
      </c>
      <c r="C21" s="53">
        <v>1120437.2</v>
      </c>
      <c r="D21" s="53"/>
      <c r="E21" s="53">
        <v>8793</v>
      </c>
      <c r="F21" s="53">
        <v>2381</v>
      </c>
      <c r="G21" s="53"/>
      <c r="H21" s="53">
        <v>497.23276399999997</v>
      </c>
      <c r="I21" s="122">
        <v>470.57421199999999</v>
      </c>
      <c r="J21" s="53">
        <v>491.55225523536785</v>
      </c>
      <c r="K21" s="12"/>
    </row>
    <row r="22" spans="1:11" customFormat="1" ht="12.75" customHeight="1" x14ac:dyDescent="0.2">
      <c r="A22" s="96">
        <v>2019</v>
      </c>
      <c r="B22" s="53">
        <v>4540807.9000000004</v>
      </c>
      <c r="C22" s="53">
        <v>1077701.8</v>
      </c>
      <c r="D22" s="53"/>
      <c r="E22" s="53">
        <v>9058</v>
      </c>
      <c r="F22" s="53">
        <v>2275</v>
      </c>
      <c r="G22" s="53"/>
      <c r="H22" s="53">
        <v>501.30358699999999</v>
      </c>
      <c r="I22" s="122">
        <v>473.71507600000001</v>
      </c>
      <c r="J22" s="53">
        <v>495.76543721874174</v>
      </c>
      <c r="K22" s="12"/>
    </row>
    <row r="23" spans="1:11" customFormat="1" ht="12.75" customHeight="1" x14ac:dyDescent="0.2">
      <c r="A23" s="96">
        <v>2020</v>
      </c>
      <c r="B23" s="53">
        <v>3583492.1</v>
      </c>
      <c r="C23" s="53">
        <v>993408.3</v>
      </c>
      <c r="D23" s="53"/>
      <c r="E23" s="53">
        <v>7098</v>
      </c>
      <c r="F23" s="53">
        <v>2077</v>
      </c>
      <c r="G23" s="53"/>
      <c r="H23" s="53">
        <v>504.85941100000002</v>
      </c>
      <c r="I23" s="122">
        <v>478.289985</v>
      </c>
      <c r="J23" s="53">
        <v>498.84473024523163</v>
      </c>
      <c r="K23" s="12"/>
    </row>
    <row r="24" spans="1:11" customFormat="1" ht="12.75" customHeight="1" x14ac:dyDescent="0.2">
      <c r="A24" s="96">
        <v>2021</v>
      </c>
      <c r="B24" s="182">
        <v>3960447.3</v>
      </c>
      <c r="C24" s="53">
        <v>1203108.3</v>
      </c>
      <c r="D24" s="53"/>
      <c r="E24" s="53">
        <v>8573</v>
      </c>
      <c r="F24" s="53">
        <v>2624</v>
      </c>
      <c r="G24" s="53"/>
      <c r="H24" s="53">
        <v>461.96749</v>
      </c>
      <c r="I24" s="122">
        <v>458.50163800000001</v>
      </c>
      <c r="J24" s="53">
        <v>461.15527373403586</v>
      </c>
      <c r="K24" s="12"/>
    </row>
    <row r="25" spans="1:11" customFormat="1" ht="12.75" customHeight="1" x14ac:dyDescent="0.2">
      <c r="A25" s="96" t="s">
        <v>164</v>
      </c>
      <c r="B25" s="53">
        <v>1434969</v>
      </c>
      <c r="C25" s="53">
        <v>488240</v>
      </c>
      <c r="D25" s="53"/>
      <c r="E25" s="53">
        <v>5166</v>
      </c>
      <c r="F25" s="53">
        <v>1784</v>
      </c>
      <c r="G25" s="53"/>
      <c r="H25" s="53">
        <v>277.77177700348432</v>
      </c>
      <c r="I25" s="122">
        <v>273.67713004484307</v>
      </c>
      <c r="J25" s="53">
        <v>276.72071942446041</v>
      </c>
      <c r="K25" s="12"/>
    </row>
    <row r="26" spans="1:11" customFormat="1" ht="12.75" customHeight="1" x14ac:dyDescent="0.2">
      <c r="A26" s="98" t="s">
        <v>1</v>
      </c>
      <c r="B26" s="54">
        <v>53384204.700000003</v>
      </c>
      <c r="C26" s="54">
        <v>12537259.800000001</v>
      </c>
      <c r="D26" s="54"/>
      <c r="E26" s="54">
        <v>300282</v>
      </c>
      <c r="F26" s="54">
        <v>70737</v>
      </c>
      <c r="G26" s="54"/>
      <c r="H26" s="54">
        <v>177.78023557855616</v>
      </c>
      <c r="I26" s="185">
        <v>177.23765214809791</v>
      </c>
      <c r="J26" s="54">
        <v>177.67678878979243</v>
      </c>
      <c r="K26" s="12"/>
    </row>
    <row r="27" spans="1:11" ht="12.75" customHeight="1" x14ac:dyDescent="0.2">
      <c r="A27" s="17" t="s">
        <v>235</v>
      </c>
      <c r="B27" s="10"/>
      <c r="C27" s="10"/>
      <c r="D27" s="10"/>
      <c r="E27" s="10"/>
      <c r="F27" s="10"/>
      <c r="G27" s="10"/>
      <c r="H27" s="10"/>
      <c r="I27" s="10"/>
      <c r="J27" s="10"/>
      <c r="K27" s="17"/>
    </row>
    <row r="28" spans="1:11" s="8" customFormat="1" ht="12.75" customHeight="1" x14ac:dyDescent="0.2">
      <c r="A28" s="7" t="s">
        <v>236</v>
      </c>
      <c r="B28" s="10"/>
      <c r="C28" s="10"/>
      <c r="D28" s="10"/>
      <c r="E28" s="10"/>
      <c r="F28" s="10"/>
      <c r="G28" s="10"/>
      <c r="H28" s="10"/>
      <c r="I28" s="10"/>
      <c r="J28" s="10"/>
      <c r="K28" s="17"/>
    </row>
    <row r="29" spans="1:11" s="8" customFormat="1" ht="12.75" customHeight="1" x14ac:dyDescent="0.2">
      <c r="A29" s="222"/>
      <c r="B29" s="10"/>
      <c r="C29" s="10"/>
      <c r="D29" s="10"/>
      <c r="E29" s="10"/>
      <c r="F29" s="10"/>
      <c r="G29" s="10"/>
      <c r="H29" s="10"/>
      <c r="I29" s="10"/>
      <c r="J29" s="10"/>
      <c r="K29" s="17"/>
    </row>
    <row r="30" spans="1:11" ht="12.75" customHeight="1" x14ac:dyDescent="0.2">
      <c r="B30" s="12"/>
      <c r="E30" s="12"/>
      <c r="H30" s="12"/>
      <c r="K30" s="12"/>
    </row>
    <row r="31" spans="1:11" ht="12.75" customHeight="1" x14ac:dyDescent="0.2">
      <c r="B31" s="12"/>
      <c r="E31" s="12"/>
      <c r="H31" s="12"/>
      <c r="K31" s="12"/>
    </row>
    <row r="32" spans="1:11" ht="12.75" customHeight="1" x14ac:dyDescent="0.2">
      <c r="A32" s="29"/>
      <c r="B32" s="13"/>
      <c r="C32" s="13"/>
      <c r="D32" s="13"/>
      <c r="E32" s="13"/>
    </row>
    <row r="33" spans="1:11" ht="12.75" customHeight="1" x14ac:dyDescent="0.2">
      <c r="A33" s="2" t="s">
        <v>232</v>
      </c>
      <c r="B33" s="13"/>
      <c r="C33" s="13"/>
      <c r="D33" s="13"/>
      <c r="E33" s="13"/>
    </row>
    <row r="34" spans="1:11" ht="12" customHeight="1" x14ac:dyDescent="0.2">
      <c r="A34" s="45" t="s">
        <v>223</v>
      </c>
      <c r="B34" s="13"/>
      <c r="C34" s="13"/>
      <c r="D34" s="13"/>
      <c r="E34" s="13"/>
    </row>
    <row r="35" spans="1:11" s="281" customFormat="1" ht="21" customHeight="1" x14ac:dyDescent="0.2">
      <c r="A35" s="279" t="s">
        <v>351</v>
      </c>
      <c r="B35" s="274"/>
      <c r="C35" s="274"/>
      <c r="D35" s="274"/>
      <c r="E35" s="275"/>
      <c r="F35" s="280"/>
      <c r="G35" s="280"/>
      <c r="H35" s="280"/>
      <c r="I35" s="280"/>
      <c r="J35" s="280"/>
    </row>
    <row r="36" spans="1:11" ht="12.75" customHeight="1" x14ac:dyDescent="0.2">
      <c r="A36" s="17" t="s">
        <v>76</v>
      </c>
      <c r="B36" s="272" t="s">
        <v>67</v>
      </c>
      <c r="C36" s="272"/>
      <c r="D36" s="18"/>
      <c r="E36" s="272" t="s">
        <v>124</v>
      </c>
      <c r="F36" s="272"/>
      <c r="G36" s="17"/>
      <c r="H36" s="272" t="s">
        <v>14</v>
      </c>
      <c r="I36" s="272"/>
      <c r="J36" s="272"/>
      <c r="K36" s="17"/>
    </row>
    <row r="37" spans="1:11" ht="12.75" customHeight="1" x14ac:dyDescent="0.2">
      <c r="B37" s="14" t="s">
        <v>105</v>
      </c>
      <c r="C37" s="14" t="s">
        <v>106</v>
      </c>
      <c r="E37" s="14" t="s">
        <v>105</v>
      </c>
      <c r="F37" s="14" t="s">
        <v>106</v>
      </c>
      <c r="H37" s="14" t="s">
        <v>105</v>
      </c>
      <c r="I37" s="14" t="s">
        <v>106</v>
      </c>
      <c r="J37" s="17"/>
      <c r="K37" s="17"/>
    </row>
    <row r="38" spans="1:11" s="14" customFormat="1" ht="12.75" customHeight="1" x14ac:dyDescent="0.2">
      <c r="A38" s="23"/>
      <c r="B38" s="11" t="s">
        <v>78</v>
      </c>
      <c r="C38" s="11" t="s">
        <v>78</v>
      </c>
      <c r="D38" s="11"/>
      <c r="E38" s="11" t="s">
        <v>78</v>
      </c>
      <c r="F38" s="11" t="s">
        <v>78</v>
      </c>
      <c r="G38" s="11"/>
      <c r="H38" s="11" t="s">
        <v>78</v>
      </c>
      <c r="I38" s="11" t="s">
        <v>78</v>
      </c>
      <c r="J38" s="36" t="s">
        <v>1</v>
      </c>
    </row>
    <row r="39" spans="1:11" s="14" customFormat="1" ht="12.75" customHeight="1" x14ac:dyDescent="0.2">
      <c r="A39" s="60">
        <v>-125</v>
      </c>
      <c r="B39" s="53">
        <v>2244777.1</v>
      </c>
      <c r="C39" s="53">
        <v>522426.3</v>
      </c>
      <c r="D39" s="53"/>
      <c r="E39" s="53">
        <v>17051</v>
      </c>
      <c r="F39" s="53">
        <v>3987</v>
      </c>
      <c r="G39" s="53"/>
      <c r="H39" s="53">
        <v>131.65075948624715</v>
      </c>
      <c r="I39" s="97">
        <v>131.03243039879609</v>
      </c>
      <c r="J39" s="53">
        <v>131.5335773362487</v>
      </c>
    </row>
    <row r="40" spans="1:11" ht="12.75" customHeight="1" x14ac:dyDescent="0.2">
      <c r="A40" s="60" t="s">
        <v>224</v>
      </c>
      <c r="B40" s="53">
        <v>8604824.9000000004</v>
      </c>
      <c r="C40" s="53">
        <v>2231417.9</v>
      </c>
      <c r="D40" s="53"/>
      <c r="E40" s="53">
        <v>68997</v>
      </c>
      <c r="F40" s="53">
        <v>18061</v>
      </c>
      <c r="G40" s="53"/>
      <c r="H40" s="53">
        <v>124.71302955200952</v>
      </c>
      <c r="I40" s="97">
        <v>123.54896738829521</v>
      </c>
      <c r="J40" s="53">
        <v>124.47153391991547</v>
      </c>
      <c r="K40" s="17"/>
    </row>
    <row r="41" spans="1:11" ht="12.75" customHeight="1" x14ac:dyDescent="0.2">
      <c r="A41" s="60" t="s">
        <v>226</v>
      </c>
      <c r="B41" s="53">
        <v>20821891.300000001</v>
      </c>
      <c r="C41" s="53">
        <v>4351792.5999999996</v>
      </c>
      <c r="D41" s="53"/>
      <c r="E41" s="53">
        <v>112176</v>
      </c>
      <c r="F41" s="53">
        <v>24089</v>
      </c>
      <c r="G41" s="53"/>
      <c r="H41" s="53">
        <v>185.6180582299244</v>
      </c>
      <c r="I41" s="97">
        <v>180.65476358503881</v>
      </c>
      <c r="J41" s="53">
        <v>184.74064433273401</v>
      </c>
      <c r="K41" s="17"/>
    </row>
    <row r="42" spans="1:11" ht="12.75" customHeight="1" x14ac:dyDescent="0.2">
      <c r="A42" s="60" t="s">
        <v>225</v>
      </c>
      <c r="B42" s="53">
        <v>21176130.600000001</v>
      </c>
      <c r="C42" s="53">
        <v>4550552.5</v>
      </c>
      <c r="D42" s="53"/>
      <c r="E42" s="53">
        <v>99411</v>
      </c>
      <c r="F42" s="53">
        <v>21820</v>
      </c>
      <c r="G42" s="53"/>
      <c r="H42" s="53">
        <v>213.01597006367507</v>
      </c>
      <c r="I42" s="97">
        <v>208.54961044912923</v>
      </c>
      <c r="J42" s="53">
        <v>212.21208354298818</v>
      </c>
      <c r="K42" s="17"/>
    </row>
    <row r="43" spans="1:11" ht="12.75" customHeight="1" x14ac:dyDescent="0.2">
      <c r="A43" s="60" t="s">
        <v>6</v>
      </c>
      <c r="B43" s="53">
        <v>296537</v>
      </c>
      <c r="C43" s="53">
        <v>124620.4</v>
      </c>
      <c r="D43" s="53"/>
      <c r="E43" s="53">
        <v>1901</v>
      </c>
      <c r="F43" s="53">
        <v>706</v>
      </c>
      <c r="G43" s="53"/>
      <c r="H43" s="53">
        <v>155.99000526038927</v>
      </c>
      <c r="I43" s="97">
        <v>176.51614730878185</v>
      </c>
      <c r="J43" s="53">
        <v>161.54867663981588</v>
      </c>
      <c r="K43" s="17"/>
    </row>
    <row r="44" spans="1:11" ht="12.75" customHeight="1" x14ac:dyDescent="0.2">
      <c r="A44" s="60" t="s">
        <v>157</v>
      </c>
      <c r="B44" s="53">
        <v>240043.8</v>
      </c>
      <c r="C44" s="53">
        <v>756450.1</v>
      </c>
      <c r="D44" s="53"/>
      <c r="E44" s="53">
        <v>746</v>
      </c>
      <c r="F44" s="53">
        <v>2074</v>
      </c>
      <c r="G44" s="53"/>
      <c r="H44" s="53">
        <v>321.77453083109918</v>
      </c>
      <c r="I44" s="97">
        <v>364.73003857280617</v>
      </c>
      <c r="J44" s="53">
        <v>353.36663120567374</v>
      </c>
      <c r="K44" s="17"/>
    </row>
    <row r="45" spans="1:11" ht="12.75" customHeight="1" x14ac:dyDescent="0.2">
      <c r="A45" s="100" t="s">
        <v>1</v>
      </c>
      <c r="B45" s="54">
        <v>53384204.700000003</v>
      </c>
      <c r="C45" s="54">
        <v>12537259.799999999</v>
      </c>
      <c r="D45" s="54"/>
      <c r="E45" s="54">
        <v>300282</v>
      </c>
      <c r="F45" s="54">
        <v>70737</v>
      </c>
      <c r="G45" s="54"/>
      <c r="H45" s="54">
        <v>177.78023557855616</v>
      </c>
      <c r="I45" s="99">
        <v>177.23765214809788</v>
      </c>
      <c r="J45" s="54">
        <v>177.67678878979243</v>
      </c>
      <c r="K45" s="17"/>
    </row>
    <row r="46" spans="1:11" ht="12.75" customHeight="1" x14ac:dyDescent="0.2">
      <c r="A46" s="17" t="s">
        <v>235</v>
      </c>
      <c r="E46" s="12"/>
    </row>
    <row r="47" spans="1:11" ht="12.75" customHeight="1" x14ac:dyDescent="0.2">
      <c r="A47" s="7" t="s">
        <v>236</v>
      </c>
      <c r="E47" s="12"/>
    </row>
    <row r="48" spans="1:11" ht="12.75" customHeight="1" x14ac:dyDescent="0.2">
      <c r="B48" s="12"/>
      <c r="C48" s="12"/>
      <c r="E48" s="12"/>
      <c r="F48" s="12"/>
      <c r="H48" s="12"/>
      <c r="I48" s="12"/>
      <c r="J48" s="12"/>
    </row>
    <row r="50" spans="1:11" ht="12.75" customHeight="1" x14ac:dyDescent="0.2">
      <c r="A50" s="29"/>
      <c r="B50" s="8"/>
      <c r="C50" s="8"/>
      <c r="D50" s="8"/>
      <c r="E50" s="17"/>
      <c r="F50" s="17"/>
      <c r="G50" s="17"/>
      <c r="H50" s="17"/>
      <c r="I50" s="17"/>
      <c r="J50" s="17"/>
      <c r="K50" s="17"/>
    </row>
    <row r="51" spans="1:11" ht="12.75" customHeight="1" x14ac:dyDescent="0.2">
      <c r="A51" s="2" t="s">
        <v>234</v>
      </c>
      <c r="B51" s="8"/>
      <c r="C51" s="8"/>
      <c r="D51" s="8"/>
      <c r="E51" s="17"/>
      <c r="F51" s="17"/>
      <c r="G51" s="17"/>
      <c r="H51" s="17"/>
      <c r="I51" s="17"/>
      <c r="J51" s="17"/>
      <c r="K51" s="17"/>
    </row>
    <row r="52" spans="1:11" ht="12.75" customHeight="1" x14ac:dyDescent="0.2">
      <c r="A52" s="45" t="s">
        <v>227</v>
      </c>
      <c r="B52" s="8"/>
      <c r="C52" s="8"/>
      <c r="D52" s="8"/>
      <c r="E52" s="17"/>
      <c r="F52" s="17"/>
      <c r="G52" s="17"/>
      <c r="H52" s="17"/>
      <c r="I52" s="17"/>
      <c r="J52" s="17"/>
      <c r="K52" s="17"/>
    </row>
    <row r="53" spans="1:11" s="281" customFormat="1" ht="20.25" customHeight="1" x14ac:dyDescent="0.2">
      <c r="A53" s="279" t="s">
        <v>351</v>
      </c>
      <c r="B53" s="274"/>
      <c r="C53" s="274"/>
      <c r="D53" s="274"/>
      <c r="E53" s="275"/>
      <c r="F53" s="280"/>
      <c r="G53" s="280"/>
      <c r="H53" s="280"/>
      <c r="I53" s="280"/>
      <c r="J53" s="276"/>
    </row>
    <row r="54" spans="1:11" ht="12.75" customHeight="1" x14ac:dyDescent="0.2">
      <c r="A54" s="35" t="s">
        <v>15</v>
      </c>
      <c r="B54" s="35"/>
      <c r="C54" s="34" t="s">
        <v>12</v>
      </c>
      <c r="D54" s="34"/>
      <c r="E54" s="37"/>
      <c r="F54" s="37" t="s">
        <v>124</v>
      </c>
      <c r="G54" s="37"/>
      <c r="H54" s="37"/>
      <c r="I54" s="37" t="s">
        <v>14</v>
      </c>
      <c r="J54" s="38"/>
      <c r="K54" s="27"/>
    </row>
    <row r="55" spans="1:11" ht="12.75" customHeight="1" x14ac:dyDescent="0.2">
      <c r="A55" s="57" t="s">
        <v>3</v>
      </c>
      <c r="B55" s="58"/>
      <c r="C55" s="53">
        <v>53384204.700000003</v>
      </c>
      <c r="D55" s="53"/>
      <c r="E55" s="26"/>
      <c r="F55" s="53">
        <v>300282</v>
      </c>
      <c r="G55" s="53"/>
      <c r="H55" s="53"/>
      <c r="I55" s="97">
        <v>177.78023557855616</v>
      </c>
      <c r="J55" s="38"/>
      <c r="K55" s="27"/>
    </row>
    <row r="56" spans="1:11" ht="12.75" customHeight="1" x14ac:dyDescent="0.2">
      <c r="A56" s="61" t="s">
        <v>16</v>
      </c>
      <c r="B56" s="62"/>
      <c r="C56" s="53">
        <v>4920402.5</v>
      </c>
      <c r="D56" s="53"/>
      <c r="E56" s="26"/>
      <c r="F56" s="53">
        <v>29079</v>
      </c>
      <c r="G56" s="53"/>
      <c r="H56" s="53"/>
      <c r="I56" s="97">
        <v>169.20810550569138</v>
      </c>
      <c r="J56" s="38"/>
      <c r="K56" s="27"/>
    </row>
    <row r="57" spans="1:11" ht="12.75" customHeight="1" x14ac:dyDescent="0.2">
      <c r="A57" s="57" t="s">
        <v>17</v>
      </c>
      <c r="B57" s="58"/>
      <c r="C57" s="53">
        <v>48463802.200000003</v>
      </c>
      <c r="D57" s="53"/>
      <c r="E57" s="26"/>
      <c r="F57" s="53">
        <v>271203</v>
      </c>
      <c r="G57" s="53"/>
      <c r="H57" s="53"/>
      <c r="I57" s="97">
        <v>178.69935878290434</v>
      </c>
      <c r="J57" s="17"/>
      <c r="K57" s="27"/>
    </row>
    <row r="58" spans="1:11" s="27" customFormat="1" ht="12.75" customHeight="1" x14ac:dyDescent="0.2">
      <c r="A58" s="61" t="s">
        <v>4</v>
      </c>
      <c r="B58" s="62"/>
      <c r="C58" s="53">
        <v>12537259.800000001</v>
      </c>
      <c r="D58" s="53"/>
      <c r="E58" s="26"/>
      <c r="F58" s="53">
        <v>70737</v>
      </c>
      <c r="G58" s="53"/>
      <c r="H58" s="53"/>
      <c r="I58" s="97">
        <v>177.23765214809791</v>
      </c>
      <c r="J58" s="38"/>
    </row>
    <row r="59" spans="1:11" ht="12.75" customHeight="1" x14ac:dyDescent="0.2">
      <c r="A59" s="59" t="s">
        <v>1</v>
      </c>
      <c r="B59" s="63"/>
      <c r="C59" s="54">
        <v>65921464.5</v>
      </c>
      <c r="D59" s="54"/>
      <c r="E59" s="28"/>
      <c r="F59" s="54">
        <v>371019</v>
      </c>
      <c r="G59" s="54"/>
      <c r="H59" s="54"/>
      <c r="I59" s="99">
        <v>177.67678878979243</v>
      </c>
      <c r="J59" s="38"/>
      <c r="K59" s="27"/>
    </row>
    <row r="60" spans="1:11" s="39" customFormat="1" ht="12.75" customHeight="1" x14ac:dyDescent="0.2">
      <c r="A60" s="17" t="s">
        <v>235</v>
      </c>
      <c r="B60" s="17"/>
      <c r="C60" s="17"/>
      <c r="D60" s="17"/>
      <c r="E60" s="17"/>
      <c r="F60" s="20"/>
      <c r="G60" s="17"/>
      <c r="H60" s="17"/>
      <c r="I60" s="17"/>
      <c r="J60" s="17"/>
    </row>
    <row r="61" spans="1:11" ht="12.75" customHeight="1" x14ac:dyDescent="0.2">
      <c r="A61" s="7" t="s">
        <v>236</v>
      </c>
      <c r="B61" s="17"/>
      <c r="C61" s="20"/>
      <c r="D61" s="17"/>
      <c r="E61" s="17"/>
      <c r="F61" s="17"/>
      <c r="G61" s="17"/>
      <c r="H61" s="17"/>
      <c r="I61" s="17"/>
      <c r="J61" s="17"/>
      <c r="K61" s="17"/>
    </row>
    <row r="64" spans="1:11" ht="12.75" customHeight="1" x14ac:dyDescent="0.2">
      <c r="B64" s="20"/>
      <c r="C64" s="20"/>
      <c r="E64" s="20"/>
      <c r="F64" s="20"/>
      <c r="H64" s="20"/>
      <c r="I64" s="20"/>
      <c r="J64" s="20"/>
      <c r="K64" s="20"/>
    </row>
    <row r="65" spans="1:11" ht="12.75" customHeight="1" x14ac:dyDescent="0.2">
      <c r="B65" s="20"/>
      <c r="C65" s="20"/>
      <c r="E65" s="20"/>
      <c r="F65" s="32"/>
      <c r="H65" s="20"/>
      <c r="I65" s="20"/>
      <c r="J65" s="20"/>
      <c r="K65" s="32"/>
    </row>
    <row r="66" spans="1:11" ht="12.75" customHeight="1" x14ac:dyDescent="0.2">
      <c r="A66" s="15"/>
      <c r="B66" s="19"/>
      <c r="C66" s="32"/>
      <c r="E66" s="32"/>
      <c r="F66" s="20"/>
      <c r="H66" s="32"/>
      <c r="I66" s="32"/>
      <c r="J66" s="32"/>
      <c r="K66" s="20"/>
    </row>
    <row r="67" spans="1:11" ht="12.75" customHeight="1" x14ac:dyDescent="0.2">
      <c r="A67" s="14"/>
      <c r="B67" s="12"/>
      <c r="C67" s="20"/>
      <c r="E67" s="20"/>
      <c r="F67" s="40"/>
      <c r="H67" s="40"/>
      <c r="I67" s="40"/>
      <c r="J67" s="40"/>
      <c r="K67" s="40"/>
    </row>
    <row r="68" spans="1:11" ht="12.75" customHeight="1" x14ac:dyDescent="0.2">
      <c r="B68" s="20"/>
      <c r="C68" s="20"/>
      <c r="E68" s="20"/>
      <c r="F68" s="20"/>
      <c r="H68" s="20"/>
      <c r="I68" s="20"/>
      <c r="J68" s="20"/>
      <c r="K68" s="20"/>
    </row>
    <row r="69" spans="1:11" ht="12.75" customHeight="1" x14ac:dyDescent="0.2">
      <c r="A69" s="14"/>
      <c r="B69" s="12"/>
      <c r="C69" s="12"/>
      <c r="E69" s="12"/>
      <c r="F69" s="12"/>
      <c r="H69" s="12"/>
      <c r="I69" s="12"/>
      <c r="J69" s="12"/>
      <c r="K69" s="12"/>
    </row>
    <row r="70" spans="1:11" ht="12.75" customHeight="1" x14ac:dyDescent="0.2">
      <c r="B70" s="17"/>
      <c r="C70" s="17"/>
      <c r="D70" s="17"/>
      <c r="E70" s="17"/>
      <c r="F70" s="17"/>
      <c r="G70" s="17"/>
      <c r="H70" s="17"/>
      <c r="I70" s="17"/>
      <c r="J70" s="17"/>
      <c r="K70" s="17"/>
    </row>
    <row r="71" spans="1:11" ht="12.75" customHeight="1" x14ac:dyDescent="0.2">
      <c r="B71" s="17"/>
      <c r="C71" s="17"/>
      <c r="D71" s="17"/>
      <c r="E71" s="17"/>
      <c r="F71" s="17"/>
      <c r="G71" s="17"/>
      <c r="H71" s="17"/>
      <c r="I71" s="17"/>
      <c r="J71" s="17"/>
    </row>
    <row r="72" spans="1:11" ht="12.75" customHeight="1" x14ac:dyDescent="0.2">
      <c r="B72" s="17"/>
      <c r="C72" s="17"/>
      <c r="D72" s="17"/>
      <c r="E72" s="17"/>
      <c r="F72" s="17"/>
      <c r="G72" s="17"/>
      <c r="H72" s="17"/>
      <c r="I72" s="17"/>
      <c r="J72" s="17"/>
    </row>
    <row r="73" spans="1:11" ht="12.75" customHeight="1" x14ac:dyDescent="0.2">
      <c r="B73" s="17"/>
      <c r="C73" s="17"/>
      <c r="D73" s="17"/>
      <c r="E73" s="17"/>
      <c r="F73" s="17"/>
      <c r="G73" s="17"/>
      <c r="H73" s="17"/>
      <c r="I73" s="17"/>
      <c r="J73" s="17"/>
    </row>
  </sheetData>
  <mergeCells count="6">
    <mergeCell ref="B36:C36"/>
    <mergeCell ref="E36:F36"/>
    <mergeCell ref="B4:C4"/>
    <mergeCell ref="E4:F4"/>
    <mergeCell ref="H4:J4"/>
    <mergeCell ref="H36:J36"/>
  </mergeCells>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X58"/>
  <sheetViews>
    <sheetView showGridLines="0" zoomScaleNormal="100" workbookViewId="0"/>
  </sheetViews>
  <sheetFormatPr defaultColWidth="9.140625" defaultRowHeight="12.75" customHeight="1" x14ac:dyDescent="0.2"/>
  <cols>
    <col min="1" max="1" width="17.7109375" style="1" customWidth="1"/>
    <col min="2" max="4" width="11" style="1" customWidth="1"/>
    <col min="5" max="5" width="2.140625" style="1" customWidth="1"/>
    <col min="6" max="8" width="11" style="1" customWidth="1"/>
    <col min="9" max="9" width="11.140625" style="4" customWidth="1"/>
    <col min="10" max="10" width="11.7109375" style="1" customWidth="1"/>
    <col min="11" max="11" width="9.140625" style="1"/>
    <col min="12" max="12" width="17.5703125" style="1" customWidth="1"/>
    <col min="13" max="13" width="10.85546875" style="1" customWidth="1"/>
    <col min="14" max="14" width="15.7109375" style="1" customWidth="1"/>
    <col min="15" max="16" width="9.5703125" style="1" bestFit="1" customWidth="1"/>
    <col min="17" max="17" width="16.42578125" style="1" customWidth="1"/>
    <col min="18" max="18" width="9.28515625" style="1" bestFit="1" customWidth="1"/>
    <col min="19" max="16384" width="9.140625" style="1"/>
  </cols>
  <sheetData>
    <row r="1" spans="1:16" ht="12.75" customHeight="1" x14ac:dyDescent="0.2">
      <c r="A1" s="2" t="s">
        <v>320</v>
      </c>
      <c r="J1" s="13"/>
    </row>
    <row r="2" spans="1:16" ht="12.75" customHeight="1" x14ac:dyDescent="0.2">
      <c r="A2" s="45" t="s">
        <v>321</v>
      </c>
    </row>
    <row r="3" spans="1:16" ht="12.75" customHeight="1" x14ac:dyDescent="0.2">
      <c r="A3" s="6"/>
      <c r="B3" s="6"/>
      <c r="C3" s="6"/>
      <c r="D3" s="6"/>
      <c r="E3" s="6"/>
      <c r="F3" s="6"/>
      <c r="G3" s="6"/>
      <c r="H3" s="6"/>
      <c r="I3" s="25"/>
      <c r="J3" s="6"/>
    </row>
    <row r="4" spans="1:16" ht="12.75" customHeight="1" x14ac:dyDescent="0.2">
      <c r="A4" s="1" t="s">
        <v>79</v>
      </c>
      <c r="B4" s="271" t="s">
        <v>80</v>
      </c>
      <c r="C4" s="271"/>
      <c r="D4" s="271"/>
      <c r="E4" s="4"/>
      <c r="F4" s="271" t="s">
        <v>104</v>
      </c>
      <c r="G4" s="271"/>
      <c r="H4" s="271"/>
      <c r="I4" s="56" t="s">
        <v>81</v>
      </c>
      <c r="J4" s="34" t="s">
        <v>347</v>
      </c>
    </row>
    <row r="5" spans="1:16" ht="22.5" x14ac:dyDescent="0.2">
      <c r="A5" s="6"/>
      <c r="B5" s="65" t="s">
        <v>158</v>
      </c>
      <c r="C5" s="65" t="s">
        <v>159</v>
      </c>
      <c r="D5" s="65" t="s">
        <v>1</v>
      </c>
      <c r="E5" s="25"/>
      <c r="F5" s="33">
        <v>-3500</v>
      </c>
      <c r="G5" s="25" t="s">
        <v>24</v>
      </c>
      <c r="H5" s="25" t="s">
        <v>1</v>
      </c>
      <c r="I5" s="25"/>
      <c r="J5" s="64"/>
      <c r="L5" s="17"/>
      <c r="M5" s="17"/>
      <c r="P5" s="20"/>
    </row>
    <row r="6" spans="1:16" s="5" customFormat="1" ht="12.75" customHeight="1" x14ac:dyDescent="0.2">
      <c r="A6" s="42" t="s">
        <v>83</v>
      </c>
      <c r="B6" s="225">
        <v>1075.1834329999999</v>
      </c>
      <c r="C6" s="225">
        <v>1402.4213930000001</v>
      </c>
      <c r="D6" s="225">
        <v>1196.329696</v>
      </c>
      <c r="E6" s="225"/>
      <c r="F6" s="225">
        <v>1483.377884</v>
      </c>
      <c r="G6" s="49">
        <v>3557.8810130000002</v>
      </c>
      <c r="H6" s="49">
        <v>1673.8828020000001</v>
      </c>
      <c r="I6" s="49">
        <v>5429.1326520000002</v>
      </c>
      <c r="J6" s="49">
        <v>205.93946099999999</v>
      </c>
    </row>
    <row r="7" spans="1:16" s="5" customFormat="1" ht="12.75" customHeight="1" x14ac:dyDescent="0.2">
      <c r="A7" s="43" t="s">
        <v>98</v>
      </c>
      <c r="B7" s="225">
        <v>1131.465604</v>
      </c>
      <c r="C7" s="225">
        <v>1279.2911489999999</v>
      </c>
      <c r="D7" s="225">
        <v>1163.7242409999999</v>
      </c>
      <c r="E7" s="225"/>
      <c r="F7" s="225">
        <v>1362.4291040000001</v>
      </c>
      <c r="G7" s="49">
        <v>3233.0275820000002</v>
      </c>
      <c r="H7" s="49">
        <v>1595.4675460000001</v>
      </c>
      <c r="I7" s="49">
        <v>7750.8054190000003</v>
      </c>
      <c r="J7" s="49">
        <v>175.44118499999999</v>
      </c>
    </row>
    <row r="8" spans="1:16" s="5" customFormat="1" ht="12.75" customHeight="1" x14ac:dyDescent="0.2">
      <c r="A8" s="43" t="s">
        <v>84</v>
      </c>
      <c r="B8" s="225">
        <v>1076.0725829999999</v>
      </c>
      <c r="C8" s="225">
        <v>1144.6421809999999</v>
      </c>
      <c r="D8" s="225">
        <v>1088.585552</v>
      </c>
      <c r="E8" s="225"/>
      <c r="F8" s="225">
        <v>1300.4275050000001</v>
      </c>
      <c r="G8" s="49">
        <v>3839.6938409999998</v>
      </c>
      <c r="H8" s="49">
        <v>1570.559747</v>
      </c>
      <c r="I8" s="49">
        <v>6580.3358420000004</v>
      </c>
      <c r="J8" s="49">
        <v>167.798967</v>
      </c>
    </row>
    <row r="9" spans="1:16" s="5" customFormat="1" ht="12.75" customHeight="1" x14ac:dyDescent="0.2">
      <c r="A9" s="43" t="s">
        <v>85</v>
      </c>
      <c r="B9" s="225">
        <v>1082.7019310000001</v>
      </c>
      <c r="C9" s="225">
        <v>1041.67966</v>
      </c>
      <c r="D9" s="225">
        <v>1073.228656</v>
      </c>
      <c r="E9" s="225"/>
      <c r="F9" s="225">
        <v>1250.951507</v>
      </c>
      <c r="G9" s="49">
        <v>3641.192063</v>
      </c>
      <c r="H9" s="49">
        <v>1526.8429719999999</v>
      </c>
      <c r="I9" s="49">
        <v>5089.925722</v>
      </c>
      <c r="J9" s="49">
        <v>164.95531299999999</v>
      </c>
    </row>
    <row r="10" spans="1:16" s="5" customFormat="1" ht="12.75" customHeight="1" x14ac:dyDescent="0.2">
      <c r="A10" s="43" t="s">
        <v>86</v>
      </c>
      <c r="B10" s="225">
        <v>1119.0413349999999</v>
      </c>
      <c r="C10" s="225">
        <v>1255.2194529999999</v>
      </c>
      <c r="D10" s="225">
        <v>1148.778816</v>
      </c>
      <c r="E10" s="225"/>
      <c r="F10" s="225">
        <v>1323.638768</v>
      </c>
      <c r="G10" s="49">
        <v>5081.8959880000002</v>
      </c>
      <c r="H10" s="49">
        <v>1853.7920140000001</v>
      </c>
      <c r="I10" s="49">
        <v>5102.34771</v>
      </c>
      <c r="J10" s="49">
        <v>170.38408200000001</v>
      </c>
    </row>
    <row r="11" spans="1:16" s="5" customFormat="1" ht="12.75" customHeight="1" x14ac:dyDescent="0.2">
      <c r="A11" s="43" t="s">
        <v>87</v>
      </c>
      <c r="B11" s="225">
        <v>1113.315707</v>
      </c>
      <c r="C11" s="225">
        <v>1237.829369</v>
      </c>
      <c r="D11" s="225">
        <v>1143.915624</v>
      </c>
      <c r="E11" s="225"/>
      <c r="F11" s="225">
        <v>1282.220071</v>
      </c>
      <c r="G11" s="49">
        <v>5573.2058800000004</v>
      </c>
      <c r="H11" s="49">
        <v>1916.605462</v>
      </c>
      <c r="I11" s="49">
        <v>4078.5060149999999</v>
      </c>
      <c r="J11" s="49">
        <v>165.12800200000001</v>
      </c>
    </row>
    <row r="12" spans="1:16" s="5" customFormat="1" ht="12.75" customHeight="1" x14ac:dyDescent="0.2">
      <c r="A12" s="43" t="s">
        <v>99</v>
      </c>
      <c r="B12" s="225">
        <v>1080.9324019999999</v>
      </c>
      <c r="C12" s="225">
        <v>1197.3610450000001</v>
      </c>
      <c r="D12" s="225">
        <v>1104.7992389999999</v>
      </c>
      <c r="E12" s="225"/>
      <c r="F12" s="225">
        <v>1209.3681320000001</v>
      </c>
      <c r="G12" s="49">
        <v>4718.015762</v>
      </c>
      <c r="H12" s="49">
        <v>1652.949128</v>
      </c>
      <c r="I12" s="49">
        <v>5604.9147540000004</v>
      </c>
      <c r="J12" s="49">
        <v>160.737573</v>
      </c>
    </row>
    <row r="13" spans="1:16" s="5" customFormat="1" ht="12.75" customHeight="1" x14ac:dyDescent="0.2">
      <c r="A13" s="43" t="s">
        <v>88</v>
      </c>
      <c r="B13" s="225">
        <v>898.21249599999999</v>
      </c>
      <c r="C13" s="225">
        <v>1061.2168160000001</v>
      </c>
      <c r="D13" s="225">
        <v>931.26481000000001</v>
      </c>
      <c r="E13" s="225"/>
      <c r="F13" s="225">
        <v>1000.247025</v>
      </c>
      <c r="G13" s="49">
        <v>2545.9945499999999</v>
      </c>
      <c r="H13" s="49">
        <v>1143.973739</v>
      </c>
      <c r="I13" s="49">
        <v>2532.3166660000002</v>
      </c>
      <c r="J13" s="49">
        <v>148.11517900000001</v>
      </c>
    </row>
    <row r="14" spans="1:16" s="5" customFormat="1" ht="12.75" customHeight="1" x14ac:dyDescent="0.2">
      <c r="A14" s="43" t="s">
        <v>97</v>
      </c>
      <c r="B14" s="225">
        <v>1071.6098</v>
      </c>
      <c r="C14" s="225">
        <v>1188.4886980000001</v>
      </c>
      <c r="D14" s="225">
        <v>1091.4809660000001</v>
      </c>
      <c r="E14" s="225"/>
      <c r="F14" s="225">
        <v>1205.122402</v>
      </c>
      <c r="G14" s="49">
        <v>3945.7891760000002</v>
      </c>
      <c r="H14" s="49">
        <v>1532.308745</v>
      </c>
      <c r="I14" s="49">
        <v>3032.8563380000001</v>
      </c>
      <c r="J14" s="49">
        <v>163.49328499999999</v>
      </c>
    </row>
    <row r="15" spans="1:16" s="5" customFormat="1" ht="12.75" customHeight="1" x14ac:dyDescent="0.2">
      <c r="A15" s="43" t="s">
        <v>100</v>
      </c>
      <c r="B15" s="225">
        <v>1093.3197520000001</v>
      </c>
      <c r="C15" s="225">
        <v>1249.2714980000001</v>
      </c>
      <c r="D15" s="225">
        <v>1129.9845419999999</v>
      </c>
      <c r="E15" s="225"/>
      <c r="F15" s="225">
        <v>1363.5512349999999</v>
      </c>
      <c r="G15" s="49">
        <v>4914.4565199999997</v>
      </c>
      <c r="H15" s="49">
        <v>1903.134671</v>
      </c>
      <c r="I15" s="49">
        <v>4538.9086100000004</v>
      </c>
      <c r="J15" s="49">
        <v>183.29793799999999</v>
      </c>
    </row>
    <row r="16" spans="1:16" s="5" customFormat="1" ht="12.75" customHeight="1" x14ac:dyDescent="0.2">
      <c r="A16" s="43" t="s">
        <v>89</v>
      </c>
      <c r="B16" s="225">
        <v>1095.4828680000001</v>
      </c>
      <c r="C16" s="225">
        <v>1214.658214</v>
      </c>
      <c r="D16" s="225">
        <v>1120.743995</v>
      </c>
      <c r="E16" s="225"/>
      <c r="F16" s="225">
        <v>1286.684667</v>
      </c>
      <c r="G16" s="49">
        <v>4318.4718309999998</v>
      </c>
      <c r="H16" s="49">
        <v>1678.08745</v>
      </c>
      <c r="I16" s="49">
        <v>6223.3192099999997</v>
      </c>
      <c r="J16" s="49">
        <v>167.066776</v>
      </c>
    </row>
    <row r="17" spans="1:24" s="5" customFormat="1" ht="12.75" customHeight="1" x14ac:dyDescent="0.2">
      <c r="A17" s="43" t="s">
        <v>90</v>
      </c>
      <c r="B17" s="225">
        <v>1118.6975199999999</v>
      </c>
      <c r="C17" s="225">
        <v>1208.487298</v>
      </c>
      <c r="D17" s="225">
        <v>1140.7818319999999</v>
      </c>
      <c r="E17" s="225"/>
      <c r="F17" s="225">
        <v>1317.0626580000001</v>
      </c>
      <c r="G17" s="49">
        <v>4019.4921800000002</v>
      </c>
      <c r="H17" s="49">
        <v>1703.1793130000001</v>
      </c>
      <c r="I17" s="49">
        <v>5841.0018520000003</v>
      </c>
      <c r="J17" s="49">
        <v>184.76741699999999</v>
      </c>
    </row>
    <row r="18" spans="1:24" s="5" customFormat="1" ht="12.75" customHeight="1" x14ac:dyDescent="0.2">
      <c r="A18" s="43" t="s">
        <v>91</v>
      </c>
      <c r="B18" s="225">
        <v>1090.584261</v>
      </c>
      <c r="C18" s="225">
        <v>1156.7553310000001</v>
      </c>
      <c r="D18" s="225">
        <v>1106.2000250000001</v>
      </c>
      <c r="E18" s="225"/>
      <c r="F18" s="225">
        <v>1279.167991</v>
      </c>
      <c r="G18" s="49">
        <v>3732.1410639999999</v>
      </c>
      <c r="H18" s="49">
        <v>1644.3734449999999</v>
      </c>
      <c r="I18" s="49">
        <v>5695.1806450000004</v>
      </c>
      <c r="J18" s="49">
        <v>161.93179000000001</v>
      </c>
    </row>
    <row r="19" spans="1:24" s="5" customFormat="1" ht="12.75" customHeight="1" x14ac:dyDescent="0.2">
      <c r="A19" s="43" t="s">
        <v>101</v>
      </c>
      <c r="B19" s="225">
        <v>1075.432513</v>
      </c>
      <c r="C19" s="225">
        <v>1221.083529</v>
      </c>
      <c r="D19" s="225">
        <v>1103.2902309999999</v>
      </c>
      <c r="E19" s="225"/>
      <c r="F19" s="225">
        <v>1280.105356</v>
      </c>
      <c r="G19" s="49">
        <v>4506.3728570000003</v>
      </c>
      <c r="H19" s="49">
        <v>1714.968112</v>
      </c>
      <c r="I19" s="49">
        <v>3174.8693330000001</v>
      </c>
      <c r="J19" s="49">
        <v>166.20686699999999</v>
      </c>
    </row>
    <row r="20" spans="1:24" s="5" customFormat="1" ht="12.75" customHeight="1" x14ac:dyDescent="0.2">
      <c r="A20" s="43" t="s">
        <v>92</v>
      </c>
      <c r="B20" s="225">
        <v>1080.0886379999999</v>
      </c>
      <c r="C20" s="225">
        <v>1219.8552239999999</v>
      </c>
      <c r="D20" s="225">
        <v>1103.8472099999999</v>
      </c>
      <c r="E20" s="225"/>
      <c r="F20" s="225">
        <v>1284.386307</v>
      </c>
      <c r="G20" s="49">
        <v>3451.6934919999999</v>
      </c>
      <c r="H20" s="49">
        <v>1594.711059</v>
      </c>
      <c r="I20" s="49">
        <v>5853.2619510000004</v>
      </c>
      <c r="J20" s="49">
        <v>169.953216</v>
      </c>
    </row>
    <row r="21" spans="1:24" s="5" customFormat="1" ht="12.75" customHeight="1" x14ac:dyDescent="0.2">
      <c r="A21" s="43" t="s">
        <v>93</v>
      </c>
      <c r="B21" s="225">
        <v>1038.6334019999999</v>
      </c>
      <c r="C21" s="225">
        <v>1099.450159</v>
      </c>
      <c r="D21" s="225">
        <v>1053.1299140000001</v>
      </c>
      <c r="E21" s="225"/>
      <c r="F21" s="225">
        <v>1217.9472249999999</v>
      </c>
      <c r="G21" s="49">
        <v>3521.745981</v>
      </c>
      <c r="H21" s="49">
        <v>1510.082727</v>
      </c>
      <c r="I21" s="49">
        <v>5238.6424370000004</v>
      </c>
      <c r="J21" s="49">
        <v>162.328564</v>
      </c>
    </row>
    <row r="22" spans="1:24" s="5" customFormat="1" ht="12.75" customHeight="1" x14ac:dyDescent="0.2">
      <c r="A22" s="43" t="s">
        <v>94</v>
      </c>
      <c r="B22" s="225">
        <v>1042.709114</v>
      </c>
      <c r="C22" s="225">
        <v>1243.0341109999999</v>
      </c>
      <c r="D22" s="225">
        <v>1081.466203</v>
      </c>
      <c r="E22" s="225"/>
      <c r="F22" s="225">
        <v>1275.8831560000001</v>
      </c>
      <c r="G22" s="49">
        <v>3721.185567</v>
      </c>
      <c r="H22" s="49">
        <v>1585.29828</v>
      </c>
      <c r="I22" s="49">
        <v>5390.8197259999997</v>
      </c>
      <c r="J22" s="49">
        <v>166.89769699999999</v>
      </c>
    </row>
    <row r="23" spans="1:24" s="5" customFormat="1" ht="12.75" customHeight="1" x14ac:dyDescent="0.2">
      <c r="A23" s="43" t="s">
        <v>95</v>
      </c>
      <c r="B23" s="225">
        <v>1032.4344819999999</v>
      </c>
      <c r="C23" s="225">
        <v>1226.8179070000001</v>
      </c>
      <c r="D23" s="225">
        <v>1073.9064989999999</v>
      </c>
      <c r="E23" s="225"/>
      <c r="F23" s="225">
        <v>1238.678388</v>
      </c>
      <c r="G23" s="49">
        <v>4320.6388059999999</v>
      </c>
      <c r="H23" s="49">
        <v>1689.5949639999999</v>
      </c>
      <c r="I23" s="49">
        <v>5047.4549509999997</v>
      </c>
      <c r="J23" s="49">
        <v>160.20062100000001</v>
      </c>
    </row>
    <row r="24" spans="1:24" s="5" customFormat="1" ht="12.75" customHeight="1" x14ac:dyDescent="0.2">
      <c r="A24" s="43" t="s">
        <v>96</v>
      </c>
      <c r="B24" s="225">
        <v>1052.030278</v>
      </c>
      <c r="C24" s="225">
        <v>1184.8073919999999</v>
      </c>
      <c r="D24" s="225">
        <v>1089.657653</v>
      </c>
      <c r="E24" s="225"/>
      <c r="F24" s="225">
        <v>1256.0966739999999</v>
      </c>
      <c r="G24" s="49">
        <v>3590.752786</v>
      </c>
      <c r="H24" s="49">
        <v>1560.2028969999999</v>
      </c>
      <c r="I24" s="49">
        <v>5578.7876489999999</v>
      </c>
      <c r="J24" s="49">
        <v>159.679822</v>
      </c>
    </row>
    <row r="25" spans="1:24" s="5" customFormat="1" ht="12.75" customHeight="1" x14ac:dyDescent="0.2">
      <c r="A25" s="43" t="s">
        <v>102</v>
      </c>
      <c r="B25" s="225">
        <v>1023.0112810000001</v>
      </c>
      <c r="C25" s="225">
        <v>1109.3382140000001</v>
      </c>
      <c r="D25" s="225">
        <v>1046.7483910000001</v>
      </c>
      <c r="E25" s="225"/>
      <c r="F25" s="225">
        <v>1185.562977</v>
      </c>
      <c r="G25" s="49">
        <v>4272.3042340000002</v>
      </c>
      <c r="H25" s="49">
        <v>1660.2414590000001</v>
      </c>
      <c r="I25" s="49">
        <v>5234.261555</v>
      </c>
      <c r="J25" s="49">
        <v>172.41018199999999</v>
      </c>
    </row>
    <row r="26" spans="1:24" s="5" customFormat="1" ht="12.75" customHeight="1" x14ac:dyDescent="0.2">
      <c r="A26" s="43" t="s">
        <v>103</v>
      </c>
      <c r="B26" s="49">
        <v>1008.713536</v>
      </c>
      <c r="C26" s="49">
        <v>1217.730084</v>
      </c>
      <c r="D26" s="49">
        <v>1056.737304</v>
      </c>
      <c r="E26" s="49"/>
      <c r="F26" s="49">
        <v>1248.898848</v>
      </c>
      <c r="G26" s="49">
        <v>3100.0159239999998</v>
      </c>
      <c r="H26" s="49">
        <v>1495.4374250000001</v>
      </c>
      <c r="I26" s="49">
        <v>4652.572134</v>
      </c>
      <c r="J26" s="49">
        <v>167.155475</v>
      </c>
    </row>
    <row r="27" spans="1:24" s="31" customFormat="1" ht="12.75" customHeight="1" x14ac:dyDescent="0.2">
      <c r="A27" s="44" t="s">
        <v>23</v>
      </c>
      <c r="B27" s="49">
        <v>927.02498800000001</v>
      </c>
      <c r="C27" s="49">
        <v>771.834656</v>
      </c>
      <c r="D27" s="49">
        <v>825.01845700000001</v>
      </c>
      <c r="E27" s="49"/>
      <c r="F27" s="49">
        <v>685.264769</v>
      </c>
      <c r="G27" s="49">
        <v>1343.958333</v>
      </c>
      <c r="H27" s="49">
        <v>703.01399700000002</v>
      </c>
      <c r="I27" s="49">
        <v>2393.4499999999998</v>
      </c>
      <c r="J27" s="49">
        <v>173.066453</v>
      </c>
      <c r="M27" s="5"/>
      <c r="N27" s="5"/>
      <c r="O27" s="5"/>
      <c r="P27" s="5"/>
      <c r="Q27" s="5"/>
      <c r="R27" s="5"/>
      <c r="U27" s="5"/>
      <c r="X27" s="5"/>
    </row>
    <row r="28" spans="1:24" s="5" customFormat="1" ht="12.75" customHeight="1" x14ac:dyDescent="0.2">
      <c r="A28" s="48" t="s">
        <v>1</v>
      </c>
      <c r="B28" s="48">
        <v>1082.5445110000001</v>
      </c>
      <c r="C28" s="48">
        <v>1252.078211</v>
      </c>
      <c r="D28" s="48">
        <v>1126.0286000000001</v>
      </c>
      <c r="E28" s="48"/>
      <c r="F28" s="48">
        <v>1331.6856640000001</v>
      </c>
      <c r="G28" s="48">
        <v>4068.496361</v>
      </c>
      <c r="H28" s="48">
        <v>1679.0628730000001</v>
      </c>
      <c r="I28" s="48">
        <v>5462.3519390000001</v>
      </c>
      <c r="J28" s="48">
        <v>177.67678799999999</v>
      </c>
    </row>
    <row r="29" spans="1:24" ht="12.75" customHeight="1" x14ac:dyDescent="0.2">
      <c r="A29" s="17" t="s">
        <v>235</v>
      </c>
      <c r="F29" s="121"/>
      <c r="G29" s="121"/>
      <c r="H29" s="121"/>
    </row>
    <row r="30" spans="1:24" ht="12.75" customHeight="1" x14ac:dyDescent="0.2">
      <c r="A30" s="7" t="s">
        <v>236</v>
      </c>
    </row>
    <row r="31" spans="1:24" customFormat="1" ht="12.75" customHeight="1" x14ac:dyDescent="0.2">
      <c r="A31" s="17" t="s">
        <v>348</v>
      </c>
      <c r="B31" s="41"/>
      <c r="C31" s="41"/>
      <c r="D31" s="41"/>
      <c r="E31" s="41"/>
      <c r="F31" s="41"/>
      <c r="G31" s="41"/>
      <c r="H31" s="41"/>
      <c r="I31" s="41"/>
      <c r="J31" s="41"/>
      <c r="L31" s="1"/>
      <c r="M31" s="1"/>
      <c r="N31" s="1"/>
      <c r="O31" s="1"/>
      <c r="P31" s="41"/>
      <c r="Q31" s="41"/>
      <c r="R31" s="41"/>
      <c r="S31" s="41"/>
    </row>
    <row r="32" spans="1:24" customFormat="1" ht="12.75" customHeight="1" x14ac:dyDescent="0.2">
      <c r="D32" s="55"/>
      <c r="L32" s="1"/>
      <c r="M32" s="1"/>
      <c r="N32" s="1"/>
      <c r="O32" s="1"/>
    </row>
    <row r="33" spans="12:15" customFormat="1" ht="12.75" customHeight="1" x14ac:dyDescent="0.2">
      <c r="L33" s="1"/>
      <c r="M33" s="1"/>
      <c r="N33" s="1"/>
      <c r="O33" s="1"/>
    </row>
    <row r="34" spans="12:15" customFormat="1" ht="12.75" customHeight="1" x14ac:dyDescent="0.2">
      <c r="L34" s="1"/>
      <c r="M34" s="1"/>
      <c r="N34" s="1"/>
      <c r="O34" s="1"/>
    </row>
    <row r="35" spans="12:15" customFormat="1" ht="12.75" customHeight="1" x14ac:dyDescent="0.2"/>
    <row r="36" spans="12:15" customFormat="1" ht="12.75" customHeight="1" x14ac:dyDescent="0.2"/>
    <row r="37" spans="12:15" customFormat="1" ht="12.75" customHeight="1" x14ac:dyDescent="0.2"/>
    <row r="38" spans="12:15" customFormat="1" ht="12.75" customHeight="1" x14ac:dyDescent="0.2"/>
    <row r="39" spans="12:15" customFormat="1" ht="12.75" customHeight="1" x14ac:dyDescent="0.2"/>
    <row r="40" spans="12:15" customFormat="1" ht="12.75" customHeight="1" x14ac:dyDescent="0.2"/>
    <row r="41" spans="12:15" customFormat="1" ht="12.75" customHeight="1" x14ac:dyDescent="0.2"/>
    <row r="42" spans="12:15" customFormat="1" ht="12.75" customHeight="1" x14ac:dyDescent="0.2"/>
    <row r="43" spans="12:15" customFormat="1" ht="12.75" customHeight="1" x14ac:dyDescent="0.2"/>
    <row r="44" spans="12:15" customFormat="1" ht="12.75" customHeight="1" x14ac:dyDescent="0.2"/>
    <row r="45" spans="12:15" customFormat="1" ht="12.75" customHeight="1" x14ac:dyDescent="0.2"/>
    <row r="46" spans="12:15" customFormat="1" ht="12.75" customHeight="1" x14ac:dyDescent="0.2"/>
    <row r="47" spans="12:15" customFormat="1" ht="12.75" customHeight="1" x14ac:dyDescent="0.2"/>
    <row r="48" spans="12:15" customFormat="1" ht="12.75" customHeight="1" x14ac:dyDescent="0.2"/>
    <row r="49" spans="1:10" customFormat="1" ht="12.75" customHeight="1" x14ac:dyDescent="0.2"/>
    <row r="50" spans="1:10" customFormat="1" ht="12.75" customHeight="1" x14ac:dyDescent="0.2"/>
    <row r="51" spans="1:10" customFormat="1" ht="12.75" customHeight="1" x14ac:dyDescent="0.2"/>
    <row r="52" spans="1:10" customFormat="1" ht="12.75" customHeight="1" x14ac:dyDescent="0.2"/>
    <row r="53" spans="1:10" customFormat="1" ht="12.75" customHeight="1" x14ac:dyDescent="0.2"/>
    <row r="54" spans="1:10" customFormat="1" ht="12.75" customHeight="1" x14ac:dyDescent="0.2"/>
    <row r="55" spans="1:10" customFormat="1" ht="12.75" customHeight="1" x14ac:dyDescent="0.2"/>
    <row r="56" spans="1:10" customFormat="1" ht="12.75" customHeight="1" x14ac:dyDescent="0.2"/>
    <row r="57" spans="1:10" customFormat="1" ht="12.75" customHeight="1" x14ac:dyDescent="0.2"/>
    <row r="58" spans="1:10" ht="12.75" customHeight="1" x14ac:dyDescent="0.2">
      <c r="A58"/>
      <c r="B58"/>
      <c r="C58"/>
      <c r="D58"/>
      <c r="E58"/>
      <c r="F58"/>
      <c r="G58"/>
      <c r="H58"/>
      <c r="I58"/>
      <c r="J58"/>
    </row>
  </sheetData>
  <mergeCells count="2">
    <mergeCell ref="F4:H4"/>
    <mergeCell ref="B4:D4"/>
  </mergeCells>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84B1-7CE7-4717-9F18-7C25FE851754}">
  <dimension ref="A1:C36"/>
  <sheetViews>
    <sheetView zoomScaleNormal="100" zoomScaleSheetLayoutView="93" workbookViewId="0">
      <selection sqref="A1:C1"/>
    </sheetView>
  </sheetViews>
  <sheetFormatPr defaultColWidth="9.140625" defaultRowHeight="12.75" x14ac:dyDescent="0.2"/>
  <cols>
    <col min="1" max="1" width="75.7109375" style="72" customWidth="1"/>
    <col min="2" max="2" width="7.28515625" style="72" customWidth="1"/>
    <col min="3" max="3" width="78.28515625" style="72" customWidth="1"/>
    <col min="4" max="16384" width="9.140625" style="72"/>
  </cols>
  <sheetData>
    <row r="1" spans="1:3" ht="30" customHeight="1" x14ac:dyDescent="0.2">
      <c r="A1" s="268" t="s">
        <v>220</v>
      </c>
      <c r="B1" s="268"/>
      <c r="C1" s="268"/>
    </row>
    <row r="2" spans="1:3" x14ac:dyDescent="0.2">
      <c r="A2" s="73"/>
      <c r="B2" s="73"/>
      <c r="C2" s="73"/>
    </row>
    <row r="3" spans="1:3" ht="15.75" customHeight="1" x14ac:dyDescent="0.2">
      <c r="A3" s="74" t="s">
        <v>80</v>
      </c>
      <c r="B3" s="74"/>
      <c r="C3" s="75" t="s">
        <v>171</v>
      </c>
    </row>
    <row r="4" spans="1:3" ht="31.5" customHeight="1" x14ac:dyDescent="0.2">
      <c r="A4" s="76" t="str">
        <f>'PB Tab 1'!A1</f>
        <v>Tabell PB1. Total körsträcka (mil), antal personbilar och genomsnittlig körsträcka. Åren 1999–2023.</v>
      </c>
      <c r="B4" s="77"/>
      <c r="C4" s="76" t="str">
        <f>'PB Tab 1'!A2</f>
        <v>Table PB1. Vehicle kilometers (10 kilometers), number of vehicles and average kilometers driven. Years 1999–2023.</v>
      </c>
    </row>
    <row r="5" spans="1:3" ht="31.5" customHeight="1" x14ac:dyDescent="0.2">
      <c r="A5" s="76" t="str">
        <f>'PB Tab 2-3'!A1</f>
        <v>Tabell PB2. Körsträckor (mil) och antal personbilar efter tjänstevikt och ägare. År 2023.</v>
      </c>
      <c r="B5" s="77"/>
      <c r="C5" s="76" t="str">
        <f>'PB Tab 2-3'!A2</f>
        <v>Table PB2. Vehicle kilometers (10 kilometers), number of passenger cars, by kerb weight and owner. Year 2023.</v>
      </c>
    </row>
    <row r="6" spans="1:3" ht="31.5" customHeight="1" x14ac:dyDescent="0.2">
      <c r="A6" s="76" t="str">
        <f>'PB Tab 2-3'!A27</f>
        <v>Tabell PB3. Körsträckor (mil) och antal personbilar efter typ av ägare. År 2023.</v>
      </c>
      <c r="B6" s="77"/>
      <c r="C6" s="76" t="str">
        <f>'PB Tab 2-3'!A28</f>
        <v>Table PB3. Vehicle kilometers (10 kilometers) and number of passenger cars by type of owner. Year 2023.</v>
      </c>
    </row>
    <row r="7" spans="1:3" ht="31.5" customHeight="1" x14ac:dyDescent="0.2">
      <c r="A7" s="76" t="str">
        <f>'PB Tab 4-5'!A1</f>
        <v>Tabell PB4. Körsträckor (mil) och antal personbilar efter årsmodell/tillverkningsår och ägare. År 2023.</v>
      </c>
      <c r="B7" s="77"/>
      <c r="C7" s="76" t="str">
        <f>'PB Tab 4-5'!A2</f>
        <v>Table PB4. Vehicle kilometres (10 kilometres) and number of passenger cars by year of model/construction and by owner. Year 2023.</v>
      </c>
    </row>
    <row r="8" spans="1:3" ht="31.5" customHeight="1" x14ac:dyDescent="0.2">
      <c r="A8" s="76" t="str">
        <f>'PB Tab 4-5'!A34</f>
        <v>Tabell PB5. Körsträckor (mil) och antal personbilar efter drivmedel och ägare. År 2023.</v>
      </c>
      <c r="B8" s="77"/>
      <c r="C8" s="76" t="str">
        <f>'PB Tab 4-5'!A35</f>
        <v>Table PB5. Vehicle kilometres (10 kilometres) and number of passenger cars by fuel and owner. Year 2023.</v>
      </c>
    </row>
    <row r="9" spans="1:3" ht="15" customHeight="1" x14ac:dyDescent="0.2">
      <c r="A9" s="73"/>
      <c r="B9" s="73"/>
      <c r="C9" s="73"/>
    </row>
    <row r="10" spans="1:3" ht="15.75" customHeight="1" x14ac:dyDescent="0.2">
      <c r="A10" s="74" t="s">
        <v>127</v>
      </c>
      <c r="B10" s="74"/>
      <c r="C10" s="75" t="s">
        <v>172</v>
      </c>
    </row>
    <row r="11" spans="1:3" ht="31.5" customHeight="1" x14ac:dyDescent="0.2">
      <c r="A11" s="76" t="str">
        <f>'LB Tab 1-2'!$A$1</f>
        <v>Tabell LB1. Total körsträcka (mil), antal lätta lastbilar och genomsnittlig körsträcka. Åren 2000–2023.</v>
      </c>
      <c r="B11" s="77"/>
      <c r="C11" s="76" t="str">
        <f>'LB Tab 1-2'!$A$2</f>
        <v>Table LB1. Vehicle kilometers (10 kilometers), number of vehicles and average kilometers driven (10 kilometers). Years 2000–2023.</v>
      </c>
    </row>
    <row r="12" spans="1:3" ht="31.5" customHeight="1" x14ac:dyDescent="0.2">
      <c r="A12" s="76" t="str">
        <f>'LB Tab 1-2'!$A$35</f>
        <v>Tabell LB2. Total körsträcka, antal tunga lastbilar och genomsnittlig körsträcka (mil). Åren 2000-2023.</v>
      </c>
      <c r="B12" s="77"/>
      <c r="C12" s="76" t="str">
        <f>'LB Tab 1-2'!$A$36</f>
        <v>Table LB2. Vehicle kilometers (10 kilometers), number of vehicles and average kilometers driven (10 kilometers). Years 2000-2023.</v>
      </c>
    </row>
    <row r="13" spans="1:3" ht="31.5" customHeight="1" x14ac:dyDescent="0.2">
      <c r="A13" s="76" t="str">
        <f>'LB Tab 3-5'!$A$1</f>
        <v>Tabell LB3. Körsträckor (mil) och antal lastbilar efter årsmodell/tillverkningsår och totalvikt. År 2023.</v>
      </c>
      <c r="B13" s="77"/>
      <c r="C13" s="76" t="str">
        <f>'LB Tab 3-5'!$A$2</f>
        <v>Table LB3. Vehicle kilometers (10 kilometers) and number of lorries by year of model/construction and permissible maximum weight. Year 2023.</v>
      </c>
    </row>
    <row r="14" spans="1:3" ht="31.5" customHeight="1" x14ac:dyDescent="0.2">
      <c r="A14" s="76" t="str">
        <f>'LB Tab 3-5'!$A$32</f>
        <v>Tabell LB4. Körsträckor och antal lastbilar efter ägare, yrkesmässig trafik, firmabilstrafik och totalvikt. År 2023.</v>
      </c>
      <c r="B14" s="77"/>
      <c r="C14" s="76" t="str">
        <f>'LB Tab 3-5'!$A$33</f>
        <v>Table LB4. Vehicle kilometers (10 kilometers) and number of lorries by owner and used in transport for hire or reward or transport on own account. Year 2023.</v>
      </c>
    </row>
    <row r="15" spans="1:3" ht="31.5" customHeight="1" x14ac:dyDescent="0.2">
      <c r="A15" s="76" t="str">
        <f>'LB Tab 3-5'!$A$48</f>
        <v>Tabell LB5. Körsträckor och antal lastbilar efter karosseri. År 2023.</v>
      </c>
      <c r="B15" s="77"/>
      <c r="C15" s="76" t="str">
        <f>'LB Tab 3-5'!$A$49</f>
        <v>Table LB5. Vehicle kilometers (10 kilometers) and number of lorries by type of body. Year 2023.</v>
      </c>
    </row>
    <row r="16" spans="1:3" ht="31.5" customHeight="1" x14ac:dyDescent="0.2">
      <c r="A16" s="76" t="str">
        <f>'LB Tab 6-7'!$A$1</f>
        <v>Tabell LB6. Körsträckor (mil) och antal lastbilar efter totalvikt. År 2023.</v>
      </c>
      <c r="B16" s="77"/>
      <c r="C16" s="76" t="str">
        <f>'LB Tab 6-7'!$A$2</f>
        <v>Table LB6. Vehicle kilometers (10 kilometers) and number of lorries by permissible maximum weight. Year 2023.</v>
      </c>
    </row>
    <row r="17" spans="1:3" ht="31.5" customHeight="1" x14ac:dyDescent="0.2">
      <c r="A17" s="76" t="str">
        <f>'LB Tab 6-7'!$A$27</f>
        <v>Tabell LB7. Körsträckor (mil) och antal lastbilar efter maximilastvikt. År 2023.</v>
      </c>
      <c r="B17" s="77"/>
      <c r="C17" s="76" t="str">
        <f>'LB Tab 6-7'!$A$28</f>
        <v>Table LB7. Vehicle kilometers (10 kilometers) and number of lorries by load capacity. Year 2023.</v>
      </c>
    </row>
    <row r="18" spans="1:3" x14ac:dyDescent="0.2">
      <c r="A18" s="73"/>
      <c r="B18" s="73"/>
      <c r="C18" s="73"/>
    </row>
    <row r="19" spans="1:3" ht="15.75" customHeight="1" x14ac:dyDescent="0.2">
      <c r="A19" s="74" t="s">
        <v>81</v>
      </c>
      <c r="B19" s="74"/>
      <c r="C19" s="75" t="s">
        <v>173</v>
      </c>
    </row>
    <row r="20" spans="1:3" ht="31.5" customHeight="1" x14ac:dyDescent="0.2">
      <c r="A20" s="76" t="str">
        <f>'BU Tab 1'!A1</f>
        <v>Tabell BU1. Total körsträcka (mil), antal bussar och genomsnittlig körsträcka. Åren 1999–2023.</v>
      </c>
      <c r="B20" s="77"/>
      <c r="C20" s="76" t="str">
        <f>'BU Tab 1'!A2</f>
        <v>Table BU1. Vehicle kilometers (10 kilometers), number of buses and average kilometers driven (10 kilometers). Years 2000–2023.</v>
      </c>
    </row>
    <row r="21" spans="1:3" ht="31.5" customHeight="1" x14ac:dyDescent="0.2">
      <c r="A21" s="76" t="str">
        <f>'BU Tab 2-4'!A1</f>
        <v>Tabell BU2. Körsträckor (mil) och antal bussar efter årsmodell/tillverkningsår. År 2023.</v>
      </c>
      <c r="B21" s="77"/>
      <c r="C21" s="76" t="str">
        <f>'BU Tab 2-4'!A2</f>
        <v>Table BU2. Vehicle kilometres (10 kilometres) and number of buses by year of model/construction. Year 2023.</v>
      </c>
    </row>
    <row r="22" spans="1:3" ht="15.75" customHeight="1" x14ac:dyDescent="0.2">
      <c r="A22" s="76" t="str">
        <f>'BU Tab 2-4'!A31</f>
        <v>Tabell BU3. Körsträckor (mil) och antal bussar efter bussklass. År 2023.</v>
      </c>
      <c r="B22" s="77"/>
      <c r="C22" s="76" t="str">
        <f>'BU Tab 2-4'!A32</f>
        <v>Table BU3. Vehicle kilometres (10 kilometres) by bus class. Year 2023.</v>
      </c>
    </row>
    <row r="23" spans="1:3" ht="15.75" customHeight="1" x14ac:dyDescent="0.2">
      <c r="A23" s="76" t="str">
        <f>'BU Tab 2-4'!A48</f>
        <v>Tabell BU4. Körsträckor och antal bussar efter drivmedel. År 2023.</v>
      </c>
      <c r="B23" s="77"/>
      <c r="C23" s="76" t="str">
        <f>'BU Tab 2-4'!A49</f>
        <v>Table BU4. Vehicle kilometers (10 kilometers) and number of buses by fuel. Year 2023.</v>
      </c>
    </row>
    <row r="24" spans="1:3" x14ac:dyDescent="0.2">
      <c r="A24" s="73"/>
      <c r="B24" s="73"/>
      <c r="C24" s="73"/>
    </row>
    <row r="25" spans="1:3" ht="15.75" customHeight="1" x14ac:dyDescent="0.2">
      <c r="A25" s="74" t="s">
        <v>82</v>
      </c>
      <c r="B25" s="74"/>
      <c r="C25" s="75" t="s">
        <v>174</v>
      </c>
    </row>
    <row r="26" spans="1:3" ht="31.5" customHeight="1" x14ac:dyDescent="0.2">
      <c r="A26" s="76" t="str">
        <f>'MC Tab 1'!A1</f>
        <v>Tabell MC1. Total körsträcka (mil), antal fordon och genomsnittlig körsträcka. Åren 1999–2022.</v>
      </c>
      <c r="B26" s="77"/>
      <c r="C26" s="76" t="str">
        <f>'MC Tab 1'!A2</f>
        <v>Table MC1. Vehicle kilometers (10 kilometers), number of vehicles and average kilometers driven (10 kilometers). Years 1999–2022.</v>
      </c>
    </row>
    <row r="27" spans="1:3" ht="31.5" customHeight="1" x14ac:dyDescent="0.2">
      <c r="A27" s="76" t="str">
        <f>'MC Tab 2-4'!A1</f>
        <v>Tabell MC2. Körsträckor (mil) och antal motorcyklar efter årsmodell/tillverkningsår och ägare. År 2022.</v>
      </c>
      <c r="B27" s="77"/>
      <c r="C27" s="76" t="str">
        <f>'MC Tab 2-4'!A2</f>
        <v>Table MC2. Number of motorcycles and average 10 kilometres driven by year of model/construction and owner. Year 2022.</v>
      </c>
    </row>
    <row r="28" spans="1:3" ht="31.5" customHeight="1" x14ac:dyDescent="0.2">
      <c r="A28" s="76" t="str">
        <f>'MC Tab 2-4'!A33</f>
        <v>Tabell MC3. Körsträckor (mil) och antal motorcyklar efter cylindervolym och ägare. År 2022.</v>
      </c>
      <c r="B28" s="77"/>
      <c r="C28" s="76" t="str">
        <f>'MC Tab 2-4'!A34</f>
        <v>Table MC3. Vehicle kilometers (10 kilometers) and number of motorcycles by cylinder volume and owner. Year 2022.</v>
      </c>
    </row>
    <row r="29" spans="1:3" ht="31.5" customHeight="1" x14ac:dyDescent="0.2">
      <c r="A29" s="76" t="str">
        <f>'MC Tab 2-4'!A51</f>
        <v>Tabell MC4. Körsträckor (mil) och antal motorcyklar efter ägare. År 2022.</v>
      </c>
      <c r="B29" s="77"/>
      <c r="C29" s="76" t="str">
        <f>'MC Tab 2-4'!A52</f>
        <v>Table MC4. Vehicle kilometers (10 kilometers) and number of motorcycles by owner. Year 2022.</v>
      </c>
    </row>
    <row r="30" spans="1:3" x14ac:dyDescent="0.2">
      <c r="A30" s="73"/>
      <c r="B30" s="73"/>
      <c r="C30" s="73"/>
    </row>
    <row r="31" spans="1:3" ht="15.75" customHeight="1" x14ac:dyDescent="0.2">
      <c r="A31" s="74" t="s">
        <v>128</v>
      </c>
      <c r="B31" s="74"/>
      <c r="C31" s="78" t="s">
        <v>175</v>
      </c>
    </row>
    <row r="32" spans="1:3" ht="31.5" customHeight="1" x14ac:dyDescent="0.2">
      <c r="A32" s="76" t="str">
        <f>'RS Tab 1'!A1</f>
        <v>Tabell RS1. Genomsnittlig körsträcka i mil efter registreringslän och fordonsslag. År 2023.</v>
      </c>
      <c r="B32" s="77"/>
      <c r="C32" s="76" t="str">
        <f>'RS Tab 1'!A2</f>
        <v>Table RS1. Average distance (10 kilometers) driven by kind of vehicle, and by county of registration. Year 2023.</v>
      </c>
    </row>
    <row r="33" spans="1:3" x14ac:dyDescent="0.2">
      <c r="A33" s="73"/>
      <c r="B33" s="73"/>
      <c r="C33" s="73"/>
    </row>
    <row r="34" spans="1:3" x14ac:dyDescent="0.2">
      <c r="A34" s="73"/>
      <c r="B34" s="73"/>
      <c r="C34" s="73"/>
    </row>
    <row r="35" spans="1:3" x14ac:dyDescent="0.2">
      <c r="A35" s="73"/>
      <c r="B35" s="73"/>
      <c r="C35" s="73"/>
    </row>
    <row r="36" spans="1:3" x14ac:dyDescent="0.2">
      <c r="A36" s="73"/>
      <c r="B36" s="73"/>
      <c r="C36" s="73"/>
    </row>
  </sheetData>
  <mergeCells count="1">
    <mergeCell ref="A1:C1"/>
  </mergeCells>
  <hyperlinks>
    <hyperlink ref="A4" location="'PB Tab 1'!A1" display="'PB Tab 1'!A1" xr:uid="{A78F91D7-AB80-4941-A165-616453C235A4}"/>
    <hyperlink ref="A6" location="'PB Tab 2-3'!A42" display="'PB Tab 2-3'!A42" xr:uid="{BA217BF5-28D9-4340-8B14-14072B618ECE}"/>
    <hyperlink ref="A13" location="'LB Tab 3-5'!A1" display="'LB Tab 3-5'!A1" xr:uid="{F484AEC5-1F59-4BD9-A81D-3474D53827AB}"/>
    <hyperlink ref="A16" location="'LB Tab 6-7'!A1" display="'LB Tab 6-7'!A1" xr:uid="{CB1FD398-AB8D-47F2-ABCA-22C8E41232C2}"/>
    <hyperlink ref="A20" location="'BU Tab 1'!A1" display="'BU Tab 1'!A1" xr:uid="{F8E2DA13-356E-4B35-976D-858FB51B4831}"/>
    <hyperlink ref="A21" location="'BU Tab 2-4'!A1" display="'BU Tab 2-4'!A1" xr:uid="{573B4AB7-EC97-4F39-8685-96D7B9BF74A5}"/>
    <hyperlink ref="A26" location="'MC Tab 1'!A1" display="'MC Tab 1'!A1" xr:uid="{5885A4C8-C86B-4340-9B9F-6D907DFCD871}"/>
    <hyperlink ref="A27" location="'MC Tab 2-4'!A1" display="'MC Tab 2-4'!A1" xr:uid="{AAEA5584-E02A-45DB-91EE-79F95847AA7B}"/>
    <hyperlink ref="A32" location="'RS Tab 1'!A1" display="'RS Tab 1'!A1" xr:uid="{8BD6E01B-2CE6-4F46-A003-400048C0CAFB}"/>
    <hyperlink ref="C4" location="'PB Tab 1'!A1" display="'PB Tab 1'!A1" xr:uid="{F204148E-BF2B-42D5-9B14-A1FA54172087}"/>
    <hyperlink ref="A5" location="'PB Tab 2-3'!A1" display="'PB Tab 2-3'!A1" xr:uid="{CF4AF4E5-FBB9-42CE-8F4F-D9688BB5103F}"/>
    <hyperlink ref="C6" location="'PB Tab 2-3'!A42" display="'PB Tab 2-3'!A42" xr:uid="{615815DD-8813-472C-B64E-7EC840388CCB}"/>
    <hyperlink ref="C5" location="'PB Tab 2-3'!A1" display="'PB Tab 2-3'!A1" xr:uid="{61CE06DE-4BCB-4748-B64E-101F8CE66D4A}"/>
    <hyperlink ref="A14" location="'LB Tab 3-5'!A42" display="'LB Tab 3-5'!A42" xr:uid="{FABF5BDF-6694-4702-8FA6-9A709E5B8108}"/>
    <hyperlink ref="A15" location="'LB Tab 3-5'!A61" display="'LB Tab 3-5'!A61" xr:uid="{BD7B3B1F-6636-45B4-93AA-8F39D6BF80D1}"/>
    <hyperlink ref="C13" location="'LB Tab 3-5'!A1" display="'LB Tab 3-5'!A1" xr:uid="{DBD2A517-C8B2-4B07-B137-63E761BFFAF9}"/>
    <hyperlink ref="C14" location="'LB Tab 3-5'!A42" display="'LB Tab 3-5'!A42" xr:uid="{379E4ECC-9B87-4CE4-868A-826AB17E70D4}"/>
    <hyperlink ref="C15" location="'LB Tab 3-5'!A61" display="'LB Tab 3-5'!A61" xr:uid="{6AF1D095-D857-410A-93AA-D29C19F76AC8}"/>
    <hyperlink ref="A17" location="'LB Tab 6-7'!A54" display="'LB Tab 6-7'!A54" xr:uid="{0ADDB478-10F9-4EB9-A987-5CA5F8428830}"/>
    <hyperlink ref="C16" location="'LB Tab 6-7'!A1" display="'LB Tab 6-7'!A1" xr:uid="{8D196C65-4784-4B02-81D8-BC3123ED3A2E}"/>
    <hyperlink ref="C17" location="'LB Tab 6-7'!A54" display="'LB Tab 6-7'!A54" xr:uid="{292C008E-07A2-49A4-952E-5C31D76017AC}"/>
    <hyperlink ref="A22" location="'BU Tab 2-4'!A42" display="'BU Tab 2-4'!A42" xr:uid="{13A59256-EBC2-4E2F-836A-3FC45853E008}"/>
    <hyperlink ref="A23" location="'BU Tab 2-4'!A59" display="'BU Tab 2-4'!A59" xr:uid="{8E91E5D0-67CE-44FC-B70B-3B239EB3506E}"/>
    <hyperlink ref="C20" location="'BU Tab 1'!A1" display="'BU Tab 1'!A1" xr:uid="{4643EE3F-DB2E-4591-B0D1-D4E47564CEA1}"/>
    <hyperlink ref="C21" location="'BU Tab 2-4'!A1" display="'BU Tab 2-4'!A1" xr:uid="{14CAFD67-1FAA-4D33-A2C1-923E3808F4E3}"/>
    <hyperlink ref="C22" location="'BU Tab 2-4'!A42" display="'BU Tab 2-4'!A42" xr:uid="{7F70AB3B-5413-4F94-85F7-94C1D74A2765}"/>
    <hyperlink ref="C23" location="'BU Tab 2-4'!A59" display="'BU Tab 2-4'!A59" xr:uid="{85B40170-30D2-4DD0-8362-4DFE62F4E6DB}"/>
    <hyperlink ref="A28" location="'MC Tab 2-4'!A45" display="'MC Tab 2-4'!A45" xr:uid="{30A7853A-C297-4F0E-BCED-774C71D44908}"/>
    <hyperlink ref="A29" location="'MC Tab 2-4'!A59" display="'MC Tab 2-4'!A59" xr:uid="{AF7DE7AF-1034-4260-926D-551F257AFBFC}"/>
    <hyperlink ref="C26" location="'MC Tab 1'!A1" display="'MC Tab 1'!A1" xr:uid="{1704472B-CF35-4294-9C0D-95420A84EE44}"/>
    <hyperlink ref="C27" location="'MC Tab 2-4'!A1" display="'MC Tab 2-4'!A1" xr:uid="{7FB38F67-1F50-43FB-B2AB-D67566A7A5D3}"/>
    <hyperlink ref="C28" location="'MC Tab 2-4'!A45" display="'MC Tab 2-4'!A45" xr:uid="{D85AA902-0319-49A1-B11B-3D86790E9AE1}"/>
    <hyperlink ref="C29" location="'MC Tab 2-4'!A59" display="'MC Tab 2-4'!A59" xr:uid="{948E3B9D-35EF-4DDB-A43B-761B90169122}"/>
    <hyperlink ref="C32" location="'RS Tab 1'!A1" display="'RS Tab 1'!A1" xr:uid="{7DB04EA3-BA97-4EEB-9895-1FCEEB5670AD}"/>
    <hyperlink ref="A7" location="'PB Tab 2-3'!A42" display="'PB Tab 2-3'!A42" xr:uid="{C3A43104-A9D6-4FCB-81D2-0453278AE2FA}"/>
    <hyperlink ref="A8" location="'PB Tab 2-3'!A42" display="'PB Tab 2-3'!A42" xr:uid="{AB88D733-F798-410C-8FF8-7DB2BBE110FD}"/>
    <hyperlink ref="C7" location="'PB Tab 2-3'!A42" display="'PB Tab 2-3'!A42" xr:uid="{9E7C5157-D624-4D78-B073-BDBBCA80D4AE}"/>
    <hyperlink ref="C8" location="'PB Tab 2-3'!A42" display="'PB Tab 2-3'!A42" xr:uid="{7F5FE699-C1D6-47CC-8B82-660D1B153914}"/>
    <hyperlink ref="A11" location="'LB Tab 1-2'!A1" display="'LB Tab 1-2'!A1" xr:uid="{BB8B07AC-D2FA-49BA-82C7-90A19E34C302}"/>
    <hyperlink ref="A12" location="'LB Tab 1-2'!A1" display="'LB Tab 1-2'!A1" xr:uid="{B18BCED1-C478-46FE-B53E-111BEE2B7179}"/>
    <hyperlink ref="C11" location="'LB Tab 1-2'!A1" display="'LB Tab 1-2'!A1" xr:uid="{DA962B6B-DD1A-4507-B040-D660D1A5A321}"/>
    <hyperlink ref="C12" location="'LB Tab 1-2'!A1" display="'LB Tab 1-2'!A1" xr:uid="{2551872E-FC84-488E-A0BA-82359E0ECBFF}"/>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2382-49B2-466F-AC97-27D7399042F5}">
  <dimension ref="A1:A22"/>
  <sheetViews>
    <sheetView zoomScaleNormal="100" zoomScaleSheetLayoutView="100" workbookViewId="0"/>
  </sheetViews>
  <sheetFormatPr defaultColWidth="9.140625" defaultRowHeight="12.75" x14ac:dyDescent="0.2"/>
  <cols>
    <col min="1" max="1" width="106.42578125" style="81" customWidth="1"/>
    <col min="2" max="16384" width="9.140625" style="81"/>
  </cols>
  <sheetData>
    <row r="1" spans="1:1" s="80" customFormat="1" ht="19.5" customHeight="1" x14ac:dyDescent="0.2">
      <c r="A1" s="79" t="s">
        <v>176</v>
      </c>
    </row>
    <row r="3" spans="1:1" x14ac:dyDescent="0.2">
      <c r="A3" s="66" t="s">
        <v>177</v>
      </c>
    </row>
    <row r="4" spans="1:1" ht="42" customHeight="1" x14ac:dyDescent="0.2">
      <c r="A4" s="82" t="s">
        <v>213</v>
      </c>
    </row>
    <row r="5" spans="1:1" x14ac:dyDescent="0.2">
      <c r="A5" s="82"/>
    </row>
    <row r="6" spans="1:1" x14ac:dyDescent="0.2">
      <c r="A6" s="66" t="s">
        <v>178</v>
      </c>
    </row>
    <row r="7" spans="1:1" ht="117.6" customHeight="1" x14ac:dyDescent="0.2">
      <c r="A7" s="82" t="s">
        <v>179</v>
      </c>
    </row>
    <row r="8" spans="1:1" ht="14.25" customHeight="1" x14ac:dyDescent="0.2">
      <c r="A8" s="82"/>
    </row>
    <row r="9" spans="1:1" x14ac:dyDescent="0.2">
      <c r="A9" s="66" t="s">
        <v>180</v>
      </c>
    </row>
    <row r="10" spans="1:1" ht="56.25" customHeight="1" x14ac:dyDescent="0.2">
      <c r="A10" s="82" t="s">
        <v>181</v>
      </c>
    </row>
    <row r="12" spans="1:1" ht="19.5" x14ac:dyDescent="0.2">
      <c r="A12" s="83" t="s">
        <v>182</v>
      </c>
    </row>
    <row r="14" spans="1:1" x14ac:dyDescent="0.2">
      <c r="A14" s="66" t="s">
        <v>183</v>
      </c>
    </row>
    <row r="15" spans="1:1" ht="40.5" customHeight="1" x14ac:dyDescent="0.2">
      <c r="A15" s="82" t="s">
        <v>184</v>
      </c>
    </row>
    <row r="16" spans="1:1" x14ac:dyDescent="0.2">
      <c r="A16" s="82"/>
    </row>
    <row r="17" spans="1:1" x14ac:dyDescent="0.2">
      <c r="A17" s="66" t="s">
        <v>185</v>
      </c>
    </row>
    <row r="18" spans="1:1" ht="61.15" customHeight="1" x14ac:dyDescent="0.2">
      <c r="A18" s="82" t="s">
        <v>186</v>
      </c>
    </row>
    <row r="19" spans="1:1" ht="56.45" customHeight="1" x14ac:dyDescent="0.2">
      <c r="A19" s="82" t="s">
        <v>187</v>
      </c>
    </row>
    <row r="20" spans="1:1" x14ac:dyDescent="0.2">
      <c r="A20" s="82"/>
    </row>
    <row r="21" spans="1:1" x14ac:dyDescent="0.2">
      <c r="A21" s="66" t="s">
        <v>188</v>
      </c>
    </row>
    <row r="22" spans="1:1" ht="63.75" x14ac:dyDescent="0.2">
      <c r="A22" s="82" t="s">
        <v>189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F5C6-413E-491F-9DE8-0E567397BA6B}">
  <sheetPr>
    <pageSetUpPr fitToPage="1"/>
  </sheetPr>
  <dimension ref="A1:L40"/>
  <sheetViews>
    <sheetView showGridLines="0" zoomScaleNormal="100" zoomScaleSheetLayoutView="100" workbookViewId="0">
      <selection sqref="A1:B1"/>
    </sheetView>
  </sheetViews>
  <sheetFormatPr defaultColWidth="8.7109375" defaultRowHeight="12.75" x14ac:dyDescent="0.2"/>
  <cols>
    <col min="1" max="1" width="93.7109375" style="81" customWidth="1"/>
    <col min="2" max="2" width="86.42578125" style="104" customWidth="1"/>
    <col min="3" max="3" width="3.28515625" style="81" customWidth="1"/>
    <col min="4" max="12" width="8.7109375" style="81" hidden="1" customWidth="1"/>
    <col min="13" max="16384" width="8.7109375" style="81"/>
  </cols>
  <sheetData>
    <row r="1" spans="1:12" s="72" customFormat="1" ht="30" customHeight="1" x14ac:dyDescent="0.2">
      <c r="A1" s="269" t="s">
        <v>237</v>
      </c>
      <c r="B1" s="270"/>
      <c r="C1" s="264"/>
      <c r="D1" s="95"/>
      <c r="E1" s="95"/>
      <c r="F1" s="95"/>
      <c r="G1" s="95"/>
      <c r="H1" s="95"/>
      <c r="I1" s="95"/>
      <c r="J1" s="95"/>
      <c r="K1" s="95"/>
      <c r="L1" s="95"/>
    </row>
    <row r="2" spans="1:12" ht="15" x14ac:dyDescent="0.25">
      <c r="A2" s="101" t="s">
        <v>238</v>
      </c>
      <c r="B2" s="261" t="s">
        <v>332</v>
      </c>
    </row>
    <row r="3" spans="1:12" ht="80.25" customHeight="1" x14ac:dyDescent="0.2">
      <c r="A3" s="102" t="s">
        <v>261</v>
      </c>
      <c r="B3" s="103" t="s">
        <v>271</v>
      </c>
    </row>
    <row r="4" spans="1:12" ht="15" x14ac:dyDescent="0.2">
      <c r="A4" s="109" t="s">
        <v>239</v>
      </c>
      <c r="B4" s="109" t="s">
        <v>290</v>
      </c>
    </row>
    <row r="5" spans="1:12" ht="45" customHeight="1" x14ac:dyDescent="0.2">
      <c r="A5" s="102" t="s">
        <v>264</v>
      </c>
      <c r="B5" s="103" t="s">
        <v>285</v>
      </c>
    </row>
    <row r="6" spans="1:12" ht="16.5" customHeight="1" x14ac:dyDescent="0.2">
      <c r="A6" s="109" t="s">
        <v>11</v>
      </c>
      <c r="B6" s="114" t="s">
        <v>323</v>
      </c>
    </row>
    <row r="7" spans="1:12" ht="33.75" customHeight="1" x14ac:dyDescent="0.2">
      <c r="A7" s="120" t="s">
        <v>288</v>
      </c>
      <c r="B7" s="103" t="s">
        <v>287</v>
      </c>
    </row>
    <row r="8" spans="1:12" ht="15.95" customHeight="1" x14ac:dyDescent="0.2">
      <c r="A8" s="111" t="s">
        <v>266</v>
      </c>
      <c r="B8" s="114" t="s">
        <v>324</v>
      </c>
    </row>
    <row r="9" spans="1:12" ht="30.75" customHeight="1" x14ac:dyDescent="0.2">
      <c r="A9" s="112" t="s">
        <v>286</v>
      </c>
      <c r="B9" s="103" t="s">
        <v>322</v>
      </c>
    </row>
    <row r="10" spans="1:12" s="66" customFormat="1" ht="15.95" customHeight="1" x14ac:dyDescent="0.2">
      <c r="A10" s="113" t="s">
        <v>265</v>
      </c>
      <c r="B10" s="66" t="s">
        <v>325</v>
      </c>
    </row>
    <row r="11" spans="1:12" s="66" customFormat="1" ht="42" customHeight="1" x14ac:dyDescent="0.2">
      <c r="A11" s="110" t="s">
        <v>267</v>
      </c>
      <c r="B11" s="103" t="s">
        <v>291</v>
      </c>
    </row>
    <row r="12" spans="1:12" ht="15" x14ac:dyDescent="0.2">
      <c r="A12" s="109" t="s">
        <v>240</v>
      </c>
      <c r="B12" s="114" t="s">
        <v>289</v>
      </c>
    </row>
    <row r="13" spans="1:12" ht="25.5" x14ac:dyDescent="0.2">
      <c r="A13" s="115" t="s">
        <v>259</v>
      </c>
      <c r="B13" s="103" t="s">
        <v>292</v>
      </c>
    </row>
    <row r="14" spans="1:12" ht="15" x14ac:dyDescent="0.2">
      <c r="A14" s="109" t="s">
        <v>241</v>
      </c>
      <c r="B14" s="108"/>
    </row>
    <row r="15" spans="1:12" ht="76.5" customHeight="1" x14ac:dyDescent="0.2">
      <c r="A15" s="102" t="s">
        <v>268</v>
      </c>
      <c r="B15" s="116" t="s">
        <v>269</v>
      </c>
    </row>
    <row r="16" spans="1:12" ht="15" x14ac:dyDescent="0.2">
      <c r="A16" s="109" t="s">
        <v>242</v>
      </c>
      <c r="B16" s="114" t="s">
        <v>341</v>
      </c>
    </row>
    <row r="17" spans="1:2" ht="44.45" customHeight="1" x14ac:dyDescent="0.25">
      <c r="A17" s="102" t="s">
        <v>342</v>
      </c>
      <c r="B17" s="263" t="s">
        <v>334</v>
      </c>
    </row>
    <row r="18" spans="1:2" ht="37.5" customHeight="1" x14ac:dyDescent="0.25">
      <c r="A18" s="102" t="s">
        <v>260</v>
      </c>
      <c r="B18" s="263" t="s">
        <v>335</v>
      </c>
    </row>
    <row r="19" spans="1:2" ht="48.75" customHeight="1" x14ac:dyDescent="0.25">
      <c r="A19" s="102" t="s">
        <v>258</v>
      </c>
      <c r="B19" s="263" t="s">
        <v>336</v>
      </c>
    </row>
    <row r="20" spans="1:2" ht="17.25" customHeight="1" x14ac:dyDescent="0.25">
      <c r="A20" s="115" t="s">
        <v>257</v>
      </c>
      <c r="B20" s="263" t="s">
        <v>337</v>
      </c>
    </row>
    <row r="21" spans="1:2" ht="30" x14ac:dyDescent="0.25">
      <c r="A21" s="115"/>
      <c r="B21" s="263" t="s">
        <v>338</v>
      </c>
    </row>
    <row r="22" spans="1:2" ht="30" x14ac:dyDescent="0.2">
      <c r="A22" s="102" t="s">
        <v>243</v>
      </c>
      <c r="B22" s="82" t="s">
        <v>343</v>
      </c>
    </row>
    <row r="23" spans="1:2" ht="30" x14ac:dyDescent="0.25">
      <c r="A23" s="102" t="s">
        <v>244</v>
      </c>
      <c r="B23" s="263" t="s">
        <v>339</v>
      </c>
    </row>
    <row r="24" spans="1:2" ht="30" x14ac:dyDescent="0.25">
      <c r="A24" s="102" t="s">
        <v>245</v>
      </c>
      <c r="B24" s="263" t="s">
        <v>340</v>
      </c>
    </row>
    <row r="25" spans="1:2" x14ac:dyDescent="0.2">
      <c r="A25" s="107"/>
      <c r="B25" s="108"/>
    </row>
    <row r="26" spans="1:2" ht="15" x14ac:dyDescent="0.2">
      <c r="A26" s="109" t="s">
        <v>21</v>
      </c>
      <c r="B26" s="114" t="s">
        <v>273</v>
      </c>
    </row>
    <row r="27" spans="1:2" ht="60" x14ac:dyDescent="0.2">
      <c r="A27" s="102" t="s">
        <v>272</v>
      </c>
      <c r="B27" s="116" t="s">
        <v>270</v>
      </c>
    </row>
    <row r="28" spans="1:2" ht="15" x14ac:dyDescent="0.2">
      <c r="A28" s="105" t="s">
        <v>246</v>
      </c>
      <c r="B28" s="116" t="s">
        <v>274</v>
      </c>
    </row>
    <row r="29" spans="1:2" ht="30" x14ac:dyDescent="0.2">
      <c r="A29" s="105" t="s">
        <v>247</v>
      </c>
      <c r="B29" s="116" t="s">
        <v>275</v>
      </c>
    </row>
    <row r="30" spans="1:2" ht="15" x14ac:dyDescent="0.2">
      <c r="A30" s="105" t="s">
        <v>248</v>
      </c>
      <c r="B30" s="116" t="s">
        <v>276</v>
      </c>
    </row>
    <row r="31" spans="1:2" ht="48.75" customHeight="1" x14ac:dyDescent="0.2">
      <c r="A31" s="117" t="s">
        <v>255</v>
      </c>
      <c r="B31" s="116" t="s">
        <v>277</v>
      </c>
    </row>
    <row r="32" spans="1:2" ht="45" x14ac:dyDescent="0.2">
      <c r="A32" s="117" t="s">
        <v>256</v>
      </c>
      <c r="B32" s="116" t="s">
        <v>278</v>
      </c>
    </row>
    <row r="33" spans="1:5" ht="20.25" customHeight="1" x14ac:dyDescent="0.2">
      <c r="A33" s="105" t="s">
        <v>249</v>
      </c>
      <c r="B33" s="116" t="s">
        <v>279</v>
      </c>
    </row>
    <row r="34" spans="1:5" ht="48.75" customHeight="1" x14ac:dyDescent="0.25">
      <c r="A34" s="105" t="s">
        <v>250</v>
      </c>
      <c r="B34" s="262" t="s">
        <v>333</v>
      </c>
    </row>
    <row r="35" spans="1:5" ht="15" x14ac:dyDescent="0.2">
      <c r="A35" s="105" t="s">
        <v>251</v>
      </c>
      <c r="B35" s="116" t="s">
        <v>280</v>
      </c>
    </row>
    <row r="36" spans="1:5" ht="15" x14ac:dyDescent="0.2">
      <c r="A36" s="107"/>
      <c r="B36" s="117"/>
    </row>
    <row r="37" spans="1:5" ht="75" x14ac:dyDescent="0.2">
      <c r="A37" s="106" t="s">
        <v>252</v>
      </c>
      <c r="B37" s="116" t="s">
        <v>283</v>
      </c>
      <c r="E37" s="46"/>
    </row>
    <row r="38" spans="1:5" ht="66.75" customHeight="1" x14ac:dyDescent="0.2">
      <c r="A38" s="106" t="s">
        <v>262</v>
      </c>
      <c r="B38" s="116" t="s">
        <v>281</v>
      </c>
    </row>
    <row r="39" spans="1:5" ht="15" x14ac:dyDescent="0.2">
      <c r="A39" s="109" t="s">
        <v>253</v>
      </c>
      <c r="B39" s="119" t="s">
        <v>284</v>
      </c>
    </row>
    <row r="40" spans="1:5" ht="45" x14ac:dyDescent="0.2">
      <c r="A40" s="102" t="s">
        <v>254</v>
      </c>
      <c r="B40" s="118" t="s">
        <v>282</v>
      </c>
    </row>
  </sheetData>
  <mergeCells count="1">
    <mergeCell ref="A1:B1"/>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75CE-AEBD-4C7E-BF84-AC4F607B5142}">
  <dimension ref="A1:E11"/>
  <sheetViews>
    <sheetView zoomScaleNormal="100" zoomScaleSheetLayoutView="93" workbookViewId="0">
      <selection sqref="A1:C1"/>
    </sheetView>
  </sheetViews>
  <sheetFormatPr defaultColWidth="9.140625" defaultRowHeight="12.75" x14ac:dyDescent="0.2"/>
  <cols>
    <col min="1" max="1" width="4.42578125" style="84" bestFit="1" customWidth="1"/>
    <col min="2" max="2" width="47.5703125" style="84" customWidth="1"/>
    <col min="3" max="3" width="49.85546875" style="84" customWidth="1"/>
    <col min="4" max="16384" width="9.140625" style="84"/>
  </cols>
  <sheetData>
    <row r="1" spans="1:5" ht="19.5" x14ac:dyDescent="0.2">
      <c r="A1" s="269" t="s">
        <v>190</v>
      </c>
      <c r="B1" s="269"/>
      <c r="C1" s="269"/>
    </row>
    <row r="3" spans="1:5" x14ac:dyDescent="0.2">
      <c r="A3" s="85" t="s">
        <v>191</v>
      </c>
      <c r="C3" s="86" t="s">
        <v>192</v>
      </c>
    </row>
    <row r="4" spans="1:5" x14ac:dyDescent="0.2">
      <c r="A4" s="87"/>
    </row>
    <row r="5" spans="1:5" x14ac:dyDescent="0.2">
      <c r="A5" s="88" t="s">
        <v>193</v>
      </c>
      <c r="B5" s="84" t="s">
        <v>194</v>
      </c>
      <c r="C5" s="84" t="s">
        <v>195</v>
      </c>
    </row>
    <row r="6" spans="1:5" x14ac:dyDescent="0.2">
      <c r="A6" s="88" t="s">
        <v>196</v>
      </c>
      <c r="B6" s="84" t="s">
        <v>197</v>
      </c>
      <c r="C6" s="84" t="s">
        <v>198</v>
      </c>
    </row>
    <row r="7" spans="1:5" x14ac:dyDescent="0.2">
      <c r="A7" s="89" t="s">
        <v>199</v>
      </c>
      <c r="B7" s="90" t="s">
        <v>200</v>
      </c>
      <c r="C7" s="84" t="s">
        <v>201</v>
      </c>
    </row>
    <row r="8" spans="1:5" x14ac:dyDescent="0.2">
      <c r="A8" s="91">
        <v>0</v>
      </c>
      <c r="B8" s="84" t="s">
        <v>202</v>
      </c>
      <c r="C8" s="84" t="s">
        <v>203</v>
      </c>
    </row>
    <row r="9" spans="1:5" x14ac:dyDescent="0.2">
      <c r="A9" s="88" t="s">
        <v>204</v>
      </c>
      <c r="B9" s="90" t="s">
        <v>205</v>
      </c>
      <c r="C9" s="84" t="s">
        <v>206</v>
      </c>
    </row>
    <row r="10" spans="1:5" x14ac:dyDescent="0.2">
      <c r="A10" s="88" t="s">
        <v>207</v>
      </c>
      <c r="B10" s="90" t="s">
        <v>208</v>
      </c>
      <c r="C10" s="84" t="s">
        <v>209</v>
      </c>
      <c r="E10" s="89"/>
    </row>
    <row r="11" spans="1:5" ht="28.5" customHeight="1" x14ac:dyDescent="0.2">
      <c r="A11" s="92" t="s">
        <v>210</v>
      </c>
      <c r="B11" s="93" t="s">
        <v>211</v>
      </c>
      <c r="C11" s="94" t="s">
        <v>212</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1"/>
  <sheetViews>
    <sheetView showGridLines="0" workbookViewId="0">
      <selection activeCell="K14" sqref="K14"/>
    </sheetView>
  </sheetViews>
  <sheetFormatPr defaultRowHeight="12.75" x14ac:dyDescent="0.2"/>
  <cols>
    <col min="2" max="2" width="15.42578125" bestFit="1" customWidth="1"/>
    <col min="3" max="3" width="16.42578125" bestFit="1" customWidth="1"/>
    <col min="4" max="4" width="23.5703125" bestFit="1" customWidth="1"/>
  </cols>
  <sheetData>
    <row r="1" spans="1:18" x14ac:dyDescent="0.2">
      <c r="A1" s="2" t="s">
        <v>353</v>
      </c>
    </row>
    <row r="2" spans="1:18" s="17" customFormat="1" ht="12.75" customHeight="1" x14ac:dyDescent="0.2">
      <c r="A2" s="45" t="s">
        <v>354</v>
      </c>
      <c r="B2" s="8"/>
      <c r="C2" s="8"/>
      <c r="D2" s="8"/>
      <c r="O2" s="14"/>
      <c r="P2" s="14"/>
      <c r="Q2" s="14"/>
      <c r="R2" s="14"/>
    </row>
    <row r="3" spans="1:18" x14ac:dyDescent="0.2">
      <c r="A3" s="50"/>
      <c r="B3" s="50"/>
      <c r="C3" s="50"/>
      <c r="D3" s="50"/>
    </row>
    <row r="4" spans="1:18" x14ac:dyDescent="0.2">
      <c r="A4" s="35" t="s">
        <v>0</v>
      </c>
      <c r="B4" s="51" t="s">
        <v>153</v>
      </c>
      <c r="C4" s="51" t="s">
        <v>13</v>
      </c>
      <c r="D4" s="51" t="s">
        <v>152</v>
      </c>
      <c r="J4" s="17"/>
    </row>
    <row r="5" spans="1:18" x14ac:dyDescent="0.2">
      <c r="A5" s="151">
        <v>1999</v>
      </c>
      <c r="B5" s="234">
        <v>5670643852.1000004</v>
      </c>
      <c r="C5" s="234">
        <v>4370924</v>
      </c>
      <c r="D5" s="234">
        <f>B5/C5</f>
        <v>1297.3558570453297</v>
      </c>
      <c r="G5" s="258"/>
      <c r="J5" s="17"/>
    </row>
    <row r="6" spans="1:18" x14ac:dyDescent="0.2">
      <c r="A6" s="26">
        <v>2000</v>
      </c>
      <c r="B6" s="122">
        <v>5855474348.1999998</v>
      </c>
      <c r="C6" s="122">
        <v>4496868</v>
      </c>
      <c r="D6" s="234">
        <f t="shared" ref="D6:D29" si="0">B6/C6</f>
        <v>1302.1227992905283</v>
      </c>
      <c r="G6" s="258"/>
    </row>
    <row r="7" spans="1:18" x14ac:dyDescent="0.2">
      <c r="A7" s="26">
        <v>2001</v>
      </c>
      <c r="B7" s="122">
        <v>5921506460</v>
      </c>
      <c r="C7" s="122">
        <v>4616118</v>
      </c>
      <c r="D7" s="234">
        <f t="shared" si="0"/>
        <v>1282.7892311245078</v>
      </c>
      <c r="F7" s="226"/>
      <c r="G7" s="258"/>
    </row>
    <row r="8" spans="1:18" x14ac:dyDescent="0.2">
      <c r="A8" s="26">
        <v>2002</v>
      </c>
      <c r="B8" s="122">
        <v>5943992726</v>
      </c>
      <c r="C8" s="122">
        <v>4628334</v>
      </c>
      <c r="D8" s="234">
        <f t="shared" si="0"/>
        <v>1284.2618371967105</v>
      </c>
      <c r="E8" s="226"/>
      <c r="F8" s="226"/>
      <c r="G8" s="258"/>
    </row>
    <row r="9" spans="1:18" x14ac:dyDescent="0.2">
      <c r="A9" s="26">
        <v>2003</v>
      </c>
      <c r="B9" s="122">
        <v>6037040610</v>
      </c>
      <c r="C9" s="122">
        <v>4643535</v>
      </c>
      <c r="D9" s="234">
        <f t="shared" si="0"/>
        <v>1300.0958558511995</v>
      </c>
      <c r="E9" s="226"/>
      <c r="F9" s="226"/>
      <c r="G9" s="258"/>
    </row>
    <row r="10" spans="1:18" x14ac:dyDescent="0.2">
      <c r="A10" s="26">
        <v>2004</v>
      </c>
      <c r="B10" s="122">
        <v>6125068678</v>
      </c>
      <c r="C10" s="122">
        <v>4689599</v>
      </c>
      <c r="D10" s="234">
        <f t="shared" si="0"/>
        <v>1306.0964653907508</v>
      </c>
      <c r="E10" s="226"/>
      <c r="F10" s="226"/>
      <c r="G10" s="258"/>
    </row>
    <row r="11" spans="1:18" x14ac:dyDescent="0.2">
      <c r="A11" s="26">
        <v>2005</v>
      </c>
      <c r="B11" s="122">
        <v>6158036407</v>
      </c>
      <c r="C11" s="122">
        <v>4744718</v>
      </c>
      <c r="D11" s="234">
        <f t="shared" si="0"/>
        <v>1297.8719508725283</v>
      </c>
      <c r="E11" s="226"/>
      <c r="F11" s="226"/>
      <c r="G11" s="258"/>
    </row>
    <row r="12" spans="1:18" x14ac:dyDescent="0.2">
      <c r="A12" s="26">
        <v>2006</v>
      </c>
      <c r="B12" s="122">
        <v>6207406936</v>
      </c>
      <c r="C12" s="122">
        <v>4813525</v>
      </c>
      <c r="D12" s="234">
        <f t="shared" si="0"/>
        <v>1289.5761289283842</v>
      </c>
      <c r="E12" s="226"/>
      <c r="F12" s="226"/>
      <c r="G12" s="258"/>
    </row>
    <row r="13" spans="1:18" x14ac:dyDescent="0.2">
      <c r="A13" s="26">
        <v>2007</v>
      </c>
      <c r="B13" s="122">
        <v>6319684828</v>
      </c>
      <c r="C13" s="122">
        <v>4867107</v>
      </c>
      <c r="D13" s="234">
        <f t="shared" si="0"/>
        <v>1298.4478927625794</v>
      </c>
      <c r="E13" s="226"/>
      <c r="F13" s="226"/>
      <c r="G13" s="258"/>
    </row>
    <row r="14" spans="1:18" x14ac:dyDescent="0.2">
      <c r="A14" s="26">
        <v>2008</v>
      </c>
      <c r="B14" s="122">
        <v>6367674932</v>
      </c>
      <c r="C14" s="122">
        <v>4833533</v>
      </c>
      <c r="D14" s="234">
        <f t="shared" si="0"/>
        <v>1317.3955638660168</v>
      </c>
      <c r="E14" s="226"/>
      <c r="F14" s="226"/>
      <c r="G14" s="258"/>
    </row>
    <row r="15" spans="1:18" x14ac:dyDescent="0.2">
      <c r="A15" s="26">
        <v>2009</v>
      </c>
      <c r="B15" s="122">
        <v>6272007118</v>
      </c>
      <c r="C15" s="122">
        <v>4827462</v>
      </c>
      <c r="D15" s="234">
        <f t="shared" si="0"/>
        <v>1299.2349019008332</v>
      </c>
      <c r="E15" s="226"/>
      <c r="F15" s="226"/>
      <c r="G15" s="258"/>
    </row>
    <row r="16" spans="1:18" x14ac:dyDescent="0.2">
      <c r="A16" s="26">
        <v>2010</v>
      </c>
      <c r="B16" s="122">
        <v>6271244185</v>
      </c>
      <c r="C16" s="122">
        <v>4934447</v>
      </c>
      <c r="D16" s="234">
        <f t="shared" si="0"/>
        <v>1270.911245981566</v>
      </c>
      <c r="E16" s="226"/>
      <c r="F16" s="226"/>
      <c r="G16" s="258"/>
    </row>
    <row r="17" spans="1:7" x14ac:dyDescent="0.2">
      <c r="A17" s="26">
        <v>2011</v>
      </c>
      <c r="B17" s="122">
        <v>6322594571</v>
      </c>
      <c r="C17" s="122">
        <v>5017674</v>
      </c>
      <c r="D17" s="234">
        <f t="shared" si="0"/>
        <v>1260.0648370141225</v>
      </c>
      <c r="E17" s="226"/>
      <c r="F17" s="226"/>
      <c r="G17" s="258"/>
    </row>
    <row r="18" spans="1:7" x14ac:dyDescent="0.2">
      <c r="A18" s="26">
        <v>2012</v>
      </c>
      <c r="B18" s="122">
        <v>6280639665.6999998</v>
      </c>
      <c r="C18" s="122">
        <v>5084351</v>
      </c>
      <c r="D18" s="234">
        <f t="shared" si="0"/>
        <v>1235.2883712591834</v>
      </c>
      <c r="E18" s="226"/>
      <c r="F18" s="226"/>
      <c r="G18" s="258"/>
    </row>
    <row r="19" spans="1:7" x14ac:dyDescent="0.2">
      <c r="A19" s="26">
        <v>2013</v>
      </c>
      <c r="B19" s="122">
        <v>6278008025</v>
      </c>
      <c r="C19" s="122">
        <v>5133323</v>
      </c>
      <c r="D19" s="234">
        <f t="shared" si="0"/>
        <v>1222.9910381637781</v>
      </c>
      <c r="E19" s="226"/>
      <c r="F19" s="226"/>
      <c r="G19" s="258"/>
    </row>
    <row r="20" spans="1:7" x14ac:dyDescent="0.2">
      <c r="A20" s="26">
        <v>2014</v>
      </c>
      <c r="B20" s="122">
        <v>6381268446.6999998</v>
      </c>
      <c r="C20" s="122">
        <v>5222751</v>
      </c>
      <c r="D20" s="234">
        <f t="shared" si="0"/>
        <v>1221.8213058022486</v>
      </c>
      <c r="E20" s="226"/>
      <c r="F20" s="226"/>
      <c r="G20" s="258"/>
    </row>
    <row r="21" spans="1:7" x14ac:dyDescent="0.2">
      <c r="A21" s="26">
        <v>2015</v>
      </c>
      <c r="B21" s="122">
        <v>6531145878.4000006</v>
      </c>
      <c r="C21" s="122">
        <v>5346543</v>
      </c>
      <c r="D21" s="234">
        <f t="shared" si="0"/>
        <v>1221.5642665550433</v>
      </c>
      <c r="E21" s="226"/>
      <c r="F21" s="226"/>
      <c r="G21" s="258"/>
    </row>
    <row r="22" spans="1:7" x14ac:dyDescent="0.2">
      <c r="A22" s="26">
        <v>2016</v>
      </c>
      <c r="B22" s="122">
        <v>6717615860.5</v>
      </c>
      <c r="C22" s="122">
        <v>5488070</v>
      </c>
      <c r="D22" s="234">
        <f t="shared" si="0"/>
        <v>1224.0397554149272</v>
      </c>
      <c r="E22" s="226"/>
      <c r="F22" s="226"/>
      <c r="G22" s="258"/>
    </row>
    <row r="23" spans="1:7" x14ac:dyDescent="0.2">
      <c r="A23" s="26">
        <v>2017</v>
      </c>
      <c r="B23" s="122">
        <v>6808195546</v>
      </c>
      <c r="C23" s="122">
        <v>5619968</v>
      </c>
      <c r="D23" s="234">
        <f t="shared" si="0"/>
        <v>1211.4295928375393</v>
      </c>
      <c r="E23" s="226"/>
      <c r="F23" s="226"/>
      <c r="G23" s="258"/>
    </row>
    <row r="24" spans="1:7" x14ac:dyDescent="0.2">
      <c r="A24" s="26">
        <v>2018</v>
      </c>
      <c r="B24" s="122">
        <v>6866374264</v>
      </c>
      <c r="C24" s="122">
        <v>5701798</v>
      </c>
      <c r="D24" s="234">
        <f t="shared" si="0"/>
        <v>1204.2471978137423</v>
      </c>
      <c r="E24" s="226"/>
      <c r="F24" s="226"/>
      <c r="G24" s="258"/>
    </row>
    <row r="25" spans="1:7" x14ac:dyDescent="0.2">
      <c r="A25" s="26">
        <v>2019</v>
      </c>
      <c r="B25" s="122">
        <v>6714206425</v>
      </c>
      <c r="C25" s="122">
        <v>5733321</v>
      </c>
      <c r="D25" s="234">
        <f t="shared" si="0"/>
        <v>1171.0850351829245</v>
      </c>
      <c r="E25" s="226"/>
      <c r="F25" s="226"/>
      <c r="G25" s="258"/>
    </row>
    <row r="26" spans="1:7" x14ac:dyDescent="0.2">
      <c r="A26" s="26">
        <v>2020</v>
      </c>
      <c r="B26" s="122">
        <v>6282377816.1999998</v>
      </c>
      <c r="C26" s="122">
        <v>5711535</v>
      </c>
      <c r="D26" s="234">
        <f t="shared" si="0"/>
        <v>1099.9456041501978</v>
      </c>
      <c r="E26" s="226"/>
      <c r="F26" s="226"/>
      <c r="G26" s="258"/>
    </row>
    <row r="27" spans="1:7" x14ac:dyDescent="0.2">
      <c r="A27" s="26">
        <v>2021</v>
      </c>
      <c r="B27" s="122">
        <v>6385010928.1000004</v>
      </c>
      <c r="C27" s="122">
        <v>5741625</v>
      </c>
      <c r="D27" s="234">
        <f t="shared" si="0"/>
        <v>1112.0564174950473</v>
      </c>
      <c r="G27" s="258"/>
    </row>
    <row r="28" spans="1:7" x14ac:dyDescent="0.2">
      <c r="A28" s="26">
        <v>2022</v>
      </c>
      <c r="B28" s="122">
        <v>6485144792.5</v>
      </c>
      <c r="C28" s="122">
        <v>5759366</v>
      </c>
      <c r="D28" s="234">
        <f t="shared" si="0"/>
        <v>1126.0171332226498</v>
      </c>
      <c r="G28" s="258"/>
    </row>
    <row r="29" spans="1:7" x14ac:dyDescent="0.2">
      <c r="A29" s="47">
        <v>2023</v>
      </c>
      <c r="B29" s="123">
        <v>6505712438</v>
      </c>
      <c r="C29" s="123">
        <v>5777573</v>
      </c>
      <c r="D29" s="124">
        <f t="shared" si="0"/>
        <v>1126.0286002444279</v>
      </c>
      <c r="G29" s="258"/>
    </row>
    <row r="30" spans="1:7" x14ac:dyDescent="0.2">
      <c r="A30" s="17" t="s">
        <v>235</v>
      </c>
    </row>
    <row r="31" spans="1:7" x14ac:dyDescent="0.2">
      <c r="A31" s="7" t="s">
        <v>236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4"/>
  <sheetViews>
    <sheetView showGridLines="0" zoomScaleNormal="100" workbookViewId="0"/>
  </sheetViews>
  <sheetFormatPr defaultColWidth="9.140625" defaultRowHeight="12.75" customHeight="1" x14ac:dyDescent="0.2"/>
  <cols>
    <col min="1" max="1" width="15.7109375" style="1" customWidth="1"/>
    <col min="2" max="2" width="13.28515625" style="1" customWidth="1"/>
    <col min="3" max="3" width="14.7109375" style="1" customWidth="1"/>
    <col min="4" max="4" width="2.42578125" style="1" customWidth="1"/>
    <col min="5" max="5" width="12.28515625" style="1" customWidth="1"/>
    <col min="6" max="6" width="9.140625" style="1"/>
    <col min="7" max="7" width="2.42578125" style="1" customWidth="1"/>
    <col min="8" max="8" width="9.5703125" style="1" customWidth="1"/>
    <col min="9" max="9" width="10.28515625" style="1" customWidth="1"/>
    <col min="10" max="10" width="11.85546875" style="1" customWidth="1"/>
    <col min="11" max="11" width="11.7109375" style="1" customWidth="1"/>
    <col min="12" max="12" width="13.85546875" style="1" customWidth="1"/>
    <col min="13" max="13" width="11.5703125" style="1" customWidth="1"/>
    <col min="14" max="14" width="14.5703125" style="1" customWidth="1"/>
    <col min="15" max="15" width="14.42578125" style="4" customWidth="1"/>
    <col min="16" max="16" width="17.140625" style="4" customWidth="1"/>
    <col min="17" max="17" width="12.7109375" style="4" customWidth="1"/>
    <col min="18" max="18" width="10.85546875" style="4" bestFit="1" customWidth="1"/>
    <col min="19" max="20" width="12.7109375" style="1" customWidth="1"/>
    <col min="21" max="21" width="9.5703125" style="1" bestFit="1" customWidth="1"/>
    <col min="22" max="23" width="9.140625" style="1"/>
    <col min="24" max="24" width="9.5703125" style="1" bestFit="1" customWidth="1"/>
    <col min="25" max="16384" width="9.140625" style="1"/>
  </cols>
  <sheetData>
    <row r="1" spans="1:24" ht="12.75" customHeight="1" x14ac:dyDescent="0.2">
      <c r="A1" s="2" t="s">
        <v>297</v>
      </c>
      <c r="I1" s="13"/>
    </row>
    <row r="2" spans="1:24" ht="12.75" customHeight="1" x14ac:dyDescent="0.2">
      <c r="A2" s="45" t="s">
        <v>298</v>
      </c>
      <c r="B2" s="8"/>
      <c r="C2" s="8"/>
      <c r="D2" s="8"/>
      <c r="L2" s="218"/>
      <c r="M2" s="218"/>
      <c r="N2" s="218"/>
      <c r="O2" s="218"/>
      <c r="P2" s="218"/>
      <c r="Q2" s="218"/>
      <c r="R2" s="218"/>
      <c r="S2" s="218"/>
      <c r="T2" s="218"/>
      <c r="U2" s="218"/>
      <c r="V2" s="218"/>
      <c r="W2" s="218"/>
    </row>
    <row r="3" spans="1:24" ht="12.75" customHeight="1" x14ac:dyDescent="0.2">
      <c r="A3" s="6"/>
      <c r="B3" s="125"/>
      <c r="C3" s="125"/>
      <c r="D3" s="125"/>
      <c r="E3" s="125"/>
      <c r="F3" s="125"/>
      <c r="G3" s="125"/>
      <c r="H3" s="6"/>
      <c r="I3" s="6"/>
      <c r="J3" s="6"/>
      <c r="L3" s="218"/>
      <c r="M3" s="218"/>
      <c r="N3" s="218"/>
      <c r="O3" s="218"/>
      <c r="P3" s="218"/>
      <c r="Q3" s="218"/>
      <c r="R3" s="218"/>
      <c r="S3" s="218"/>
      <c r="T3" s="218"/>
      <c r="U3" s="218"/>
      <c r="V3" s="218"/>
      <c r="W3" s="218"/>
    </row>
    <row r="4" spans="1:24" s="180" customFormat="1" ht="12.75" customHeight="1" x14ac:dyDescent="0.2">
      <c r="B4" s="271" t="s">
        <v>67</v>
      </c>
      <c r="C4" s="271"/>
      <c r="D4" s="3"/>
      <c r="E4" s="271" t="s">
        <v>13</v>
      </c>
      <c r="F4" s="271"/>
      <c r="G4" s="1"/>
      <c r="H4" s="271" t="s">
        <v>14</v>
      </c>
      <c r="I4" s="271"/>
      <c r="J4" s="272"/>
      <c r="L4" s="218"/>
      <c r="M4" s="218"/>
      <c r="N4" s="218"/>
      <c r="O4" s="218"/>
      <c r="P4" s="218"/>
      <c r="Q4" s="218"/>
      <c r="R4" s="218"/>
      <c r="S4" s="218"/>
      <c r="T4" s="218"/>
      <c r="U4" s="218"/>
      <c r="V4" s="218"/>
      <c r="W4" s="218"/>
    </row>
    <row r="5" spans="1:24" ht="12.75" customHeight="1" x14ac:dyDescent="0.2">
      <c r="A5" s="180" t="s">
        <v>11</v>
      </c>
      <c r="B5" s="4" t="s">
        <v>105</v>
      </c>
      <c r="C5" s="4" t="s">
        <v>106</v>
      </c>
      <c r="D5" s="4"/>
      <c r="E5" s="4" t="s">
        <v>105</v>
      </c>
      <c r="F5" s="4" t="s">
        <v>106</v>
      </c>
      <c r="G5" s="4"/>
      <c r="H5" s="4" t="s">
        <v>105</v>
      </c>
      <c r="I5" s="4" t="s">
        <v>106</v>
      </c>
      <c r="L5" s="218"/>
      <c r="M5" s="218"/>
      <c r="N5" s="218"/>
      <c r="O5" s="218"/>
      <c r="P5" s="218"/>
      <c r="Q5" s="218"/>
      <c r="R5" s="218"/>
      <c r="S5" s="218"/>
      <c r="T5" s="218"/>
      <c r="U5" s="218"/>
      <c r="V5" s="218"/>
      <c r="W5" s="218"/>
    </row>
    <row r="6" spans="1:24" s="180" customFormat="1" ht="12.75" customHeight="1" x14ac:dyDescent="0.2">
      <c r="A6" s="219" t="s">
        <v>9</v>
      </c>
      <c r="B6" s="33" t="s">
        <v>78</v>
      </c>
      <c r="C6" s="231" t="s">
        <v>78</v>
      </c>
      <c r="D6" s="231"/>
      <c r="E6" s="231" t="s">
        <v>78</v>
      </c>
      <c r="F6" s="231" t="s">
        <v>78</v>
      </c>
      <c r="G6" s="9"/>
      <c r="H6" s="9" t="s">
        <v>78</v>
      </c>
      <c r="I6" s="9" t="s">
        <v>78</v>
      </c>
      <c r="J6" s="30" t="s">
        <v>1</v>
      </c>
      <c r="L6" s="218"/>
      <c r="M6" s="218"/>
      <c r="N6" s="218"/>
      <c r="O6" s="218"/>
      <c r="P6" s="218"/>
      <c r="Q6" s="218"/>
      <c r="R6" s="218"/>
      <c r="S6" s="218"/>
      <c r="T6" s="218"/>
      <c r="U6" s="218"/>
      <c r="V6" s="218"/>
      <c r="W6" s="218"/>
    </row>
    <row r="7" spans="1:24" ht="12.75" customHeight="1" x14ac:dyDescent="0.2">
      <c r="A7" s="142" t="s">
        <v>123</v>
      </c>
      <c r="B7" s="122">
        <v>6261473.5999999996</v>
      </c>
      <c r="C7" s="122">
        <v>1570788.3</v>
      </c>
      <c r="D7" s="122"/>
      <c r="E7" s="122">
        <v>21083</v>
      </c>
      <c r="F7" s="122">
        <v>5657</v>
      </c>
      <c r="G7" s="122"/>
      <c r="H7" s="122">
        <f>B7/E7</f>
        <v>296.99158563771755</v>
      </c>
      <c r="I7" s="122">
        <f>C7/F7</f>
        <v>277.67161039420188</v>
      </c>
      <c r="J7" s="122">
        <f>(B7+C7)/(E7+F7)</f>
        <v>292.90433433059087</v>
      </c>
      <c r="K7" s="12"/>
      <c r="L7" s="218"/>
      <c r="M7" s="218"/>
      <c r="N7" s="218"/>
      <c r="O7" s="218"/>
      <c r="P7" s="218"/>
      <c r="Q7" s="218"/>
      <c r="R7" s="218"/>
      <c r="S7" s="218"/>
      <c r="T7" s="218"/>
      <c r="U7" s="218"/>
      <c r="V7" s="218"/>
      <c r="W7" s="218"/>
      <c r="X7" s="5"/>
    </row>
    <row r="8" spans="1:24" ht="12.75" customHeight="1" x14ac:dyDescent="0.2">
      <c r="A8" s="142" t="s">
        <v>122</v>
      </c>
      <c r="B8" s="122">
        <v>55673362.899999999</v>
      </c>
      <c r="C8" s="122">
        <v>9501072.3000000007</v>
      </c>
      <c r="D8" s="122"/>
      <c r="E8" s="122">
        <v>76677</v>
      </c>
      <c r="F8" s="122">
        <v>13265</v>
      </c>
      <c r="G8" s="122"/>
      <c r="H8" s="122">
        <f t="shared" ref="H8:H20" si="0">B8/E8</f>
        <v>726.07643621946602</v>
      </c>
      <c r="I8" s="122">
        <f t="shared" ref="I8:I20" si="1">C8/F8</f>
        <v>716.25120995099894</v>
      </c>
      <c r="J8" s="122">
        <f t="shared" ref="J8:J21" si="2">(B8+C8)/(E8+F8)</f>
        <v>724.62737319605969</v>
      </c>
      <c r="K8" s="12"/>
      <c r="L8" s="218"/>
      <c r="M8" s="218"/>
      <c r="N8" s="218"/>
      <c r="O8" s="218"/>
      <c r="P8" s="218"/>
      <c r="Q8" s="218"/>
      <c r="R8" s="218"/>
      <c r="S8" s="218"/>
      <c r="T8" s="218"/>
      <c r="U8" s="218"/>
      <c r="V8" s="218"/>
      <c r="W8" s="218"/>
      <c r="X8" s="5"/>
    </row>
    <row r="9" spans="1:24" ht="12.75" customHeight="1" x14ac:dyDescent="0.2">
      <c r="A9" s="142" t="s">
        <v>111</v>
      </c>
      <c r="B9" s="122">
        <v>108495891.2</v>
      </c>
      <c r="C9" s="122">
        <v>19429226.399999999</v>
      </c>
      <c r="D9" s="122"/>
      <c r="E9" s="122">
        <v>153944</v>
      </c>
      <c r="F9" s="122">
        <v>29477</v>
      </c>
      <c r="G9" s="122"/>
      <c r="H9" s="122">
        <f t="shared" si="0"/>
        <v>704.77505586447023</v>
      </c>
      <c r="I9" s="122">
        <f t="shared" si="1"/>
        <v>659.1317433931539</v>
      </c>
      <c r="J9" s="122">
        <f t="shared" si="2"/>
        <v>697.43986566423689</v>
      </c>
      <c r="K9" s="12"/>
      <c r="L9" s="218"/>
      <c r="M9" s="218"/>
      <c r="N9" s="218"/>
      <c r="O9" s="218"/>
      <c r="P9" s="218"/>
      <c r="Q9" s="218"/>
      <c r="R9" s="218"/>
      <c r="S9" s="218"/>
      <c r="T9" s="218"/>
      <c r="U9" s="218"/>
      <c r="V9" s="218"/>
      <c r="W9" s="218"/>
      <c r="X9" s="5"/>
    </row>
    <row r="10" spans="1:24" ht="12.75" customHeight="1" x14ac:dyDescent="0.2">
      <c r="A10" s="142" t="s">
        <v>112</v>
      </c>
      <c r="B10" s="122">
        <v>290863424.5</v>
      </c>
      <c r="C10" s="122">
        <v>50742423.600000001</v>
      </c>
      <c r="D10" s="122"/>
      <c r="E10" s="122">
        <v>342171</v>
      </c>
      <c r="F10" s="122">
        <v>59405</v>
      </c>
      <c r="G10" s="122"/>
      <c r="H10" s="122">
        <f t="shared" si="0"/>
        <v>850.05282300370288</v>
      </c>
      <c r="I10" s="122">
        <f t="shared" si="1"/>
        <v>854.17765507953879</v>
      </c>
      <c r="J10" s="122">
        <f t="shared" si="2"/>
        <v>850.66300799848602</v>
      </c>
      <c r="K10" s="12"/>
      <c r="L10" s="218"/>
      <c r="M10" s="218"/>
      <c r="N10" s="218"/>
      <c r="O10" s="218"/>
      <c r="P10" s="218"/>
      <c r="Q10" s="218"/>
      <c r="R10" s="218"/>
      <c r="S10" s="218"/>
      <c r="T10" s="218"/>
      <c r="U10" s="218"/>
      <c r="V10" s="218"/>
      <c r="W10" s="218"/>
      <c r="X10" s="5"/>
    </row>
    <row r="11" spans="1:24" ht="12.75" customHeight="1" x14ac:dyDescent="0.2">
      <c r="A11" s="142" t="s">
        <v>113</v>
      </c>
      <c r="B11" s="122">
        <v>290659071.30000001</v>
      </c>
      <c r="C11" s="122">
        <v>53266886.899999999</v>
      </c>
      <c r="D11" s="122"/>
      <c r="E11" s="122">
        <v>323585</v>
      </c>
      <c r="F11" s="122">
        <v>64457</v>
      </c>
      <c r="G11" s="122"/>
      <c r="H11" s="122">
        <f t="shared" si="0"/>
        <v>898.24643076780444</v>
      </c>
      <c r="I11" s="122">
        <f t="shared" si="1"/>
        <v>826.39413717672244</v>
      </c>
      <c r="J11" s="122">
        <f t="shared" si="2"/>
        <v>886.31116786327254</v>
      </c>
      <c r="K11" s="12"/>
      <c r="L11" s="218"/>
      <c r="M11" s="218"/>
      <c r="N11" s="218"/>
      <c r="O11" s="218"/>
      <c r="P11" s="218"/>
      <c r="Q11" s="218"/>
      <c r="R11" s="218"/>
      <c r="S11" s="218"/>
      <c r="T11" s="218"/>
      <c r="U11" s="218"/>
      <c r="V11" s="218"/>
      <c r="W11" s="218"/>
      <c r="X11" s="5"/>
    </row>
    <row r="12" spans="1:24" ht="12.75" customHeight="1" x14ac:dyDescent="0.2">
      <c r="A12" s="142" t="s">
        <v>114</v>
      </c>
      <c r="B12" s="122">
        <v>514608325.60000002</v>
      </c>
      <c r="C12" s="122">
        <v>100954079.59999999</v>
      </c>
      <c r="D12" s="122"/>
      <c r="E12" s="122">
        <v>531161</v>
      </c>
      <c r="F12" s="122">
        <v>113316</v>
      </c>
      <c r="G12" s="122"/>
      <c r="H12" s="122">
        <f t="shared" si="0"/>
        <v>968.83680390691336</v>
      </c>
      <c r="I12" s="122">
        <f t="shared" si="1"/>
        <v>890.90754703660559</v>
      </c>
      <c r="J12" s="122">
        <f t="shared" si="2"/>
        <v>955.13479177689828</v>
      </c>
      <c r="K12" s="12"/>
      <c r="L12" s="218"/>
      <c r="M12" s="218"/>
      <c r="N12" s="218"/>
      <c r="O12" s="218"/>
      <c r="P12" s="218"/>
      <c r="Q12" s="218"/>
      <c r="R12" s="218"/>
      <c r="S12" s="218"/>
      <c r="T12" s="218"/>
      <c r="U12" s="218"/>
      <c r="V12" s="218"/>
      <c r="W12" s="218"/>
      <c r="X12" s="5"/>
    </row>
    <row r="13" spans="1:24" ht="12.75" customHeight="1" x14ac:dyDescent="0.2">
      <c r="A13" s="142" t="s">
        <v>115</v>
      </c>
      <c r="B13" s="122">
        <v>565290314.5</v>
      </c>
      <c r="C13" s="122">
        <v>158402304.30000001</v>
      </c>
      <c r="D13" s="122"/>
      <c r="E13" s="122">
        <v>539946</v>
      </c>
      <c r="F13" s="122">
        <v>136702</v>
      </c>
      <c r="G13" s="122"/>
      <c r="H13" s="122">
        <f t="shared" si="0"/>
        <v>1046.9386096017008</v>
      </c>
      <c r="I13" s="122">
        <f t="shared" si="1"/>
        <v>1158.7416738599291</v>
      </c>
      <c r="J13" s="122">
        <f t="shared" si="2"/>
        <v>1069.5259851503292</v>
      </c>
      <c r="K13" s="12"/>
      <c r="L13" s="218"/>
      <c r="M13" s="218"/>
      <c r="N13" s="218"/>
      <c r="O13" s="218"/>
      <c r="P13" s="218"/>
      <c r="Q13" s="218"/>
      <c r="R13" s="218"/>
      <c r="S13" s="218"/>
      <c r="T13" s="218"/>
      <c r="U13" s="218"/>
      <c r="V13" s="218"/>
      <c r="W13" s="218"/>
      <c r="X13" s="5"/>
    </row>
    <row r="14" spans="1:24" ht="12.75" customHeight="1" x14ac:dyDescent="0.2">
      <c r="A14" s="142" t="s">
        <v>116</v>
      </c>
      <c r="B14" s="122">
        <v>592008251.39999998</v>
      </c>
      <c r="C14" s="122">
        <v>148974348.59999999</v>
      </c>
      <c r="D14" s="122"/>
      <c r="E14" s="122">
        <v>553931</v>
      </c>
      <c r="F14" s="122">
        <v>136503</v>
      </c>
      <c r="G14" s="122"/>
      <c r="H14" s="122">
        <f t="shared" si="0"/>
        <v>1068.7400622099142</v>
      </c>
      <c r="I14" s="122">
        <f t="shared" si="1"/>
        <v>1091.3631832267422</v>
      </c>
      <c r="J14" s="122">
        <f t="shared" si="2"/>
        <v>1073.2127907953547</v>
      </c>
      <c r="K14" s="12"/>
      <c r="L14" s="218"/>
      <c r="M14" s="218"/>
      <c r="N14" s="218"/>
      <c r="O14" s="218"/>
      <c r="P14" s="218"/>
      <c r="Q14" s="218"/>
      <c r="R14" s="218"/>
      <c r="S14" s="218"/>
      <c r="T14" s="218"/>
      <c r="U14" s="218"/>
      <c r="V14" s="218"/>
      <c r="W14" s="218"/>
      <c r="X14" s="5"/>
    </row>
    <row r="15" spans="1:24" ht="12.75" customHeight="1" x14ac:dyDescent="0.2">
      <c r="A15" s="142" t="s">
        <v>117</v>
      </c>
      <c r="B15" s="122">
        <v>674670786.60000002</v>
      </c>
      <c r="C15" s="122">
        <v>196362616.40000001</v>
      </c>
      <c r="D15" s="122"/>
      <c r="E15" s="122">
        <v>565627</v>
      </c>
      <c r="F15" s="122">
        <v>161926</v>
      </c>
      <c r="G15" s="122"/>
      <c r="H15" s="122">
        <f t="shared" si="0"/>
        <v>1192.7839134270464</v>
      </c>
      <c r="I15" s="122">
        <f t="shared" si="1"/>
        <v>1212.6688512036362</v>
      </c>
      <c r="J15" s="122">
        <f t="shared" si="2"/>
        <v>1197.2095544929373</v>
      </c>
      <c r="K15" s="12"/>
      <c r="L15" s="218"/>
      <c r="M15" s="218"/>
      <c r="N15" s="218"/>
      <c r="O15" s="218"/>
      <c r="P15" s="218"/>
      <c r="Q15" s="218"/>
      <c r="R15" s="218"/>
      <c r="S15" s="218"/>
      <c r="T15" s="218"/>
      <c r="U15" s="218"/>
      <c r="V15" s="218"/>
      <c r="W15" s="218"/>
      <c r="X15" s="5"/>
    </row>
    <row r="16" spans="1:24" ht="12.75" customHeight="1" x14ac:dyDescent="0.2">
      <c r="A16" s="142" t="s">
        <v>118</v>
      </c>
      <c r="B16" s="122">
        <v>1221441636.7</v>
      </c>
      <c r="C16" s="122">
        <v>632151843.5</v>
      </c>
      <c r="D16" s="122"/>
      <c r="E16" s="122">
        <v>885145</v>
      </c>
      <c r="F16" s="122">
        <v>416960</v>
      </c>
      <c r="G16" s="122"/>
      <c r="H16" s="122">
        <f t="shared" si="0"/>
        <v>1379.9339505956652</v>
      </c>
      <c r="I16" s="122">
        <f t="shared" si="1"/>
        <v>1516.0970920471989</v>
      </c>
      <c r="J16" s="122">
        <f t="shared" si="2"/>
        <v>1423.5361051528103</v>
      </c>
      <c r="K16" s="12"/>
      <c r="L16" s="218"/>
      <c r="M16" s="218"/>
      <c r="N16" s="218"/>
      <c r="O16" s="218"/>
      <c r="P16" s="218"/>
      <c r="Q16" s="218"/>
      <c r="R16" s="218"/>
      <c r="S16" s="218"/>
      <c r="T16" s="218"/>
      <c r="U16" s="218"/>
      <c r="V16" s="218"/>
      <c r="W16" s="218"/>
      <c r="X16" s="5"/>
    </row>
    <row r="17" spans="1:24" ht="12.75" customHeight="1" x14ac:dyDescent="0.2">
      <c r="A17" s="142" t="s">
        <v>119</v>
      </c>
      <c r="B17" s="122">
        <v>271700414.19999999</v>
      </c>
      <c r="C17" s="122">
        <v>400304435.10000002</v>
      </c>
      <c r="D17" s="122"/>
      <c r="E17" s="122">
        <v>214926</v>
      </c>
      <c r="F17" s="122">
        <v>288823</v>
      </c>
      <c r="G17" s="122"/>
      <c r="H17" s="122">
        <f t="shared" si="0"/>
        <v>1264.1579622753877</v>
      </c>
      <c r="I17" s="122">
        <f t="shared" si="1"/>
        <v>1385.9853096879403</v>
      </c>
      <c r="J17" s="122">
        <f t="shared" si="2"/>
        <v>1334.0073117763011</v>
      </c>
      <c r="K17" s="12"/>
      <c r="L17" s="218"/>
      <c r="M17" s="218"/>
      <c r="N17" s="218"/>
      <c r="O17" s="218"/>
      <c r="P17" s="218"/>
      <c r="Q17" s="218"/>
      <c r="R17" s="218"/>
      <c r="S17" s="218"/>
      <c r="T17" s="218"/>
      <c r="U17" s="218"/>
      <c r="V17" s="218"/>
      <c r="W17" s="218"/>
      <c r="X17" s="5"/>
    </row>
    <row r="18" spans="1:24" ht="12.75" customHeight="1" x14ac:dyDescent="0.2">
      <c r="A18" s="142" t="s">
        <v>120</v>
      </c>
      <c r="B18" s="122">
        <v>30824118.199999999</v>
      </c>
      <c r="C18" s="122">
        <v>74443277.299999997</v>
      </c>
      <c r="D18" s="122"/>
      <c r="E18" s="122">
        <v>35254</v>
      </c>
      <c r="F18" s="122">
        <v>42126</v>
      </c>
      <c r="G18" s="122"/>
      <c r="H18" s="122">
        <f t="shared" si="0"/>
        <v>874.34385317978104</v>
      </c>
      <c r="I18" s="122">
        <f t="shared" si="1"/>
        <v>1767.1575108009304</v>
      </c>
      <c r="J18" s="122">
        <f t="shared" si="2"/>
        <v>1360.3953928663736</v>
      </c>
      <c r="K18" s="12"/>
      <c r="L18" s="218"/>
      <c r="M18" s="218"/>
      <c r="N18" s="218"/>
      <c r="O18" s="218"/>
      <c r="P18" s="218"/>
      <c r="Q18" s="218"/>
      <c r="R18" s="218"/>
      <c r="S18" s="218"/>
      <c r="T18" s="218"/>
      <c r="U18" s="218"/>
      <c r="V18" s="218"/>
      <c r="W18" s="218"/>
      <c r="X18" s="5"/>
    </row>
    <row r="19" spans="1:24" ht="12.75" customHeight="1" x14ac:dyDescent="0.2">
      <c r="A19" s="142" t="s">
        <v>121</v>
      </c>
      <c r="B19" s="122">
        <v>27755810.300000001</v>
      </c>
      <c r="C19" s="122">
        <v>9348571.9000000004</v>
      </c>
      <c r="D19" s="122"/>
      <c r="E19" s="122">
        <v>52218</v>
      </c>
      <c r="F19" s="122">
        <v>13274</v>
      </c>
      <c r="G19" s="122"/>
      <c r="H19" s="122">
        <f t="shared" si="0"/>
        <v>531.53721513654295</v>
      </c>
      <c r="I19" s="122">
        <f t="shared" si="1"/>
        <v>704.27692481542863</v>
      </c>
      <c r="J19" s="122">
        <f t="shared" si="2"/>
        <v>566.54831429792955</v>
      </c>
      <c r="K19" s="12"/>
      <c r="L19" s="218"/>
      <c r="M19" s="218"/>
      <c r="N19" s="218"/>
      <c r="O19" s="218"/>
      <c r="P19" s="218"/>
      <c r="Q19" s="218"/>
      <c r="R19" s="218"/>
      <c r="S19" s="218"/>
      <c r="T19" s="218"/>
      <c r="U19" s="218"/>
      <c r="V19" s="218"/>
      <c r="W19" s="218"/>
      <c r="X19" s="5"/>
    </row>
    <row r="20" spans="1:24" ht="12.75" customHeight="1" x14ac:dyDescent="0.2">
      <c r="A20" s="142" t="s">
        <v>6</v>
      </c>
      <c r="B20" s="122">
        <v>1098.5999999999999</v>
      </c>
      <c r="C20" s="122">
        <v>6584.2</v>
      </c>
      <c r="D20" s="122"/>
      <c r="E20" s="122">
        <v>2</v>
      </c>
      <c r="F20" s="122">
        <v>12</v>
      </c>
      <c r="G20" s="122"/>
      <c r="H20" s="122">
        <f t="shared" si="0"/>
        <v>549.29999999999995</v>
      </c>
      <c r="I20" s="122">
        <f t="shared" si="1"/>
        <v>548.68333333333328</v>
      </c>
      <c r="J20" s="122">
        <f t="shared" si="2"/>
        <v>548.77142857142849</v>
      </c>
      <c r="K20" s="12"/>
      <c r="L20" s="218"/>
      <c r="M20" s="218"/>
      <c r="N20" s="218"/>
      <c r="O20" s="218"/>
      <c r="P20" s="218"/>
      <c r="Q20" s="218"/>
      <c r="R20" s="218"/>
      <c r="S20" s="218"/>
      <c r="T20" s="218"/>
      <c r="U20" s="218"/>
      <c r="V20" s="218"/>
      <c r="W20" s="218"/>
      <c r="X20" s="5"/>
    </row>
    <row r="21" spans="1:24" s="129" customFormat="1" ht="12.75" customHeight="1" x14ac:dyDescent="0.2">
      <c r="A21" s="28" t="s">
        <v>1</v>
      </c>
      <c r="B21" s="185">
        <f>SUM(B7:B20)</f>
        <v>4650253979.6000004</v>
      </c>
      <c r="C21" s="185">
        <f t="shared" ref="C21:F21" si="3">SUM(C7:C20)</f>
        <v>1855458458.4000001</v>
      </c>
      <c r="D21" s="185"/>
      <c r="E21" s="185">
        <f t="shared" si="3"/>
        <v>4295670</v>
      </c>
      <c r="F21" s="185">
        <f t="shared" si="3"/>
        <v>1481903</v>
      </c>
      <c r="G21" s="185"/>
      <c r="H21" s="185">
        <f t="shared" ref="H21" si="4">B21/E21</f>
        <v>1082.5445110075962</v>
      </c>
      <c r="I21" s="185">
        <f t="shared" ref="I21" si="5">C21/F21</f>
        <v>1252.0782118667687</v>
      </c>
      <c r="J21" s="185">
        <f t="shared" si="2"/>
        <v>1126.0286002444279</v>
      </c>
      <c r="K21" s="12"/>
      <c r="L21" s="218"/>
      <c r="M21" s="218"/>
      <c r="N21" s="218"/>
      <c r="O21" s="218"/>
      <c r="P21" s="218"/>
      <c r="Q21" s="218"/>
      <c r="R21" s="218"/>
      <c r="S21" s="218"/>
      <c r="T21" s="218"/>
      <c r="U21" s="218"/>
      <c r="V21" s="218"/>
      <c r="W21" s="218"/>
      <c r="X21" s="5"/>
    </row>
    <row r="22" spans="1:24" ht="12.75" customHeight="1" x14ac:dyDescent="0.2">
      <c r="A22" s="17" t="s">
        <v>235</v>
      </c>
      <c r="B22" s="218"/>
      <c r="C22" s="218"/>
      <c r="D22" s="218"/>
      <c r="E22" s="218"/>
      <c r="F22" s="218"/>
      <c r="L22" s="218"/>
      <c r="M22" s="218"/>
      <c r="N22" s="218"/>
      <c r="O22" s="218"/>
      <c r="P22" s="218"/>
      <c r="Q22" s="218"/>
      <c r="R22" s="218"/>
      <c r="S22" s="218"/>
      <c r="T22" s="218"/>
      <c r="U22" s="218"/>
      <c r="V22" s="218"/>
      <c r="W22" s="218"/>
    </row>
    <row r="23" spans="1:24" ht="12.75" customHeight="1" x14ac:dyDescent="0.2">
      <c r="A23" s="7" t="s">
        <v>236</v>
      </c>
      <c r="B23" s="218"/>
      <c r="C23" s="218"/>
      <c r="D23" s="218"/>
      <c r="E23" s="218"/>
      <c r="F23" s="218"/>
      <c r="L23" s="218"/>
      <c r="M23" s="218"/>
      <c r="N23" s="218"/>
      <c r="O23" s="218"/>
      <c r="P23" s="218"/>
      <c r="Q23" s="218"/>
      <c r="R23" s="218"/>
      <c r="S23" s="218"/>
      <c r="T23" s="218"/>
      <c r="U23" s="218"/>
      <c r="V23" s="218"/>
      <c r="W23" s="218"/>
    </row>
    <row r="24" spans="1:24" ht="12.75" customHeight="1" x14ac:dyDescent="0.2">
      <c r="B24" s="218"/>
      <c r="C24" s="218"/>
      <c r="D24" s="218"/>
      <c r="E24" s="218"/>
      <c r="F24" s="218"/>
      <c r="L24" s="218"/>
      <c r="M24" s="218"/>
      <c r="N24" s="218"/>
      <c r="O24" s="218"/>
      <c r="P24" s="218"/>
      <c r="Q24" s="218"/>
      <c r="R24" s="218"/>
      <c r="S24" s="218"/>
      <c r="T24" s="218"/>
      <c r="U24" s="218"/>
      <c r="V24" s="218"/>
      <c r="W24" s="218"/>
    </row>
    <row r="25" spans="1:24" ht="12.75" customHeight="1" x14ac:dyDescent="0.2">
      <c r="B25" s="218"/>
      <c r="C25" s="233"/>
      <c r="D25" s="233"/>
      <c r="E25" s="233"/>
      <c r="F25" s="233"/>
      <c r="K25" s="5"/>
      <c r="N25" s="5"/>
    </row>
    <row r="26" spans="1:24" ht="12.75" customHeight="1" x14ac:dyDescent="0.2">
      <c r="A26" s="29"/>
      <c r="B26" s="8"/>
      <c r="C26" s="8"/>
      <c r="D26" s="8"/>
      <c r="K26" s="5"/>
    </row>
    <row r="27" spans="1:24" ht="12.75" customHeight="1" x14ac:dyDescent="0.2">
      <c r="A27" s="2" t="s">
        <v>295</v>
      </c>
      <c r="B27" s="8"/>
      <c r="C27" s="8"/>
      <c r="D27" s="8"/>
    </row>
    <row r="28" spans="1:24" ht="12.75" customHeight="1" x14ac:dyDescent="0.2">
      <c r="A28" s="45" t="s">
        <v>296</v>
      </c>
      <c r="B28" s="8"/>
      <c r="C28" s="8"/>
      <c r="D28" s="8"/>
      <c r="J28" s="17"/>
    </row>
    <row r="29" spans="1:24" ht="12.75" customHeight="1" x14ac:dyDescent="0.2">
      <c r="A29" s="224"/>
      <c r="B29" s="125"/>
      <c r="C29" s="125"/>
      <c r="D29" s="125"/>
      <c r="E29" s="6"/>
      <c r="F29" s="6"/>
      <c r="G29" s="6"/>
      <c r="H29" s="6"/>
      <c r="I29" s="6"/>
      <c r="K29" s="5"/>
      <c r="L29" s="5"/>
      <c r="M29" s="12"/>
      <c r="N29" s="12"/>
      <c r="O29" s="157"/>
      <c r="P29" s="157"/>
      <c r="Q29" s="218"/>
    </row>
    <row r="30" spans="1:24" s="27" customFormat="1" ht="12.75" customHeight="1" x14ac:dyDescent="0.2">
      <c r="A30" s="35" t="s">
        <v>15</v>
      </c>
      <c r="B30" s="35"/>
      <c r="C30" s="34" t="s">
        <v>12</v>
      </c>
      <c r="D30" s="34"/>
      <c r="E30" s="255"/>
      <c r="F30" s="34" t="s">
        <v>13</v>
      </c>
      <c r="G30" s="34"/>
      <c r="H30" s="255"/>
      <c r="I30" s="34" t="s">
        <v>14</v>
      </c>
      <c r="J30" s="32"/>
      <c r="K30" s="1"/>
      <c r="L30" s="1"/>
      <c r="M30" s="12"/>
      <c r="N30" s="12"/>
      <c r="O30" s="157"/>
      <c r="P30" s="12"/>
      <c r="Q30" s="218"/>
      <c r="R30" s="4"/>
      <c r="S30" s="12"/>
      <c r="T30" s="1"/>
      <c r="U30" s="1"/>
      <c r="V30" s="1"/>
      <c r="W30" s="1"/>
      <c r="X30" s="1"/>
    </row>
    <row r="31" spans="1:24" ht="12.75" customHeight="1" x14ac:dyDescent="0.2">
      <c r="A31" s="190" t="s">
        <v>3</v>
      </c>
      <c r="B31" s="182"/>
      <c r="C31" s="122">
        <v>4650253979.6000004</v>
      </c>
      <c r="D31" s="122"/>
      <c r="E31" s="122"/>
      <c r="F31" s="122">
        <v>4295670</v>
      </c>
      <c r="G31" s="122"/>
      <c r="H31" s="122"/>
      <c r="I31" s="182">
        <f>C31/F31</f>
        <v>1082.5445110075962</v>
      </c>
      <c r="J31" s="5"/>
      <c r="M31" s="12"/>
      <c r="N31" s="12"/>
      <c r="O31" s="157"/>
      <c r="P31" s="12"/>
      <c r="Q31" s="218"/>
      <c r="S31" s="12"/>
    </row>
    <row r="32" spans="1:24" ht="12.75" customHeight="1" x14ac:dyDescent="0.2">
      <c r="A32" s="190" t="s">
        <v>16</v>
      </c>
      <c r="B32" s="182"/>
      <c r="C32" s="122">
        <v>1595218467</v>
      </c>
      <c r="D32" s="122"/>
      <c r="E32" s="122"/>
      <c r="F32" s="122">
        <v>1495303</v>
      </c>
      <c r="G32" s="122"/>
      <c r="H32" s="122"/>
      <c r="I32" s="182">
        <f t="shared" ref="I32:I39" si="6">C32/F32</f>
        <v>1066.8195456038006</v>
      </c>
      <c r="J32" s="5"/>
      <c r="M32" s="12"/>
      <c r="P32" s="12"/>
      <c r="S32" s="12"/>
    </row>
    <row r="33" spans="1:24" ht="12.75" customHeight="1" x14ac:dyDescent="0.2">
      <c r="A33" s="190" t="s">
        <v>17</v>
      </c>
      <c r="B33" s="182"/>
      <c r="C33" s="122">
        <v>3055035512.5999999</v>
      </c>
      <c r="D33" s="122"/>
      <c r="E33" s="122"/>
      <c r="F33" s="122">
        <v>2800367</v>
      </c>
      <c r="G33" s="122"/>
      <c r="H33" s="122"/>
      <c r="I33" s="182">
        <f t="shared" si="6"/>
        <v>1090.9411204317148</v>
      </c>
      <c r="J33" s="5"/>
      <c r="M33" s="12"/>
      <c r="P33" s="12"/>
      <c r="S33" s="12"/>
    </row>
    <row r="34" spans="1:24" ht="12.75" customHeight="1" x14ac:dyDescent="0.2">
      <c r="A34" s="190" t="s">
        <v>4</v>
      </c>
      <c r="B34" s="182"/>
      <c r="C34" s="122">
        <v>1855458458.4000001</v>
      </c>
      <c r="D34" s="122"/>
      <c r="E34" s="122"/>
      <c r="F34" s="122">
        <v>1481903</v>
      </c>
      <c r="G34" s="122"/>
      <c r="H34" s="122"/>
      <c r="I34" s="182">
        <f t="shared" si="6"/>
        <v>1252.0782118667687</v>
      </c>
      <c r="J34" s="5"/>
      <c r="M34" s="12"/>
      <c r="P34" s="12"/>
      <c r="S34" s="12"/>
    </row>
    <row r="35" spans="1:24" ht="12.75" customHeight="1" x14ac:dyDescent="0.2">
      <c r="A35" s="190" t="s">
        <v>263</v>
      </c>
      <c r="B35" s="182"/>
      <c r="C35" s="122">
        <v>669204782.10000002</v>
      </c>
      <c r="D35" s="122"/>
      <c r="E35" s="122"/>
      <c r="F35" s="122">
        <v>562087</v>
      </c>
      <c r="G35" s="122"/>
      <c r="H35" s="122"/>
      <c r="I35" s="182">
        <f t="shared" si="6"/>
        <v>1190.5715344777589</v>
      </c>
      <c r="J35" s="5"/>
      <c r="M35" s="12"/>
      <c r="P35" s="12"/>
      <c r="S35" s="12"/>
    </row>
    <row r="36" spans="1:24" s="220" customFormat="1" ht="12.75" customHeight="1" x14ac:dyDescent="0.2">
      <c r="A36" s="192" t="s">
        <v>1</v>
      </c>
      <c r="B36" s="123"/>
      <c r="C36" s="123">
        <f>C31+C34</f>
        <v>6505712438</v>
      </c>
      <c r="D36" s="123"/>
      <c r="E36" s="123"/>
      <c r="F36" s="123">
        <f>F31+F34</f>
        <v>5777573</v>
      </c>
      <c r="G36" s="123"/>
      <c r="H36" s="123"/>
      <c r="I36" s="123">
        <f t="shared" si="6"/>
        <v>1126.0286002444279</v>
      </c>
      <c r="J36" s="5"/>
      <c r="K36" s="1"/>
      <c r="L36" s="1"/>
      <c r="M36" s="12"/>
      <c r="N36" s="1"/>
      <c r="O36" s="4"/>
      <c r="P36" s="12"/>
      <c r="Q36" s="4"/>
      <c r="R36" s="4"/>
      <c r="S36" s="12"/>
      <c r="T36" s="1"/>
      <c r="U36" s="1"/>
      <c r="V36" s="1"/>
      <c r="W36" s="1"/>
      <c r="X36" s="1"/>
    </row>
    <row r="37" spans="1:24" ht="12.75" customHeight="1" x14ac:dyDescent="0.2">
      <c r="A37" s="190" t="s">
        <v>107</v>
      </c>
      <c r="B37" s="182"/>
      <c r="C37" s="182">
        <v>845819686.39999998</v>
      </c>
      <c r="D37" s="182"/>
      <c r="E37" s="182"/>
      <c r="F37" s="182">
        <v>585150</v>
      </c>
      <c r="G37" s="182"/>
      <c r="H37" s="182"/>
      <c r="I37" s="182">
        <f t="shared" si="6"/>
        <v>1445.4749831667093</v>
      </c>
      <c r="J37" s="5"/>
      <c r="M37" s="12"/>
      <c r="P37" s="12"/>
      <c r="S37" s="12"/>
    </row>
    <row r="38" spans="1:24" ht="12.75" customHeight="1" x14ac:dyDescent="0.2">
      <c r="A38" s="190" t="s">
        <v>160</v>
      </c>
      <c r="B38" s="182"/>
      <c r="C38" s="182">
        <v>129255029.3</v>
      </c>
      <c r="D38" s="182"/>
      <c r="E38" s="182"/>
      <c r="F38" s="182">
        <v>21953</v>
      </c>
      <c r="G38" s="182"/>
      <c r="H38" s="182"/>
      <c r="I38" s="182">
        <f t="shared" si="6"/>
        <v>5887.8071015350979</v>
      </c>
      <c r="J38" s="5"/>
      <c r="M38" s="12"/>
      <c r="P38" s="12"/>
      <c r="S38" s="12"/>
    </row>
    <row r="39" spans="1:24" s="220" customFormat="1" ht="12.75" customHeight="1" x14ac:dyDescent="0.2">
      <c r="A39" s="221" t="s">
        <v>161</v>
      </c>
      <c r="B39" s="123"/>
      <c r="C39" s="123">
        <v>48201935.399999999</v>
      </c>
      <c r="D39" s="123"/>
      <c r="E39" s="123"/>
      <c r="F39" s="123">
        <v>88990</v>
      </c>
      <c r="G39" s="123"/>
      <c r="H39" s="123"/>
      <c r="I39" s="123">
        <f t="shared" si="6"/>
        <v>541.65563995954597</v>
      </c>
      <c r="J39" s="5"/>
      <c r="K39" s="1"/>
      <c r="L39" s="1"/>
      <c r="M39" s="12"/>
      <c r="N39" s="1"/>
      <c r="O39" s="4"/>
      <c r="P39" s="4"/>
      <c r="Q39" s="4"/>
      <c r="R39" s="4"/>
      <c r="S39" s="1"/>
      <c r="T39" s="1"/>
      <c r="U39" s="1"/>
      <c r="V39" s="1"/>
      <c r="W39" s="1"/>
      <c r="X39" s="1"/>
    </row>
    <row r="40" spans="1:24" ht="12.75" customHeight="1" x14ac:dyDescent="0.2">
      <c r="A40" s="17" t="s">
        <v>235</v>
      </c>
      <c r="M40" s="12"/>
    </row>
    <row r="41" spans="1:24" ht="12.75" customHeight="1" x14ac:dyDescent="0.2">
      <c r="A41" s="7" t="s">
        <v>236</v>
      </c>
    </row>
    <row r="44" spans="1:24" ht="12.75" customHeight="1" x14ac:dyDescent="0.2">
      <c r="C44" s="168"/>
    </row>
  </sheetData>
  <mergeCells count="3">
    <mergeCell ref="B4:C4"/>
    <mergeCell ref="E4:F4"/>
    <mergeCell ref="H4:J4"/>
  </mergeCells>
  <phoneticPr fontId="5"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F74"/>
  <sheetViews>
    <sheetView showGridLines="0" zoomScaleNormal="100" workbookViewId="0"/>
  </sheetViews>
  <sheetFormatPr defaultColWidth="9.140625" defaultRowHeight="12.75" customHeight="1" x14ac:dyDescent="0.2"/>
  <cols>
    <col min="1" max="1" width="12" style="17" customWidth="1"/>
    <col min="2" max="2" width="12.85546875" style="17" customWidth="1"/>
    <col min="3" max="3" width="5.85546875" style="17" customWidth="1"/>
    <col min="4" max="4" width="12.140625" style="17" customWidth="1"/>
    <col min="5" max="5" width="2.140625" style="17" customWidth="1"/>
    <col min="6" max="6" width="7.140625" style="17" customWidth="1"/>
    <col min="7" max="7" width="11.85546875" style="17" customWidth="1"/>
    <col min="8" max="8" width="3.140625" style="17" customWidth="1"/>
    <col min="9" max="9" width="11.28515625" style="17" customWidth="1"/>
    <col min="10" max="10" width="2.140625" style="17" customWidth="1"/>
    <col min="11" max="11" width="10.5703125" style="17" customWidth="1"/>
    <col min="12" max="12" width="2.28515625" style="17" customWidth="1"/>
    <col min="13" max="13" width="12.28515625" style="17" customWidth="1"/>
    <col min="14" max="14" width="2.140625" style="17" customWidth="1"/>
    <col min="15" max="15" width="10.140625" style="17" customWidth="1"/>
    <col min="16" max="16" width="2.28515625" style="17" customWidth="1"/>
    <col min="17" max="17" width="10.140625" style="17" customWidth="1"/>
    <col min="18" max="19" width="12" style="17" customWidth="1"/>
    <col min="20" max="21" width="13.140625" style="17" customWidth="1"/>
    <col min="22" max="22" width="10.85546875" style="17" bestFit="1" customWidth="1"/>
    <col min="23" max="23" width="21.28515625" style="17" customWidth="1"/>
    <col min="24" max="24" width="13.5703125" style="17" customWidth="1"/>
    <col min="25" max="26" width="9.5703125" style="17" bestFit="1" customWidth="1"/>
    <col min="27" max="27" width="9.5703125" style="17" customWidth="1"/>
    <col min="28" max="28" width="12.85546875" style="17" customWidth="1"/>
    <col min="29" max="30" width="9.140625" style="17"/>
    <col min="31" max="31" width="13.42578125" style="17" customWidth="1"/>
    <col min="32" max="16384" width="9.140625" style="17"/>
  </cols>
  <sheetData>
    <row r="1" spans="1:32" ht="12.75" customHeight="1" x14ac:dyDescent="0.2">
      <c r="A1" s="2" t="s">
        <v>327</v>
      </c>
      <c r="B1" s="8"/>
      <c r="C1" s="8"/>
      <c r="D1" s="8"/>
      <c r="E1" s="8"/>
      <c r="F1" s="8"/>
      <c r="G1" s="8"/>
      <c r="H1" s="8"/>
      <c r="I1" s="8"/>
      <c r="J1" s="8"/>
    </row>
    <row r="2" spans="1:32" ht="12.75" customHeight="1" x14ac:dyDescent="0.2">
      <c r="A2" s="45" t="s">
        <v>328</v>
      </c>
      <c r="B2" s="8"/>
      <c r="C2" s="8"/>
      <c r="D2" s="8"/>
      <c r="E2" s="8"/>
      <c r="F2" s="8"/>
      <c r="G2" s="8"/>
      <c r="H2" s="8"/>
      <c r="I2" s="8"/>
      <c r="J2" s="8"/>
    </row>
    <row r="3" spans="1:32" ht="12.75" customHeight="1" x14ac:dyDescent="0.2">
      <c r="A3" s="149"/>
      <c r="B3" s="125"/>
      <c r="C3" s="125"/>
      <c r="D3" s="125"/>
      <c r="E3" s="125"/>
      <c r="F3" s="125"/>
      <c r="G3" s="125"/>
      <c r="H3" s="125"/>
      <c r="I3" s="125"/>
      <c r="J3" s="125"/>
      <c r="K3" s="149"/>
      <c r="L3" s="149"/>
      <c r="M3" s="149"/>
      <c r="N3" s="149"/>
      <c r="O3" s="149"/>
      <c r="P3" s="149"/>
      <c r="Q3" s="149"/>
    </row>
    <row r="4" spans="1:32" ht="12.75" customHeight="1" x14ac:dyDescent="0.2">
      <c r="A4" s="10"/>
      <c r="B4" s="272" t="s">
        <v>12</v>
      </c>
      <c r="C4" s="272"/>
      <c r="D4" s="272"/>
      <c r="E4" s="202"/>
      <c r="F4" s="10"/>
      <c r="G4" s="272" t="s">
        <v>19</v>
      </c>
      <c r="H4" s="272"/>
      <c r="I4" s="272"/>
      <c r="J4" s="10"/>
      <c r="K4" s="272" t="s">
        <v>14</v>
      </c>
      <c r="L4" s="272"/>
      <c r="M4" s="272"/>
      <c r="N4" s="272"/>
      <c r="O4" s="272"/>
      <c r="P4" s="202"/>
      <c r="Q4" s="17" t="s">
        <v>145</v>
      </c>
      <c r="R4" s="148"/>
    </row>
    <row r="5" spans="1:32" s="27" customFormat="1" ht="12.75" customHeight="1" x14ac:dyDescent="0.2">
      <c r="A5" s="17" t="s">
        <v>18</v>
      </c>
      <c r="B5" s="203" t="s">
        <v>105</v>
      </c>
      <c r="C5" s="203"/>
      <c r="D5" s="203" t="s">
        <v>106</v>
      </c>
      <c r="E5" s="203"/>
      <c r="F5" s="203"/>
      <c r="G5" s="203" t="s">
        <v>105</v>
      </c>
      <c r="H5" s="203"/>
      <c r="I5" s="203" t="s">
        <v>106</v>
      </c>
      <c r="J5" s="203"/>
      <c r="K5" s="203" t="s">
        <v>105</v>
      </c>
      <c r="L5" s="203"/>
      <c r="M5" s="203" t="s">
        <v>106</v>
      </c>
      <c r="N5" s="203"/>
      <c r="Q5" s="27" t="s">
        <v>147</v>
      </c>
      <c r="S5" s="17"/>
      <c r="T5" s="17"/>
      <c r="U5" s="17"/>
      <c r="V5" s="17"/>
      <c r="W5" s="17"/>
      <c r="X5" s="17"/>
      <c r="Y5" s="17"/>
      <c r="Z5" s="17"/>
      <c r="AA5" s="17"/>
      <c r="AB5" s="17"/>
      <c r="AC5" s="17"/>
    </row>
    <row r="6" spans="1:32" ht="12.75" customHeight="1" x14ac:dyDescent="0.2">
      <c r="A6" s="149" t="s">
        <v>20</v>
      </c>
      <c r="B6" s="232" t="s">
        <v>78</v>
      </c>
      <c r="C6" s="232"/>
      <c r="D6" s="232" t="s">
        <v>78</v>
      </c>
      <c r="E6" s="232"/>
      <c r="F6" s="232"/>
      <c r="G6" s="204" t="s">
        <v>78</v>
      </c>
      <c r="H6" s="204"/>
      <c r="I6" s="204" t="s">
        <v>78</v>
      </c>
      <c r="J6" s="204"/>
      <c r="K6" s="204" t="s">
        <v>78</v>
      </c>
      <c r="L6" s="204"/>
      <c r="M6" s="204" t="s">
        <v>78</v>
      </c>
      <c r="N6" s="204"/>
      <c r="O6" s="36" t="s">
        <v>1</v>
      </c>
      <c r="P6" s="36"/>
      <c r="Q6" s="149" t="s">
        <v>148</v>
      </c>
      <c r="S6" s="157"/>
    </row>
    <row r="7" spans="1:32" ht="12.75" customHeight="1" x14ac:dyDescent="0.2">
      <c r="A7" s="181" t="s">
        <v>293</v>
      </c>
      <c r="B7" s="122">
        <v>557276702.60000002</v>
      </c>
      <c r="C7" s="122"/>
      <c r="D7" s="122">
        <v>131851078.5</v>
      </c>
      <c r="E7" s="122"/>
      <c r="F7" s="122"/>
      <c r="G7" s="122">
        <v>914234</v>
      </c>
      <c r="H7" s="122"/>
      <c r="I7" s="122">
        <v>248328</v>
      </c>
      <c r="J7" s="122"/>
      <c r="K7" s="122">
        <f>B7/G7</f>
        <v>609.55587147273025</v>
      </c>
      <c r="L7" s="122"/>
      <c r="M7" s="122">
        <f>D7/I7</f>
        <v>530.95534333623277</v>
      </c>
      <c r="N7" s="122"/>
      <c r="O7" s="122">
        <f>(B7+D7)/(G7+I7)</f>
        <v>592.76647705670757</v>
      </c>
      <c r="P7" s="122"/>
      <c r="Q7" s="252">
        <v>1.9478489999999999</v>
      </c>
      <c r="R7" s="130"/>
      <c r="S7" s="130"/>
      <c r="T7" s="148"/>
      <c r="AD7" s="205"/>
      <c r="AE7" s="20"/>
      <c r="AF7" s="20"/>
    </row>
    <row r="8" spans="1:32" ht="12.75" customHeight="1" x14ac:dyDescent="0.2">
      <c r="A8" s="26">
        <v>2006</v>
      </c>
      <c r="B8" s="122">
        <v>131790342</v>
      </c>
      <c r="C8" s="122"/>
      <c r="D8" s="122">
        <v>26760933.100000001</v>
      </c>
      <c r="E8" s="122"/>
      <c r="F8" s="122"/>
      <c r="G8" s="122">
        <v>151335</v>
      </c>
      <c r="H8" s="122"/>
      <c r="I8" s="122">
        <v>32292</v>
      </c>
      <c r="J8" s="122"/>
      <c r="K8" s="122">
        <f t="shared" ref="K8:K27" si="0">B8/G8</f>
        <v>870.85169987114682</v>
      </c>
      <c r="L8" s="122"/>
      <c r="M8" s="122">
        <f t="shared" ref="M8:M27" si="1">D8/I8</f>
        <v>828.71711569428965</v>
      </c>
      <c r="N8" s="122"/>
      <c r="O8" s="122">
        <f t="shared" ref="O8:O27" si="2">(B8+D8)/(G8+I8)</f>
        <v>863.44205971888664</v>
      </c>
      <c r="P8" s="122"/>
      <c r="Q8" s="252">
        <v>2.6743510000000001</v>
      </c>
      <c r="R8" s="130"/>
      <c r="S8" s="130"/>
      <c r="T8" s="148"/>
      <c r="AD8" s="205"/>
      <c r="AE8" s="20"/>
      <c r="AF8" s="20"/>
    </row>
    <row r="9" spans="1:32" ht="12.75" customHeight="1" x14ac:dyDescent="0.2">
      <c r="A9" s="26">
        <v>2007</v>
      </c>
      <c r="B9" s="122">
        <v>164829511.40000001</v>
      </c>
      <c r="C9" s="122"/>
      <c r="D9" s="122">
        <v>32971718.800000001</v>
      </c>
      <c r="E9" s="122"/>
      <c r="F9" s="122"/>
      <c r="G9" s="122">
        <v>177801</v>
      </c>
      <c r="H9" s="122"/>
      <c r="I9" s="122">
        <v>36475</v>
      </c>
      <c r="J9" s="122"/>
      <c r="K9" s="122">
        <f t="shared" si="0"/>
        <v>927.04490638410357</v>
      </c>
      <c r="L9" s="122"/>
      <c r="M9" s="122">
        <f t="shared" si="1"/>
        <v>903.9539081562715</v>
      </c>
      <c r="N9" s="122"/>
      <c r="O9" s="122">
        <f t="shared" si="2"/>
        <v>923.11425544624694</v>
      </c>
      <c r="P9" s="122"/>
      <c r="Q9" s="252">
        <v>2.8247249999999999</v>
      </c>
      <c r="R9" s="130"/>
      <c r="S9" s="130"/>
      <c r="T9" s="148"/>
      <c r="AD9" s="205"/>
      <c r="AE9" s="20"/>
      <c r="AF9" s="20"/>
    </row>
    <row r="10" spans="1:32" ht="12.75" customHeight="1" x14ac:dyDescent="0.2">
      <c r="A10" s="26">
        <v>2008</v>
      </c>
      <c r="B10" s="122">
        <v>150103235.90000001</v>
      </c>
      <c r="C10" s="122"/>
      <c r="D10" s="122">
        <v>28779047</v>
      </c>
      <c r="E10" s="122"/>
      <c r="F10" s="122"/>
      <c r="G10" s="122">
        <v>154108</v>
      </c>
      <c r="H10" s="122"/>
      <c r="I10" s="122">
        <v>30214</v>
      </c>
      <c r="J10" s="122"/>
      <c r="K10" s="122">
        <f t="shared" si="0"/>
        <v>974.013262776754</v>
      </c>
      <c r="L10" s="122"/>
      <c r="M10" s="122">
        <f t="shared" si="1"/>
        <v>952.50701661481435</v>
      </c>
      <c r="N10" s="122"/>
      <c r="O10" s="122">
        <f t="shared" si="2"/>
        <v>970.48796616790185</v>
      </c>
      <c r="P10" s="122"/>
      <c r="Q10" s="252">
        <v>2.9478070000000001</v>
      </c>
      <c r="R10" s="130"/>
      <c r="S10" s="130"/>
      <c r="T10" s="148"/>
      <c r="AD10" s="205"/>
      <c r="AE10" s="20"/>
      <c r="AF10" s="20"/>
    </row>
    <row r="11" spans="1:32" ht="12.75" customHeight="1" x14ac:dyDescent="0.2">
      <c r="A11" s="26">
        <v>2009</v>
      </c>
      <c r="B11" s="122">
        <v>136038503.69999999</v>
      </c>
      <c r="C11" s="122"/>
      <c r="D11" s="122">
        <v>25089185.199999999</v>
      </c>
      <c r="E11" s="122"/>
      <c r="F11" s="122"/>
      <c r="G11" s="122">
        <v>131459</v>
      </c>
      <c r="H11" s="122"/>
      <c r="I11" s="122">
        <v>24098</v>
      </c>
      <c r="J11" s="122"/>
      <c r="K11" s="122">
        <f t="shared" si="0"/>
        <v>1034.8359846035646</v>
      </c>
      <c r="L11" s="122"/>
      <c r="M11" s="122">
        <f t="shared" si="1"/>
        <v>1041.1314299941903</v>
      </c>
      <c r="N11" s="122"/>
      <c r="O11" s="122">
        <f t="shared" si="2"/>
        <v>1035.8112389670666</v>
      </c>
      <c r="P11" s="122"/>
      <c r="Q11" s="252">
        <v>3.0738479999999999</v>
      </c>
      <c r="R11" s="130"/>
      <c r="S11" s="130"/>
      <c r="T11" s="148"/>
      <c r="AD11" s="205"/>
      <c r="AE11" s="20"/>
      <c r="AF11" s="20"/>
    </row>
    <row r="12" spans="1:32" ht="12.75" customHeight="1" x14ac:dyDescent="0.2">
      <c r="A12" s="26">
        <v>2010</v>
      </c>
      <c r="B12" s="122">
        <v>221943702</v>
      </c>
      <c r="C12" s="122"/>
      <c r="D12" s="122">
        <v>42239763.899999999</v>
      </c>
      <c r="E12" s="122"/>
      <c r="F12" s="122"/>
      <c r="G12" s="122">
        <v>203835</v>
      </c>
      <c r="H12" s="122"/>
      <c r="I12" s="122">
        <v>38164</v>
      </c>
      <c r="J12" s="122"/>
      <c r="K12" s="122">
        <f t="shared" si="0"/>
        <v>1088.8400029435572</v>
      </c>
      <c r="L12" s="122"/>
      <c r="M12" s="122">
        <f t="shared" si="1"/>
        <v>1106.7960355308667</v>
      </c>
      <c r="N12" s="122"/>
      <c r="O12" s="122">
        <f t="shared" si="2"/>
        <v>1091.671725502998</v>
      </c>
      <c r="P12" s="122"/>
      <c r="Q12" s="252">
        <v>3.2139280000000001</v>
      </c>
      <c r="R12" s="130"/>
      <c r="S12" s="130"/>
      <c r="T12" s="148"/>
      <c r="AD12" s="205"/>
      <c r="AE12" s="20"/>
      <c r="AF12" s="20"/>
    </row>
    <row r="13" spans="1:32" ht="12.75" customHeight="1" x14ac:dyDescent="0.2">
      <c r="A13" s="26">
        <v>2011</v>
      </c>
      <c r="B13" s="122">
        <v>255444142.19999999</v>
      </c>
      <c r="C13" s="122"/>
      <c r="D13" s="122">
        <v>48128454.399999999</v>
      </c>
      <c r="E13" s="122"/>
      <c r="F13" s="122"/>
      <c r="G13" s="122">
        <v>221921</v>
      </c>
      <c r="H13" s="122"/>
      <c r="I13" s="122">
        <v>41029</v>
      </c>
      <c r="J13" s="122"/>
      <c r="K13" s="122">
        <f t="shared" si="0"/>
        <v>1151.0589002392742</v>
      </c>
      <c r="L13" s="122"/>
      <c r="M13" s="122">
        <f t="shared" si="1"/>
        <v>1173.035033756611</v>
      </c>
      <c r="N13" s="122"/>
      <c r="O13" s="122">
        <f t="shared" si="2"/>
        <v>1154.4879125308992</v>
      </c>
      <c r="P13" s="122"/>
      <c r="Q13" s="252">
        <v>3.3761749999999999</v>
      </c>
      <c r="R13" s="130"/>
      <c r="S13" s="130"/>
      <c r="T13" s="148"/>
      <c r="AD13" s="205"/>
      <c r="AE13" s="20"/>
      <c r="AF13" s="20"/>
    </row>
    <row r="14" spans="1:32" ht="12.75" customHeight="1" x14ac:dyDescent="0.2">
      <c r="A14" s="26">
        <v>2012</v>
      </c>
      <c r="B14" s="122">
        <v>237960065.69999999</v>
      </c>
      <c r="C14" s="122"/>
      <c r="D14" s="122">
        <v>45810768.799999997</v>
      </c>
      <c r="E14" s="122"/>
      <c r="F14" s="122"/>
      <c r="G14" s="122">
        <v>198475</v>
      </c>
      <c r="H14" s="122"/>
      <c r="I14" s="122">
        <v>37015</v>
      </c>
      <c r="J14" s="122"/>
      <c r="K14" s="122">
        <f t="shared" si="0"/>
        <v>1198.9422632573371</v>
      </c>
      <c r="L14" s="122"/>
      <c r="M14" s="122">
        <f t="shared" si="1"/>
        <v>1237.6271457517221</v>
      </c>
      <c r="N14" s="122"/>
      <c r="O14" s="122">
        <f t="shared" si="2"/>
        <v>1205.0228650898127</v>
      </c>
      <c r="P14" s="122"/>
      <c r="Q14" s="252">
        <v>3.507981</v>
      </c>
      <c r="R14" s="130"/>
      <c r="S14" s="130"/>
      <c r="T14" s="148"/>
      <c r="AD14" s="205"/>
      <c r="AE14" s="20"/>
      <c r="AF14" s="20"/>
    </row>
    <row r="15" spans="1:32" ht="12.75" customHeight="1" x14ac:dyDescent="0.2">
      <c r="A15" s="26">
        <v>2013</v>
      </c>
      <c r="B15" s="122">
        <v>248631324.40000001</v>
      </c>
      <c r="C15" s="122"/>
      <c r="D15" s="122">
        <v>47701543.600000001</v>
      </c>
      <c r="E15" s="122"/>
      <c r="F15" s="122"/>
      <c r="G15" s="122">
        <v>203221</v>
      </c>
      <c r="H15" s="122"/>
      <c r="I15" s="122">
        <v>36886</v>
      </c>
      <c r="J15" s="122"/>
      <c r="K15" s="122">
        <f t="shared" si="0"/>
        <v>1223.4529128387323</v>
      </c>
      <c r="L15" s="122"/>
      <c r="M15" s="122">
        <f t="shared" si="1"/>
        <v>1293.2154096405141</v>
      </c>
      <c r="N15" s="122"/>
      <c r="O15" s="122">
        <f t="shared" si="2"/>
        <v>1234.1700491864044</v>
      </c>
      <c r="P15" s="122"/>
      <c r="Q15" s="252">
        <v>3.5664769999999999</v>
      </c>
      <c r="R15" s="130"/>
      <c r="S15" s="130"/>
      <c r="T15" s="148"/>
      <c r="AD15" s="205"/>
      <c r="AE15" s="20"/>
      <c r="AF15" s="20"/>
    </row>
    <row r="16" spans="1:32" ht="12.75" customHeight="1" x14ac:dyDescent="0.2">
      <c r="A16" s="26">
        <v>2014</v>
      </c>
      <c r="B16" s="122">
        <v>292104962.5</v>
      </c>
      <c r="C16" s="122"/>
      <c r="D16" s="122">
        <v>58590900.200000003</v>
      </c>
      <c r="E16" s="122"/>
      <c r="F16" s="122"/>
      <c r="G16" s="122">
        <v>231205</v>
      </c>
      <c r="H16" s="122"/>
      <c r="I16" s="122">
        <v>43126</v>
      </c>
      <c r="J16" s="122"/>
      <c r="K16" s="122">
        <f t="shared" si="0"/>
        <v>1263.4024458813608</v>
      </c>
      <c r="L16" s="122"/>
      <c r="M16" s="122">
        <f t="shared" si="1"/>
        <v>1358.5980661317999</v>
      </c>
      <c r="N16" s="122"/>
      <c r="O16" s="122">
        <f t="shared" si="2"/>
        <v>1278.3676022760826</v>
      </c>
      <c r="P16" s="122"/>
      <c r="Q16" s="252">
        <v>3.6755019999999998</v>
      </c>
      <c r="R16" s="130"/>
      <c r="S16" s="130"/>
      <c r="T16" s="148"/>
      <c r="AD16" s="205"/>
      <c r="AE16" s="20"/>
      <c r="AF16" s="20"/>
    </row>
    <row r="17" spans="1:32" ht="12.75" customHeight="1" x14ac:dyDescent="0.2">
      <c r="A17" s="26">
        <v>2015</v>
      </c>
      <c r="B17" s="122">
        <v>333396134.89999998</v>
      </c>
      <c r="C17" s="122"/>
      <c r="D17" s="122">
        <v>71935142</v>
      </c>
      <c r="E17" s="122"/>
      <c r="F17" s="122"/>
      <c r="G17" s="122">
        <v>256676</v>
      </c>
      <c r="H17" s="122"/>
      <c r="I17" s="122">
        <v>50337</v>
      </c>
      <c r="J17" s="122"/>
      <c r="K17" s="122">
        <f t="shared" si="0"/>
        <v>1298.8987474481446</v>
      </c>
      <c r="L17" s="122"/>
      <c r="M17" s="122">
        <f t="shared" si="1"/>
        <v>1429.0709021197131</v>
      </c>
      <c r="N17" s="122"/>
      <c r="O17" s="122">
        <f t="shared" si="2"/>
        <v>1320.2414129043395</v>
      </c>
      <c r="P17" s="122"/>
      <c r="Q17" s="252">
        <v>3.785355</v>
      </c>
      <c r="R17" s="130"/>
      <c r="S17" s="130"/>
      <c r="T17" s="148"/>
      <c r="AD17" s="205"/>
      <c r="AE17" s="20"/>
      <c r="AF17" s="20"/>
    </row>
    <row r="18" spans="1:32" ht="12.75" customHeight="1" x14ac:dyDescent="0.2">
      <c r="A18" s="26">
        <v>2016</v>
      </c>
      <c r="B18" s="122">
        <v>367085949.19999999</v>
      </c>
      <c r="C18" s="122"/>
      <c r="D18" s="122">
        <v>87794213.5</v>
      </c>
      <c r="E18" s="122"/>
      <c r="F18" s="122"/>
      <c r="G18" s="122">
        <v>280043</v>
      </c>
      <c r="H18" s="122"/>
      <c r="I18" s="122">
        <v>58406</v>
      </c>
      <c r="J18" s="122"/>
      <c r="K18" s="122">
        <f t="shared" si="0"/>
        <v>1310.8199426516642</v>
      </c>
      <c r="L18" s="122"/>
      <c r="M18" s="122">
        <f t="shared" si="1"/>
        <v>1503.171138239222</v>
      </c>
      <c r="N18" s="122"/>
      <c r="O18" s="122">
        <f t="shared" si="2"/>
        <v>1344.0139066742699</v>
      </c>
      <c r="P18" s="122"/>
      <c r="Q18" s="252">
        <v>3.860922</v>
      </c>
      <c r="R18" s="130"/>
      <c r="S18" s="130"/>
      <c r="T18" s="148"/>
      <c r="AD18" s="205"/>
      <c r="AE18" s="20"/>
      <c r="AF18" s="20"/>
    </row>
    <row r="19" spans="1:32" ht="12.75" customHeight="1" x14ac:dyDescent="0.2">
      <c r="A19" s="26">
        <v>2017</v>
      </c>
      <c r="B19" s="122">
        <v>349228674.10000002</v>
      </c>
      <c r="C19" s="122"/>
      <c r="D19" s="122">
        <v>102012153.5</v>
      </c>
      <c r="E19" s="122"/>
      <c r="F19" s="122"/>
      <c r="G19" s="122">
        <v>258562</v>
      </c>
      <c r="H19" s="122"/>
      <c r="I19" s="122">
        <v>63027</v>
      </c>
      <c r="J19" s="122"/>
      <c r="K19" s="122">
        <f t="shared" si="0"/>
        <v>1350.657382368639</v>
      </c>
      <c r="L19" s="122"/>
      <c r="M19" s="122">
        <f t="shared" si="1"/>
        <v>1618.5468688022593</v>
      </c>
      <c r="N19" s="122"/>
      <c r="O19" s="122">
        <f t="shared" si="2"/>
        <v>1403.1600197767959</v>
      </c>
      <c r="P19" s="122"/>
      <c r="Q19" s="252">
        <v>4.0610200000000001</v>
      </c>
      <c r="R19" s="130"/>
      <c r="S19" s="130"/>
      <c r="T19" s="148"/>
      <c r="AD19" s="205"/>
      <c r="AE19" s="20"/>
      <c r="AF19" s="20"/>
    </row>
    <row r="20" spans="1:32" ht="12.75" customHeight="1" x14ac:dyDescent="0.2">
      <c r="A20" s="26">
        <v>2018</v>
      </c>
      <c r="B20" s="122">
        <v>308888351.19999999</v>
      </c>
      <c r="C20" s="122"/>
      <c r="D20" s="122">
        <v>116950620.8</v>
      </c>
      <c r="E20" s="122"/>
      <c r="F20" s="122"/>
      <c r="G20" s="122">
        <v>224751</v>
      </c>
      <c r="H20" s="122"/>
      <c r="I20" s="122">
        <v>68342</v>
      </c>
      <c r="J20" s="122"/>
      <c r="K20" s="122">
        <f t="shared" si="0"/>
        <v>1374.3580727115786</v>
      </c>
      <c r="L20" s="122"/>
      <c r="M20" s="122">
        <f t="shared" si="1"/>
        <v>1711.2554622340581</v>
      </c>
      <c r="N20" s="122"/>
      <c r="O20" s="122">
        <f t="shared" si="2"/>
        <v>1452.9141671756063</v>
      </c>
      <c r="P20" s="122"/>
      <c r="Q20" s="252">
        <v>4.2469900000000003</v>
      </c>
      <c r="R20" s="130"/>
      <c r="S20" s="130"/>
      <c r="T20" s="148"/>
      <c r="AD20" s="205"/>
      <c r="AE20" s="20"/>
      <c r="AF20" s="20"/>
    </row>
    <row r="21" spans="1:32" ht="12.75" customHeight="1" x14ac:dyDescent="0.2">
      <c r="A21" s="26">
        <v>2019</v>
      </c>
      <c r="B21" s="122">
        <v>270444711</v>
      </c>
      <c r="C21" s="122"/>
      <c r="D21" s="122">
        <v>169686581.30000001</v>
      </c>
      <c r="E21" s="122"/>
      <c r="F21" s="122"/>
      <c r="G21" s="122">
        <v>202430</v>
      </c>
      <c r="H21" s="122"/>
      <c r="I21" s="122">
        <v>103705</v>
      </c>
      <c r="J21" s="122"/>
      <c r="K21" s="122">
        <f t="shared" si="0"/>
        <v>1335.9912611767031</v>
      </c>
      <c r="L21" s="122"/>
      <c r="M21" s="122">
        <f t="shared" si="1"/>
        <v>1636.2430094980957</v>
      </c>
      <c r="N21" s="122"/>
      <c r="O21" s="122">
        <f t="shared" si="2"/>
        <v>1437.7032756790306</v>
      </c>
      <c r="P21" s="122"/>
      <c r="Q21" s="252">
        <v>4.3602809999999996</v>
      </c>
      <c r="R21" s="130"/>
      <c r="S21" s="130"/>
      <c r="T21" s="148"/>
      <c r="AD21" s="205"/>
      <c r="AE21" s="20"/>
      <c r="AF21" s="20"/>
    </row>
    <row r="22" spans="1:32" ht="12.75" customHeight="1" x14ac:dyDescent="0.2">
      <c r="A22" s="26">
        <v>2020</v>
      </c>
      <c r="B22" s="122">
        <v>202132541.5</v>
      </c>
      <c r="C22" s="122"/>
      <c r="D22" s="122">
        <v>228435056</v>
      </c>
      <c r="E22" s="122"/>
      <c r="F22" s="122"/>
      <c r="G22" s="122">
        <v>141799</v>
      </c>
      <c r="H22" s="122"/>
      <c r="I22" s="122">
        <v>122289</v>
      </c>
      <c r="J22" s="122"/>
      <c r="K22" s="122">
        <f t="shared" si="0"/>
        <v>1425.4863680279832</v>
      </c>
      <c r="L22" s="122"/>
      <c r="M22" s="122">
        <f t="shared" si="1"/>
        <v>1867.9934908291016</v>
      </c>
      <c r="N22" s="122"/>
      <c r="O22" s="122">
        <f t="shared" si="2"/>
        <v>1630.3944045166763</v>
      </c>
      <c r="P22" s="122"/>
      <c r="Q22" s="252">
        <v>4.9273639999999999</v>
      </c>
      <c r="R22" s="130"/>
      <c r="S22" s="130"/>
      <c r="T22" s="148"/>
      <c r="AD22" s="205"/>
      <c r="AE22" s="20"/>
      <c r="AF22" s="20"/>
    </row>
    <row r="23" spans="1:32" ht="12.75" customHeight="1" x14ac:dyDescent="0.2">
      <c r="A23" s="26">
        <v>2021</v>
      </c>
      <c r="B23" s="122">
        <v>200176151.19999999</v>
      </c>
      <c r="C23" s="122"/>
      <c r="D23" s="122">
        <v>225875140.19999999</v>
      </c>
      <c r="E23" s="122"/>
      <c r="F23" s="122"/>
      <c r="G23" s="122">
        <v>141130</v>
      </c>
      <c r="H23" s="122"/>
      <c r="I23" s="122">
        <v>129564</v>
      </c>
      <c r="J23" s="122"/>
      <c r="K23" s="122">
        <f t="shared" si="0"/>
        <v>1418.3812881740239</v>
      </c>
      <c r="L23" s="122"/>
      <c r="M23" s="122">
        <f t="shared" si="1"/>
        <v>1743.3479994442901</v>
      </c>
      <c r="N23" s="122"/>
      <c r="O23" s="122">
        <f t="shared" si="2"/>
        <v>1573.9221829815215</v>
      </c>
      <c r="P23" s="122"/>
      <c r="Q23" s="252">
        <v>4.6503160000000001</v>
      </c>
      <c r="R23" s="130"/>
      <c r="S23" s="130"/>
      <c r="T23" s="148"/>
      <c r="AD23" s="205"/>
      <c r="AE23" s="20"/>
      <c r="AF23" s="20"/>
    </row>
    <row r="24" spans="1:32" ht="12.75" customHeight="1" x14ac:dyDescent="0.2">
      <c r="A24" s="26">
        <v>2022</v>
      </c>
      <c r="B24" s="122">
        <v>182599415.80000001</v>
      </c>
      <c r="C24" s="122"/>
      <c r="D24" s="122">
        <v>258224263.5</v>
      </c>
      <c r="E24" s="122"/>
      <c r="F24" s="122"/>
      <c r="G24" s="122">
        <v>133765</v>
      </c>
      <c r="H24" s="122"/>
      <c r="I24" s="122">
        <v>156277</v>
      </c>
      <c r="J24" s="122"/>
      <c r="K24" s="122">
        <f t="shared" si="0"/>
        <v>1365.0761843531568</v>
      </c>
      <c r="L24" s="122"/>
      <c r="M24" s="122">
        <f t="shared" si="1"/>
        <v>1652.3497603614096</v>
      </c>
      <c r="N24" s="122"/>
      <c r="O24" s="122">
        <f t="shared" si="2"/>
        <v>1519.8615348811552</v>
      </c>
      <c r="P24" s="122"/>
      <c r="Q24" s="252">
        <v>4.7246639999999998</v>
      </c>
      <c r="R24" s="130"/>
      <c r="S24" s="130"/>
      <c r="T24" s="148"/>
      <c r="AD24" s="205"/>
      <c r="AE24" s="20"/>
      <c r="AF24" s="20"/>
    </row>
    <row r="25" spans="1:32" ht="12.75" customHeight="1" x14ac:dyDescent="0.2">
      <c r="A25" s="26" t="s">
        <v>294</v>
      </c>
      <c r="B25" s="122">
        <v>40179281.299999997</v>
      </c>
      <c r="C25" s="122"/>
      <c r="D25" s="122">
        <v>106619341.7</v>
      </c>
      <c r="E25" s="122"/>
      <c r="F25" s="122"/>
      <c r="G25" s="122">
        <v>68918</v>
      </c>
      <c r="H25" s="122"/>
      <c r="I25" s="122">
        <v>162328</v>
      </c>
      <c r="J25" s="122"/>
      <c r="K25" s="122">
        <f t="shared" si="0"/>
        <v>583.0012667227719</v>
      </c>
      <c r="L25" s="122"/>
      <c r="M25" s="122">
        <f t="shared" si="1"/>
        <v>656.81423845547283</v>
      </c>
      <c r="N25" s="122"/>
      <c r="O25" s="122">
        <f t="shared" si="2"/>
        <v>634.81583681447466</v>
      </c>
      <c r="P25" s="122"/>
      <c r="Q25" s="252">
        <v>4.5438720000000004</v>
      </c>
      <c r="R25" s="130"/>
      <c r="S25" s="130"/>
      <c r="T25" s="148"/>
      <c r="AD25" s="205"/>
      <c r="AE25" s="20"/>
      <c r="AF25" s="20"/>
    </row>
    <row r="26" spans="1:32" ht="12.75" customHeight="1" x14ac:dyDescent="0.2">
      <c r="A26" s="142" t="s">
        <v>165</v>
      </c>
      <c r="B26" s="122">
        <v>277</v>
      </c>
      <c r="C26" s="122"/>
      <c r="D26" s="122">
        <v>2552.4</v>
      </c>
      <c r="E26" s="122"/>
      <c r="F26" s="122"/>
      <c r="G26" s="122">
        <v>2</v>
      </c>
      <c r="H26" s="122"/>
      <c r="I26" s="122">
        <v>1</v>
      </c>
      <c r="J26" s="122"/>
      <c r="K26" s="122">
        <f t="shared" si="0"/>
        <v>138.5</v>
      </c>
      <c r="L26" s="122"/>
      <c r="M26" s="122">
        <f>D26/I26</f>
        <v>2552.4</v>
      </c>
      <c r="N26" s="122"/>
      <c r="O26" s="122">
        <f t="shared" si="2"/>
        <v>943.13333333333333</v>
      </c>
      <c r="P26" s="122"/>
      <c r="Q26" s="252">
        <v>3.2484500000000001</v>
      </c>
      <c r="R26" s="130"/>
      <c r="S26" s="130"/>
      <c r="T26" s="148"/>
      <c r="AD26" s="205"/>
      <c r="AE26" s="20"/>
      <c r="AF26" s="20"/>
    </row>
    <row r="27" spans="1:32" s="129" customFormat="1" ht="12.75" customHeight="1" x14ac:dyDescent="0.2">
      <c r="A27" s="28" t="s">
        <v>10</v>
      </c>
      <c r="B27" s="185">
        <f>SUM(B7:B26)</f>
        <v>4650253979.6000004</v>
      </c>
      <c r="C27" s="185"/>
      <c r="D27" s="185">
        <f>SUM(D7:D26)</f>
        <v>1855458458.4000001</v>
      </c>
      <c r="E27" s="185"/>
      <c r="F27" s="185"/>
      <c r="G27" s="185">
        <f>SUM(G7:G26)</f>
        <v>4295670</v>
      </c>
      <c r="H27" s="185"/>
      <c r="I27" s="185">
        <f>SUM(I7:I26)</f>
        <v>1481903</v>
      </c>
      <c r="J27" s="185"/>
      <c r="K27" s="185">
        <f t="shared" si="0"/>
        <v>1082.5445110075962</v>
      </c>
      <c r="L27" s="185"/>
      <c r="M27" s="185">
        <f t="shared" si="1"/>
        <v>1252.0782118667687</v>
      </c>
      <c r="N27" s="185"/>
      <c r="O27" s="185">
        <f t="shared" si="2"/>
        <v>1126.0286002444279</v>
      </c>
      <c r="P27" s="185"/>
      <c r="Q27" s="253">
        <v>3.479838</v>
      </c>
      <c r="R27" s="130"/>
      <c r="S27" s="130"/>
      <c r="T27" s="148"/>
      <c r="U27" s="17"/>
      <c r="V27" s="17"/>
      <c r="W27" s="17"/>
      <c r="X27" s="17"/>
      <c r="Y27" s="17"/>
      <c r="Z27" s="17"/>
      <c r="AA27" s="17"/>
      <c r="AB27" s="17"/>
      <c r="AC27" s="17"/>
      <c r="AD27" s="205"/>
      <c r="AE27" s="20"/>
      <c r="AF27" s="20"/>
    </row>
    <row r="28" spans="1:32" ht="12.75" customHeight="1" x14ac:dyDescent="0.2">
      <c r="A28" s="17" t="s">
        <v>235</v>
      </c>
      <c r="AD28" s="206"/>
      <c r="AE28" s="20"/>
      <c r="AF28" s="20"/>
    </row>
    <row r="29" spans="1:32" ht="12.75" customHeight="1" x14ac:dyDescent="0.2">
      <c r="A29" s="7" t="s">
        <v>236</v>
      </c>
      <c r="AD29" s="206"/>
      <c r="AE29" s="20"/>
      <c r="AF29" s="20"/>
    </row>
    <row r="30" spans="1:32" ht="12.75" customHeight="1" x14ac:dyDescent="0.2">
      <c r="A30" s="222"/>
      <c r="F30" s="20"/>
      <c r="W30" s="12"/>
      <c r="X30" s="38"/>
      <c r="Y30" s="12"/>
      <c r="Z30" s="20"/>
      <c r="AA30" s="205"/>
    </row>
    <row r="31" spans="1:32" ht="12.75" customHeight="1" x14ac:dyDescent="0.2">
      <c r="A31" s="222"/>
      <c r="F31" s="20"/>
      <c r="W31" s="12"/>
      <c r="X31" s="38"/>
      <c r="Y31" s="12"/>
      <c r="Z31" s="20"/>
      <c r="AA31" s="205"/>
    </row>
    <row r="32" spans="1:32" ht="12.75" customHeight="1" x14ac:dyDescent="0.2">
      <c r="A32" s="10"/>
      <c r="D32" s="20"/>
      <c r="E32" s="20"/>
      <c r="F32" s="20"/>
      <c r="I32" s="12"/>
      <c r="J32" s="14"/>
      <c r="K32" s="14"/>
      <c r="L32" s="14"/>
      <c r="M32" s="20"/>
      <c r="W32" s="12"/>
      <c r="X32" s="38"/>
      <c r="Y32" s="12"/>
      <c r="Z32" s="20"/>
      <c r="AA32" s="205"/>
    </row>
    <row r="33" spans="1:32" ht="12.75" customHeight="1" x14ac:dyDescent="0.2">
      <c r="A33" s="29"/>
      <c r="B33" s="8"/>
      <c r="C33" s="8"/>
      <c r="D33" s="8"/>
      <c r="E33" s="8"/>
      <c r="F33" s="8"/>
      <c r="G33" s="8"/>
      <c r="H33" s="8"/>
      <c r="I33" s="8"/>
      <c r="P33" s="20"/>
      <c r="Q33" s="20"/>
      <c r="AB33" s="12"/>
      <c r="AC33" s="38"/>
      <c r="AD33" s="12"/>
      <c r="AE33" s="20"/>
      <c r="AF33" s="205"/>
    </row>
    <row r="34" spans="1:32" ht="12.75" customHeight="1" x14ac:dyDescent="0.2">
      <c r="A34" s="2" t="s">
        <v>329</v>
      </c>
      <c r="B34" s="8"/>
      <c r="C34" s="8"/>
      <c r="D34" s="8"/>
      <c r="E34" s="8"/>
      <c r="F34" s="8"/>
      <c r="W34" s="12"/>
      <c r="X34" s="38"/>
      <c r="Y34" s="12"/>
      <c r="Z34" s="20"/>
      <c r="AA34" s="205"/>
    </row>
    <row r="35" spans="1:32" ht="12.75" customHeight="1" x14ac:dyDescent="0.2">
      <c r="A35" s="45" t="s">
        <v>330</v>
      </c>
      <c r="B35" s="8"/>
      <c r="C35" s="8"/>
      <c r="D35" s="8"/>
      <c r="E35" s="8"/>
      <c r="F35" s="8"/>
      <c r="W35" s="12"/>
      <c r="X35" s="38"/>
      <c r="Y35" s="12"/>
      <c r="Z35" s="20"/>
      <c r="AA35" s="205"/>
    </row>
    <row r="36" spans="1:32" ht="12.75" customHeight="1" x14ac:dyDescent="0.2">
      <c r="A36" s="149"/>
      <c r="B36" s="125"/>
      <c r="C36" s="125"/>
      <c r="D36" s="125"/>
      <c r="E36" s="125"/>
      <c r="F36" s="125"/>
      <c r="G36" s="149"/>
      <c r="H36" s="149"/>
      <c r="I36" s="149"/>
      <c r="J36" s="149"/>
      <c r="K36" s="149"/>
      <c r="L36" s="149"/>
      <c r="M36" s="149"/>
      <c r="N36" s="149"/>
      <c r="O36" s="149"/>
      <c r="P36" s="149"/>
      <c r="W36" s="12"/>
      <c r="X36" s="38"/>
      <c r="Y36" s="12"/>
      <c r="Z36" s="20"/>
      <c r="AA36" s="205"/>
    </row>
    <row r="37" spans="1:32" ht="12.75" customHeight="1" x14ac:dyDescent="0.2">
      <c r="B37" s="272" t="s">
        <v>12</v>
      </c>
      <c r="C37" s="272"/>
      <c r="D37" s="272"/>
      <c r="E37" s="202"/>
      <c r="F37" s="10"/>
      <c r="G37" s="272" t="s">
        <v>13</v>
      </c>
      <c r="H37" s="272"/>
      <c r="I37" s="272"/>
      <c r="J37" s="207"/>
      <c r="K37" s="272" t="s">
        <v>14</v>
      </c>
      <c r="L37" s="272"/>
      <c r="M37" s="272"/>
      <c r="N37" s="272"/>
      <c r="O37" s="272"/>
      <c r="P37" s="202"/>
      <c r="W37" s="12"/>
      <c r="X37" s="38"/>
      <c r="Y37" s="12"/>
      <c r="Z37" s="20"/>
      <c r="AA37" s="205"/>
    </row>
    <row r="38" spans="1:32" ht="12.75" customHeight="1" x14ac:dyDescent="0.2">
      <c r="A38" s="7"/>
      <c r="B38" s="203" t="s">
        <v>105</v>
      </c>
      <c r="C38" s="203"/>
      <c r="D38" s="203" t="s">
        <v>106</v>
      </c>
      <c r="E38" s="203"/>
      <c r="F38" s="203"/>
      <c r="G38" s="203" t="s">
        <v>105</v>
      </c>
      <c r="H38" s="203"/>
      <c r="I38" s="203" t="s">
        <v>106</v>
      </c>
      <c r="J38" s="203"/>
      <c r="K38" s="203" t="s">
        <v>105</v>
      </c>
      <c r="L38" s="203"/>
      <c r="M38" s="203" t="s">
        <v>106</v>
      </c>
      <c r="N38" s="203"/>
      <c r="O38" s="27"/>
      <c r="P38" s="208"/>
      <c r="W38" s="12"/>
      <c r="X38" s="38"/>
      <c r="Y38" s="12"/>
      <c r="Z38" s="20"/>
      <c r="AA38" s="205"/>
    </row>
    <row r="39" spans="1:32" ht="12.75" customHeight="1" x14ac:dyDescent="0.2">
      <c r="A39" s="149" t="s">
        <v>21</v>
      </c>
      <c r="B39" s="204" t="s">
        <v>78</v>
      </c>
      <c r="C39" s="204"/>
      <c r="D39" s="204" t="s">
        <v>78</v>
      </c>
      <c r="E39" s="204"/>
      <c r="F39" s="204"/>
      <c r="G39" s="204" t="s">
        <v>78</v>
      </c>
      <c r="H39" s="204"/>
      <c r="I39" s="204" t="s">
        <v>78</v>
      </c>
      <c r="J39" s="204"/>
      <c r="K39" s="204" t="s">
        <v>78</v>
      </c>
      <c r="L39" s="204"/>
      <c r="M39" s="204" t="s">
        <v>78</v>
      </c>
      <c r="N39" s="204"/>
      <c r="O39" s="36" t="s">
        <v>1</v>
      </c>
      <c r="P39" s="36"/>
      <c r="R39"/>
      <c r="S39"/>
      <c r="W39" s="164"/>
      <c r="X39" s="38"/>
      <c r="Y39" s="12"/>
      <c r="Z39" s="20"/>
      <c r="AA39" s="205"/>
    </row>
    <row r="40" spans="1:32" ht="12.75" customHeight="1" x14ac:dyDescent="0.2">
      <c r="A40" s="162" t="s">
        <v>7</v>
      </c>
      <c r="B40" s="122">
        <v>2035816903</v>
      </c>
      <c r="C40" s="122"/>
      <c r="D40" s="122">
        <v>438686592.10000002</v>
      </c>
      <c r="E40" s="122"/>
      <c r="F40" s="122"/>
      <c r="G40" s="122">
        <v>2318637</v>
      </c>
      <c r="H40" s="122"/>
      <c r="I40" s="122">
        <v>530037</v>
      </c>
      <c r="J40" s="122"/>
      <c r="K40" s="122">
        <f t="shared" ref="K40:K48" si="3">B40/G40</f>
        <v>878.02312436142438</v>
      </c>
      <c r="L40" s="122"/>
      <c r="M40" s="122">
        <f t="shared" ref="M40:M48" si="4">D40/I40</f>
        <v>827.65277159896391</v>
      </c>
      <c r="N40" s="122"/>
      <c r="O40" s="122">
        <f t="shared" ref="O40:O48" si="5">(B40+D40)/(G40+I40)</f>
        <v>868.65099168946676</v>
      </c>
      <c r="P40" s="209"/>
      <c r="R40" s="191"/>
      <c r="S40" s="191"/>
      <c r="W40" s="14"/>
      <c r="X40" s="14"/>
    </row>
    <row r="41" spans="1:32" ht="12.75" customHeight="1" x14ac:dyDescent="0.2">
      <c r="A41" s="199" t="s">
        <v>8</v>
      </c>
      <c r="B41" s="122">
        <v>1888187209.7</v>
      </c>
      <c r="C41" s="122"/>
      <c r="D41" s="122">
        <v>767996991.70000005</v>
      </c>
      <c r="E41" s="122"/>
      <c r="F41" s="122"/>
      <c r="G41" s="122">
        <v>1384807</v>
      </c>
      <c r="H41" s="122"/>
      <c r="I41" s="122">
        <v>478393</v>
      </c>
      <c r="J41" s="122"/>
      <c r="K41" s="122">
        <f t="shared" si="3"/>
        <v>1363.5020690247811</v>
      </c>
      <c r="L41" s="122"/>
      <c r="M41" s="122">
        <f t="shared" si="4"/>
        <v>1605.3683722378883</v>
      </c>
      <c r="N41" s="122"/>
      <c r="O41" s="122">
        <f t="shared" si="5"/>
        <v>1425.6033712966939</v>
      </c>
      <c r="P41" s="209"/>
      <c r="R41" s="191"/>
      <c r="S41" s="191"/>
      <c r="W41" s="14"/>
      <c r="X41" s="14"/>
    </row>
    <row r="42" spans="1:32" ht="12.75" customHeight="1" x14ac:dyDescent="0.2">
      <c r="A42" s="199" t="s">
        <v>5</v>
      </c>
      <c r="B42" s="122">
        <v>183250823.09999999</v>
      </c>
      <c r="C42" s="122"/>
      <c r="D42" s="122">
        <v>212107635.69999999</v>
      </c>
      <c r="E42" s="122"/>
      <c r="F42" s="122"/>
      <c r="G42" s="122">
        <v>139796</v>
      </c>
      <c r="H42" s="122"/>
      <c r="I42" s="122">
        <v>176745</v>
      </c>
      <c r="J42" s="122"/>
      <c r="K42" s="122">
        <f t="shared" si="3"/>
        <v>1310.8445384703425</v>
      </c>
      <c r="L42" s="122"/>
      <c r="M42" s="122">
        <f t="shared" si="4"/>
        <v>1200.0771489999715</v>
      </c>
      <c r="N42" s="122"/>
      <c r="O42" s="122">
        <f t="shared" si="5"/>
        <v>1248.9960504326452</v>
      </c>
      <c r="P42" s="122"/>
      <c r="R42" s="191"/>
      <c r="S42" s="191"/>
      <c r="W42" s="14"/>
      <c r="X42" s="14"/>
    </row>
    <row r="43" spans="1:32" x14ac:dyDescent="0.2">
      <c r="A43" s="199" t="s">
        <v>350</v>
      </c>
      <c r="B43" s="122">
        <v>175204597.90000001</v>
      </c>
      <c r="C43" s="122"/>
      <c r="D43" s="122">
        <v>98238989.799999997</v>
      </c>
      <c r="E43" s="122"/>
      <c r="F43" s="122"/>
      <c r="G43" s="122">
        <v>146486</v>
      </c>
      <c r="H43" s="122"/>
      <c r="I43" s="122">
        <v>57044</v>
      </c>
      <c r="J43" s="122"/>
      <c r="K43" s="122">
        <f t="shared" si="3"/>
        <v>1196.0501201480006</v>
      </c>
      <c r="L43" s="122"/>
      <c r="M43" s="122">
        <f t="shared" si="4"/>
        <v>1722.1616611738307</v>
      </c>
      <c r="N43" s="122"/>
      <c r="O43" s="122">
        <f t="shared" si="5"/>
        <v>1343.5050739448729</v>
      </c>
      <c r="P43" s="209"/>
      <c r="R43" s="191"/>
      <c r="S43" s="191"/>
      <c r="U43" s="205"/>
      <c r="W43" s="14"/>
      <c r="X43" s="14"/>
    </row>
    <row r="44" spans="1:32" x14ac:dyDescent="0.2">
      <c r="A44" s="199" t="s">
        <v>141</v>
      </c>
      <c r="B44" s="122">
        <v>187191537.30000001</v>
      </c>
      <c r="C44" s="122"/>
      <c r="D44" s="122">
        <v>269254011.60000002</v>
      </c>
      <c r="E44" s="122"/>
      <c r="F44" s="122"/>
      <c r="G44" s="122">
        <v>126397</v>
      </c>
      <c r="H44" s="122"/>
      <c r="I44" s="122">
        <v>185652</v>
      </c>
      <c r="J44" s="122"/>
      <c r="K44" s="122">
        <f t="shared" si="3"/>
        <v>1480.9808563494387</v>
      </c>
      <c r="L44" s="122"/>
      <c r="M44" s="122">
        <f t="shared" si="4"/>
        <v>1450.3157068062828</v>
      </c>
      <c r="N44" s="122"/>
      <c r="O44" s="122">
        <f t="shared" si="5"/>
        <v>1462.736778198296</v>
      </c>
      <c r="P44" s="122"/>
      <c r="R44" s="191"/>
      <c r="S44" s="191"/>
      <c r="U44" s="205"/>
      <c r="W44" s="14"/>
      <c r="X44" s="14"/>
    </row>
    <row r="45" spans="1:32" x14ac:dyDescent="0.2">
      <c r="A45" s="199" t="s">
        <v>139</v>
      </c>
      <c r="B45" s="122">
        <v>156731449.19999999</v>
      </c>
      <c r="C45" s="122"/>
      <c r="D45" s="122">
        <v>28476245.600000001</v>
      </c>
      <c r="E45" s="122"/>
      <c r="F45" s="122"/>
      <c r="G45" s="122">
        <v>160093</v>
      </c>
      <c r="H45" s="122"/>
      <c r="I45" s="122">
        <v>31267</v>
      </c>
      <c r="J45" s="122"/>
      <c r="K45" s="122">
        <f t="shared" si="3"/>
        <v>979.0025122897315</v>
      </c>
      <c r="L45" s="122"/>
      <c r="M45" s="122">
        <f t="shared" si="4"/>
        <v>910.74441423865426</v>
      </c>
      <c r="N45" s="122"/>
      <c r="O45" s="122">
        <f t="shared" si="5"/>
        <v>967.84957566889625</v>
      </c>
      <c r="P45" s="122"/>
      <c r="R45" s="191"/>
      <c r="S45" s="191"/>
      <c r="U45" s="205"/>
      <c r="W45" s="14"/>
      <c r="X45" s="14"/>
    </row>
    <row r="46" spans="1:32" x14ac:dyDescent="0.2">
      <c r="A46" s="199" t="s">
        <v>140</v>
      </c>
      <c r="B46" s="122">
        <v>23681573</v>
      </c>
      <c r="C46" s="122"/>
      <c r="D46" s="122">
        <v>40607048.700000003</v>
      </c>
      <c r="E46" s="122"/>
      <c r="F46" s="122"/>
      <c r="G46" s="122">
        <v>19215</v>
      </c>
      <c r="H46" s="122"/>
      <c r="I46" s="122">
        <v>22636</v>
      </c>
      <c r="J46" s="122"/>
      <c r="K46" s="122">
        <f t="shared" si="3"/>
        <v>1232.4524069737186</v>
      </c>
      <c r="L46" s="122"/>
      <c r="M46" s="122">
        <f t="shared" si="4"/>
        <v>1793.9145034458386</v>
      </c>
      <c r="N46" s="122"/>
      <c r="O46" s="122">
        <f t="shared" si="5"/>
        <v>1536.1310769157249</v>
      </c>
      <c r="P46" s="122"/>
      <c r="R46" s="191"/>
      <c r="S46" s="191"/>
      <c r="T46"/>
      <c r="U46" s="205"/>
      <c r="W46" s="14"/>
      <c r="X46" s="14"/>
    </row>
    <row r="47" spans="1:32" s="148" customFormat="1" ht="12.75" customHeight="1" x14ac:dyDescent="0.2">
      <c r="A47" s="199" t="s">
        <v>66</v>
      </c>
      <c r="B47" s="122">
        <v>189886.4</v>
      </c>
      <c r="C47" s="122"/>
      <c r="D47" s="122">
        <v>90943.2</v>
      </c>
      <c r="E47" s="122"/>
      <c r="F47" s="122"/>
      <c r="G47" s="122">
        <v>239</v>
      </c>
      <c r="H47" s="122"/>
      <c r="I47" s="122">
        <v>129</v>
      </c>
      <c r="J47" s="122"/>
      <c r="K47" s="122">
        <f t="shared" si="3"/>
        <v>794.50376569037655</v>
      </c>
      <c r="L47" s="122"/>
      <c r="M47" s="122">
        <f t="shared" si="4"/>
        <v>704.98604651162793</v>
      </c>
      <c r="N47" s="122"/>
      <c r="O47" s="122">
        <f t="shared" si="5"/>
        <v>763.12391304347818</v>
      </c>
      <c r="P47" s="122"/>
      <c r="R47" s="191"/>
      <c r="S47" s="191"/>
      <c r="W47" s="14"/>
      <c r="X47" s="14"/>
      <c r="Y47" s="17"/>
      <c r="Z47" s="17"/>
      <c r="AA47" s="17"/>
    </row>
    <row r="48" spans="1:32" ht="12.75" customHeight="1" x14ac:dyDescent="0.2">
      <c r="A48" s="28" t="s">
        <v>1</v>
      </c>
      <c r="B48" s="185">
        <f>SUM(B40:B47)</f>
        <v>4650253979.5999994</v>
      </c>
      <c r="C48" s="185"/>
      <c r="D48" s="185">
        <f>SUM(D40:D47)</f>
        <v>1855458458.4000001</v>
      </c>
      <c r="E48" s="185"/>
      <c r="F48" s="185"/>
      <c r="G48" s="185">
        <f>SUM(G40:G47)</f>
        <v>4295670</v>
      </c>
      <c r="H48" s="185"/>
      <c r="I48" s="185">
        <f>SUM(I40:I47)</f>
        <v>1481903</v>
      </c>
      <c r="J48" s="185"/>
      <c r="K48" s="185">
        <f t="shared" si="3"/>
        <v>1082.5445110075959</v>
      </c>
      <c r="L48" s="185"/>
      <c r="M48" s="185">
        <f t="shared" si="4"/>
        <v>1252.0782118667687</v>
      </c>
      <c r="N48" s="185"/>
      <c r="O48" s="185">
        <f t="shared" si="5"/>
        <v>1126.0286002444279</v>
      </c>
      <c r="P48" s="124"/>
      <c r="R48"/>
      <c r="S48"/>
      <c r="W48" s="15"/>
      <c r="X48" s="15"/>
      <c r="Y48" s="27"/>
      <c r="Z48" s="27"/>
      <c r="AA48" s="27"/>
    </row>
    <row r="49" spans="1:24" ht="12.75" customHeight="1" x14ac:dyDescent="0.2">
      <c r="A49" s="17" t="s">
        <v>235</v>
      </c>
      <c r="B49" s="210"/>
      <c r="C49" s="210"/>
      <c r="D49" s="210"/>
      <c r="E49" s="210"/>
      <c r="F49" s="210"/>
      <c r="I49" s="12"/>
      <c r="J49" s="12"/>
      <c r="K49" s="12"/>
      <c r="L49" s="12"/>
      <c r="M49" s="12"/>
      <c r="N49" s="12"/>
      <c r="O49" s="12"/>
      <c r="P49" s="12"/>
      <c r="R49"/>
      <c r="S49"/>
      <c r="W49" s="14"/>
      <c r="X49" s="14"/>
    </row>
    <row r="50" spans="1:24" ht="12.75" customHeight="1" x14ac:dyDescent="0.2">
      <c r="A50" s="7" t="s">
        <v>236</v>
      </c>
      <c r="D50" s="210"/>
      <c r="E50" s="210"/>
      <c r="F50" s="210"/>
      <c r="I50" s="12"/>
      <c r="J50" s="12"/>
      <c r="K50" s="157"/>
      <c r="L50" s="157"/>
      <c r="M50" s="12"/>
      <c r="N50" s="12"/>
      <c r="O50" s="12"/>
      <c r="P50" s="12"/>
      <c r="W50" s="14"/>
      <c r="X50" s="14"/>
    </row>
    <row r="51" spans="1:24" ht="12.75" customHeight="1" x14ac:dyDescent="0.2">
      <c r="A51" s="211" t="s">
        <v>349</v>
      </c>
      <c r="D51" s="210"/>
      <c r="E51" s="210"/>
      <c r="F51" s="210"/>
      <c r="I51" s="12"/>
      <c r="J51" s="12"/>
      <c r="K51" s="157"/>
      <c r="L51" s="157"/>
      <c r="M51" s="12"/>
      <c r="N51" s="12"/>
      <c r="O51" s="12"/>
      <c r="P51" s="12"/>
      <c r="W51" s="14"/>
      <c r="X51" s="14"/>
    </row>
    <row r="52" spans="1:24" ht="12.75" customHeight="1" x14ac:dyDescent="0.2">
      <c r="A52" s="39"/>
      <c r="B52" s="212"/>
      <c r="C52" s="212"/>
      <c r="D52" s="212"/>
      <c r="E52" s="212"/>
      <c r="F52" s="212"/>
      <c r="G52" s="212"/>
      <c r="H52" s="212"/>
      <c r="I52" s="212"/>
      <c r="J52" s="212"/>
      <c r="K52" s="20"/>
      <c r="L52" s="20"/>
      <c r="M52" s="20"/>
      <c r="N52" s="20"/>
      <c r="O52" s="20"/>
      <c r="P52" s="20"/>
      <c r="Q52" s="20"/>
      <c r="W52" s="14"/>
      <c r="X52" s="14"/>
    </row>
    <row r="53" spans="1:24" ht="12.75" customHeight="1" x14ac:dyDescent="0.2">
      <c r="A53" s="39"/>
      <c r="B53" s="212"/>
      <c r="C53" s="212"/>
      <c r="D53" s="212"/>
      <c r="E53" s="212"/>
      <c r="F53" s="212"/>
      <c r="G53" s="213"/>
      <c r="H53" s="213"/>
      <c r="I53" s="213"/>
      <c r="J53" s="212"/>
      <c r="K53" s="20"/>
      <c r="L53" s="20"/>
      <c r="M53" s="20"/>
      <c r="N53" s="20"/>
      <c r="O53" s="20"/>
      <c r="P53" s="20"/>
      <c r="Q53" s="20"/>
      <c r="W53" s="14"/>
      <c r="X53" s="14"/>
    </row>
    <row r="54" spans="1:24" ht="12.75" customHeight="1" x14ac:dyDescent="0.25">
      <c r="B54" s="214"/>
      <c r="C54" s="214"/>
      <c r="D54" s="213"/>
      <c r="E54" s="213"/>
      <c r="F54" s="212"/>
      <c r="G54" s="213"/>
      <c r="H54" s="212"/>
      <c r="I54" s="212"/>
      <c r="J54" s="212"/>
      <c r="K54" s="20"/>
      <c r="L54" s="20"/>
      <c r="M54" s="20"/>
      <c r="N54" s="20"/>
      <c r="O54" s="20"/>
      <c r="P54" s="20"/>
      <c r="Q54" s="20"/>
    </row>
    <row r="55" spans="1:24" ht="12.75" customHeight="1" x14ac:dyDescent="0.25">
      <c r="A55" s="7"/>
      <c r="B55" s="214"/>
      <c r="C55" s="214"/>
      <c r="D55" s="213"/>
      <c r="E55" s="213"/>
      <c r="F55" s="12"/>
      <c r="G55" s="213"/>
      <c r="H55" s="12"/>
      <c r="I55" s="12"/>
      <c r="J55" s="12"/>
      <c r="K55" s="20"/>
      <c r="L55" s="20"/>
      <c r="M55" s="20"/>
      <c r="N55" s="20"/>
      <c r="O55" s="20"/>
      <c r="P55" s="20"/>
      <c r="Q55" s="20"/>
    </row>
    <row r="56" spans="1:24" ht="12.75" customHeight="1" x14ac:dyDescent="0.25">
      <c r="A56" s="12"/>
      <c r="B56" s="214"/>
      <c r="C56" s="214"/>
      <c r="D56" s="213"/>
      <c r="E56" s="213"/>
      <c r="F56" s="12"/>
      <c r="G56" s="215"/>
      <c r="H56" s="130"/>
      <c r="I56" s="216"/>
      <c r="J56" s="216"/>
      <c r="K56" s="217"/>
      <c r="L56" s="20"/>
      <c r="M56" s="20"/>
      <c r="N56" s="20"/>
    </row>
    <row r="57" spans="1:24" ht="12.75" customHeight="1" x14ac:dyDescent="0.25">
      <c r="A57" s="12"/>
      <c r="B57" s="214"/>
      <c r="C57" s="214"/>
      <c r="D57" s="213"/>
      <c r="E57" s="213"/>
      <c r="F57" s="12"/>
      <c r="G57" s="215"/>
      <c r="H57" s="130"/>
      <c r="I57" s="216"/>
      <c r="J57" s="130"/>
      <c r="K57" s="217"/>
      <c r="L57" s="20"/>
      <c r="M57" s="20"/>
      <c r="N57" s="20"/>
    </row>
    <row r="58" spans="1:24" ht="12.75" customHeight="1" x14ac:dyDescent="0.25">
      <c r="A58" s="12"/>
      <c r="B58" s="214"/>
      <c r="C58" s="214"/>
      <c r="D58" s="213"/>
      <c r="E58" s="213"/>
      <c r="F58" s="12"/>
      <c r="G58" s="213"/>
      <c r="H58" s="12"/>
      <c r="I58" s="12"/>
      <c r="J58" s="12"/>
      <c r="K58" s="20"/>
      <c r="L58" s="20"/>
      <c r="M58" s="20"/>
      <c r="N58" s="20"/>
    </row>
    <row r="59" spans="1:24" ht="12.75" customHeight="1" x14ac:dyDescent="0.25">
      <c r="A59" s="12"/>
      <c r="B59" s="214"/>
      <c r="C59" s="214"/>
      <c r="D59" s="213"/>
      <c r="E59" s="213"/>
      <c r="F59" s="12"/>
      <c r="G59" s="213"/>
      <c r="H59" s="12"/>
      <c r="I59" s="12"/>
      <c r="J59" s="12"/>
      <c r="K59" s="20"/>
      <c r="L59" s="20"/>
      <c r="M59" s="20"/>
      <c r="N59" s="20"/>
    </row>
    <row r="60" spans="1:24" ht="12.75" customHeight="1" x14ac:dyDescent="0.25">
      <c r="A60" s="12"/>
      <c r="B60" s="214"/>
      <c r="C60" s="214"/>
      <c r="D60" s="213"/>
      <c r="E60" s="213"/>
      <c r="F60" s="12"/>
      <c r="G60" s="213"/>
      <c r="H60" s="12"/>
      <c r="I60" s="12"/>
      <c r="J60" s="12"/>
      <c r="K60" s="20"/>
      <c r="L60" s="20"/>
      <c r="M60" s="20"/>
      <c r="N60" s="20"/>
    </row>
    <row r="61" spans="1:24" ht="12.75" customHeight="1" x14ac:dyDescent="0.25">
      <c r="A61" s="12"/>
      <c r="B61" s="214"/>
      <c r="C61" s="214"/>
      <c r="D61" s="213"/>
      <c r="E61" s="213"/>
      <c r="F61" s="12"/>
      <c r="G61" s="213"/>
      <c r="H61" s="12"/>
      <c r="I61" s="12"/>
      <c r="J61" s="12"/>
      <c r="K61" s="20"/>
      <c r="L61" s="20"/>
      <c r="M61" s="20"/>
      <c r="N61" s="20"/>
    </row>
    <row r="62" spans="1:24" ht="12.75" customHeight="1" x14ac:dyDescent="0.2">
      <c r="A62" s="12"/>
      <c r="B62" s="213"/>
      <c r="C62" s="12"/>
      <c r="D62" s="12"/>
      <c r="E62" s="12"/>
      <c r="F62" s="12"/>
      <c r="G62" s="213"/>
      <c r="H62" s="12"/>
      <c r="I62" s="12"/>
      <c r="J62" s="12"/>
      <c r="K62" s="20"/>
      <c r="L62" s="20"/>
      <c r="M62" s="20"/>
      <c r="N62" s="20"/>
    </row>
    <row r="63" spans="1:24" ht="12.75" customHeight="1" x14ac:dyDescent="0.2">
      <c r="A63" s="12"/>
      <c r="B63" s="213"/>
      <c r="C63" s="12"/>
      <c r="D63" s="12"/>
      <c r="E63" s="12"/>
      <c r="F63" s="12"/>
      <c r="G63" s="12"/>
      <c r="H63" s="12"/>
      <c r="I63" s="12"/>
      <c r="J63" s="12"/>
      <c r="K63" s="20"/>
      <c r="L63" s="20"/>
      <c r="M63" s="20"/>
      <c r="N63" s="20"/>
    </row>
    <row r="64" spans="1:24" ht="12.75" customHeight="1" x14ac:dyDescent="0.2">
      <c r="A64" s="12"/>
      <c r="B64" s="213"/>
      <c r="C64" s="12"/>
      <c r="D64" s="12"/>
      <c r="E64" s="12"/>
      <c r="F64" s="12"/>
      <c r="G64" s="12"/>
      <c r="H64" s="12"/>
      <c r="I64" s="12"/>
      <c r="J64" s="12"/>
      <c r="K64" s="20"/>
      <c r="L64" s="20"/>
      <c r="M64" s="20"/>
      <c r="N64" s="20"/>
    </row>
    <row r="65" spans="1:14" ht="12.75" customHeight="1" x14ac:dyDescent="0.2">
      <c r="A65" s="12"/>
      <c r="B65" s="12"/>
      <c r="C65" s="12"/>
      <c r="D65" s="12"/>
      <c r="E65" s="12"/>
      <c r="F65" s="12"/>
      <c r="G65" s="12"/>
      <c r="H65" s="12"/>
      <c r="I65" s="12"/>
      <c r="J65" s="12"/>
      <c r="K65" s="20"/>
      <c r="L65" s="20"/>
      <c r="M65" s="20"/>
      <c r="N65" s="20"/>
    </row>
    <row r="66" spans="1:14" ht="12.75" customHeight="1" x14ac:dyDescent="0.2">
      <c r="A66" s="20"/>
      <c r="B66" s="20"/>
      <c r="C66" s="20"/>
      <c r="D66" s="20"/>
      <c r="E66" s="20"/>
      <c r="F66" s="20"/>
      <c r="G66" s="20"/>
      <c r="H66" s="20"/>
      <c r="I66" s="20"/>
      <c r="J66" s="20"/>
      <c r="K66" s="20"/>
      <c r="L66" s="20"/>
      <c r="M66" s="20"/>
      <c r="N66" s="20"/>
    </row>
    <row r="67" spans="1:14" ht="12.75" customHeight="1" x14ac:dyDescent="0.2">
      <c r="A67" s="20"/>
      <c r="B67" s="20"/>
      <c r="C67" s="20"/>
      <c r="D67" s="20"/>
      <c r="E67" s="20"/>
      <c r="F67" s="20"/>
      <c r="G67" s="20"/>
      <c r="H67" s="20"/>
      <c r="I67" s="20"/>
      <c r="J67" s="20"/>
      <c r="K67" s="20"/>
      <c r="L67" s="20"/>
      <c r="M67" s="20"/>
      <c r="N67" s="20"/>
    </row>
    <row r="68" spans="1:14" ht="12.75" customHeight="1" x14ac:dyDescent="0.2">
      <c r="A68" s="20"/>
      <c r="B68" s="20"/>
      <c r="C68" s="20"/>
      <c r="D68" s="20"/>
      <c r="E68" s="20"/>
      <c r="F68" s="20"/>
      <c r="G68" s="20"/>
      <c r="H68" s="20"/>
      <c r="I68" s="20"/>
      <c r="J68" s="20"/>
      <c r="K68" s="20"/>
      <c r="L68" s="20"/>
      <c r="M68" s="20"/>
      <c r="N68" s="20"/>
    </row>
    <row r="69" spans="1:14" ht="12.75" customHeight="1" x14ac:dyDescent="0.2">
      <c r="A69" s="20"/>
      <c r="B69" s="20"/>
      <c r="C69" s="20"/>
      <c r="D69" s="20"/>
      <c r="E69" s="20"/>
      <c r="F69" s="20"/>
      <c r="G69" s="20"/>
      <c r="H69" s="20"/>
      <c r="I69" s="20"/>
      <c r="J69" s="20"/>
      <c r="K69" s="20"/>
      <c r="L69" s="20"/>
      <c r="M69" s="20"/>
      <c r="N69" s="20"/>
    </row>
    <row r="70" spans="1:14" ht="12.75" customHeight="1" x14ac:dyDescent="0.2">
      <c r="A70" s="20"/>
      <c r="B70" s="20"/>
      <c r="C70" s="20"/>
      <c r="D70" s="20"/>
      <c r="E70" s="20"/>
      <c r="F70" s="20"/>
      <c r="G70" s="20"/>
      <c r="H70" s="20"/>
      <c r="I70" s="20"/>
      <c r="J70" s="20"/>
      <c r="K70" s="20"/>
      <c r="L70" s="20"/>
      <c r="M70" s="20"/>
      <c r="N70" s="20"/>
    </row>
    <row r="71" spans="1:14" ht="12.75" customHeight="1" x14ac:dyDescent="0.2">
      <c r="B71" s="20"/>
      <c r="C71" s="20"/>
      <c r="D71" s="20"/>
      <c r="E71" s="20"/>
      <c r="F71" s="20"/>
      <c r="G71" s="20"/>
      <c r="H71" s="20"/>
      <c r="I71" s="20"/>
    </row>
    <row r="72" spans="1:14" ht="12.75" customHeight="1" x14ac:dyDescent="0.2">
      <c r="B72" s="20"/>
      <c r="C72" s="20"/>
      <c r="D72" s="20"/>
      <c r="E72" s="20"/>
      <c r="F72" s="20"/>
      <c r="G72" s="20"/>
      <c r="H72" s="20"/>
      <c r="I72" s="20"/>
    </row>
    <row r="73" spans="1:14" ht="12.75" customHeight="1" x14ac:dyDescent="0.2">
      <c r="B73" s="20"/>
      <c r="C73" s="20"/>
      <c r="D73" s="20"/>
      <c r="E73" s="20"/>
      <c r="F73" s="20"/>
      <c r="G73" s="20"/>
      <c r="H73" s="20"/>
      <c r="I73" s="20"/>
    </row>
    <row r="74" spans="1:14" ht="12.75" customHeight="1" x14ac:dyDescent="0.2">
      <c r="B74" s="20"/>
      <c r="C74" s="20"/>
      <c r="D74" s="20"/>
      <c r="E74" s="20"/>
      <c r="G74" s="20"/>
      <c r="H74" s="20"/>
      <c r="I74" s="20"/>
    </row>
  </sheetData>
  <mergeCells count="6">
    <mergeCell ref="B37:D37"/>
    <mergeCell ref="G37:I37"/>
    <mergeCell ref="K37:O37"/>
    <mergeCell ref="B4:D4"/>
    <mergeCell ref="G4:I4"/>
    <mergeCell ref="K4:O4"/>
  </mergeCells>
  <phoneticPr fontId="5"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A6A8-93AD-4B27-A8B0-8AF0F089CCA5}">
  <dimension ref="A1:F65"/>
  <sheetViews>
    <sheetView showGridLines="0" tabSelected="1" workbookViewId="0">
      <selection activeCell="A17" sqref="A17:XFD17"/>
    </sheetView>
  </sheetViews>
  <sheetFormatPr defaultColWidth="9.140625" defaultRowHeight="12.75" x14ac:dyDescent="0.2"/>
  <cols>
    <col min="1" max="1" width="9.140625" style="81"/>
    <col min="2" max="2" width="15" style="81" bestFit="1" customWidth="1"/>
    <col min="3" max="3" width="1.42578125" style="81" customWidth="1"/>
    <col min="4" max="4" width="16.42578125" style="81" bestFit="1" customWidth="1"/>
    <col min="5" max="5" width="23.5703125" style="81" bestFit="1" customWidth="1"/>
    <col min="6" max="6" width="1.42578125" style="81" customWidth="1"/>
    <col min="7" max="16384" width="9.140625" style="81"/>
  </cols>
  <sheetData>
    <row r="1" spans="1:6" x14ac:dyDescent="0.2">
      <c r="A1" s="236" t="s">
        <v>299</v>
      </c>
    </row>
    <row r="2" spans="1:6" s="239" customFormat="1" ht="12.75" customHeight="1" x14ac:dyDescent="0.2">
      <c r="A2" s="237" t="s">
        <v>300</v>
      </c>
      <c r="B2" s="238"/>
      <c r="C2" s="238"/>
      <c r="D2" s="238"/>
      <c r="E2" s="238"/>
      <c r="F2" s="238"/>
    </row>
    <row r="3" spans="1:6" x14ac:dyDescent="0.2">
      <c r="A3" s="240"/>
      <c r="B3" s="240"/>
      <c r="C3" s="240"/>
      <c r="D3" s="240"/>
      <c r="E3" s="240"/>
    </row>
    <row r="4" spans="1:6" ht="17.25" customHeight="1" x14ac:dyDescent="0.2">
      <c r="A4" s="241" t="s">
        <v>0</v>
      </c>
      <c r="B4" s="242" t="s">
        <v>143</v>
      </c>
      <c r="C4" s="242"/>
      <c r="D4" s="242" t="s">
        <v>154</v>
      </c>
      <c r="E4" s="242" t="s">
        <v>144</v>
      </c>
      <c r="F4" s="250"/>
    </row>
    <row r="5" spans="1:6" x14ac:dyDescent="0.2">
      <c r="A5" s="151">
        <v>1999</v>
      </c>
      <c r="B5" s="234">
        <v>422257663.39999998</v>
      </c>
      <c r="C5" s="234"/>
      <c r="D5" s="234">
        <v>317665</v>
      </c>
      <c r="E5" s="234">
        <v>1329.2546028048414</v>
      </c>
      <c r="F5" s="12"/>
    </row>
    <row r="6" spans="1:6" x14ac:dyDescent="0.2">
      <c r="A6" s="243">
        <v>2000</v>
      </c>
      <c r="B6" s="244">
        <v>457395257.80000007</v>
      </c>
      <c r="C6" s="244"/>
      <c r="D6" s="244">
        <v>337939</v>
      </c>
      <c r="E6" s="244">
        <v>1353.4846756367276</v>
      </c>
      <c r="F6" s="251"/>
    </row>
    <row r="7" spans="1:6" x14ac:dyDescent="0.2">
      <c r="A7" s="245">
        <v>2001</v>
      </c>
      <c r="B7" s="244">
        <v>488193162.80000001</v>
      </c>
      <c r="C7" s="244"/>
      <c r="D7" s="244">
        <v>367472</v>
      </c>
      <c r="E7" s="244">
        <v>1328.5179899420909</v>
      </c>
      <c r="F7" s="251"/>
    </row>
    <row r="8" spans="1:6" x14ac:dyDescent="0.2">
      <c r="A8" s="245">
        <v>2002</v>
      </c>
      <c r="B8" s="244">
        <v>514755393.50000006</v>
      </c>
      <c r="C8" s="244"/>
      <c r="D8" s="244">
        <v>385708</v>
      </c>
      <c r="E8" s="244">
        <v>1334.5727687784542</v>
      </c>
      <c r="F8" s="251"/>
    </row>
    <row r="9" spans="1:6" x14ac:dyDescent="0.2">
      <c r="A9" s="245">
        <v>2003</v>
      </c>
      <c r="B9" s="244">
        <v>545141383.5</v>
      </c>
      <c r="C9" s="244"/>
      <c r="D9" s="244">
        <v>400511</v>
      </c>
      <c r="E9" s="244">
        <v>1361.1146348040379</v>
      </c>
      <c r="F9" s="251"/>
    </row>
    <row r="10" spans="1:6" x14ac:dyDescent="0.2">
      <c r="A10" s="245">
        <v>2004</v>
      </c>
      <c r="B10" s="244">
        <v>580338676.20000005</v>
      </c>
      <c r="C10" s="244"/>
      <c r="D10" s="244">
        <v>421708</v>
      </c>
      <c r="E10" s="244">
        <v>1376.1623592628075</v>
      </c>
      <c r="F10" s="251"/>
    </row>
    <row r="11" spans="1:6" x14ac:dyDescent="0.2">
      <c r="A11" s="245">
        <v>2005</v>
      </c>
      <c r="B11" s="244">
        <v>631604271.80000007</v>
      </c>
      <c r="C11" s="244"/>
      <c r="D11" s="244">
        <v>445394</v>
      </c>
      <c r="E11" s="244">
        <v>1418.0798838780945</v>
      </c>
      <c r="F11" s="251"/>
    </row>
    <row r="12" spans="1:6" x14ac:dyDescent="0.2">
      <c r="A12" s="245">
        <v>2006</v>
      </c>
      <c r="B12" s="244">
        <v>674180412.50000012</v>
      </c>
      <c r="C12" s="244"/>
      <c r="D12" s="244">
        <v>471809</v>
      </c>
      <c r="E12" s="244">
        <v>1428.926562443701</v>
      </c>
      <c r="F12" s="251"/>
    </row>
    <row r="13" spans="1:6" x14ac:dyDescent="0.2">
      <c r="A13" s="245">
        <v>2007</v>
      </c>
      <c r="B13" s="244">
        <v>722000073.39999998</v>
      </c>
      <c r="C13" s="244"/>
      <c r="D13" s="244">
        <v>495214</v>
      </c>
      <c r="E13" s="244">
        <v>1457.9556987484198</v>
      </c>
      <c r="F13" s="251"/>
    </row>
    <row r="14" spans="1:6" x14ac:dyDescent="0.2">
      <c r="A14" s="245">
        <v>2008</v>
      </c>
      <c r="B14" s="122">
        <v>748182703</v>
      </c>
      <c r="C14" s="235" t="s">
        <v>326</v>
      </c>
      <c r="D14" s="244">
        <v>504850</v>
      </c>
      <c r="E14" s="244">
        <v>1481.9901020104983</v>
      </c>
      <c r="F14" s="235" t="s">
        <v>326</v>
      </c>
    </row>
    <row r="15" spans="1:6" x14ac:dyDescent="0.2">
      <c r="A15" s="245">
        <v>2009</v>
      </c>
      <c r="B15" s="244">
        <v>742110599.69999993</v>
      </c>
      <c r="C15" s="244"/>
      <c r="D15" s="244">
        <v>507566</v>
      </c>
      <c r="E15" s="244">
        <v>1462.096751358444</v>
      </c>
      <c r="F15" s="251"/>
    </row>
    <row r="16" spans="1:6" x14ac:dyDescent="0.2">
      <c r="A16" s="245">
        <v>2010</v>
      </c>
      <c r="B16" s="244">
        <v>757725514.19999993</v>
      </c>
      <c r="C16" s="244"/>
      <c r="D16" s="244">
        <v>525547</v>
      </c>
      <c r="E16" s="244">
        <v>1441.7844915868609</v>
      </c>
      <c r="F16" s="251"/>
    </row>
    <row r="17" spans="1:6" x14ac:dyDescent="0.2">
      <c r="A17" s="245">
        <v>2011</v>
      </c>
      <c r="B17" s="122">
        <v>797023975</v>
      </c>
      <c r="C17" s="235" t="s">
        <v>326</v>
      </c>
      <c r="D17" s="244">
        <v>547033</v>
      </c>
      <c r="E17" s="244">
        <v>1456.9943220975699</v>
      </c>
      <c r="F17" s="235" t="s">
        <v>326</v>
      </c>
    </row>
    <row r="18" spans="1:6" x14ac:dyDescent="0.2">
      <c r="A18" s="245">
        <v>2012</v>
      </c>
      <c r="B18" s="244">
        <v>808048451</v>
      </c>
      <c r="C18" s="244"/>
      <c r="D18" s="244">
        <v>561948</v>
      </c>
      <c r="E18" s="244">
        <v>1437.9416796571925</v>
      </c>
      <c r="F18" s="251"/>
    </row>
    <row r="19" spans="1:6" x14ac:dyDescent="0.2">
      <c r="A19" s="245">
        <v>2013</v>
      </c>
      <c r="B19" s="244">
        <v>810917728</v>
      </c>
      <c r="C19" s="244"/>
      <c r="D19" s="244">
        <v>571800</v>
      </c>
      <c r="E19" s="244">
        <v>1418.1842042672263</v>
      </c>
      <c r="F19" s="251"/>
    </row>
    <row r="20" spans="1:6" x14ac:dyDescent="0.2">
      <c r="A20" s="245">
        <v>2014</v>
      </c>
      <c r="B20" s="244">
        <v>830330963.4000001</v>
      </c>
      <c r="C20" s="244"/>
      <c r="D20" s="244">
        <v>587802</v>
      </c>
      <c r="E20" s="244">
        <v>1412.6031612685906</v>
      </c>
      <c r="F20" s="251"/>
    </row>
    <row r="21" spans="1:6" x14ac:dyDescent="0.2">
      <c r="A21" s="245">
        <v>2015</v>
      </c>
      <c r="B21" s="244">
        <v>850273283.50000012</v>
      </c>
      <c r="C21" s="244"/>
      <c r="D21" s="244">
        <v>605470</v>
      </c>
      <c r="E21" s="244">
        <v>1404.3194270566669</v>
      </c>
      <c r="F21" s="251"/>
    </row>
    <row r="22" spans="1:6" x14ac:dyDescent="0.2">
      <c r="A22" s="245">
        <v>2016</v>
      </c>
      <c r="B22" s="244">
        <v>880672465.60000014</v>
      </c>
      <c r="C22" s="244"/>
      <c r="D22" s="244">
        <v>630096</v>
      </c>
      <c r="E22" s="244">
        <v>1397.6798227571674</v>
      </c>
      <c r="F22" s="251"/>
    </row>
    <row r="23" spans="1:6" x14ac:dyDescent="0.2">
      <c r="A23" s="245">
        <v>2017</v>
      </c>
      <c r="B23" s="244">
        <v>906673343.5999999</v>
      </c>
      <c r="C23" s="244"/>
      <c r="D23" s="244">
        <v>655881</v>
      </c>
      <c r="E23" s="244">
        <v>1382.3747655443592</v>
      </c>
      <c r="F23" s="251"/>
    </row>
    <row r="24" spans="1:6" x14ac:dyDescent="0.2">
      <c r="A24" s="245">
        <v>2018</v>
      </c>
      <c r="B24" s="244">
        <v>939618081</v>
      </c>
      <c r="C24" s="244"/>
      <c r="D24" s="244">
        <v>680384</v>
      </c>
      <c r="E24" s="244">
        <v>1381.0114303099426</v>
      </c>
      <c r="F24" s="251"/>
    </row>
    <row r="25" spans="1:6" x14ac:dyDescent="0.2">
      <c r="A25" s="245">
        <v>2019</v>
      </c>
      <c r="B25" s="244">
        <v>932735513</v>
      </c>
      <c r="C25" s="244"/>
      <c r="D25" s="244">
        <v>696742</v>
      </c>
      <c r="E25" s="244">
        <v>1338.7100433158903</v>
      </c>
      <c r="F25" s="251"/>
    </row>
    <row r="26" spans="1:6" x14ac:dyDescent="0.2">
      <c r="A26" s="245">
        <v>2020</v>
      </c>
      <c r="B26" s="244">
        <v>943099242.19999993</v>
      </c>
      <c r="C26" s="244"/>
      <c r="D26" s="244">
        <v>690216</v>
      </c>
      <c r="E26" s="244">
        <f>B26/D26</f>
        <v>1366.3827587306002</v>
      </c>
      <c r="F26" s="251"/>
    </row>
    <row r="27" spans="1:6" x14ac:dyDescent="0.2">
      <c r="A27" s="245">
        <v>2021</v>
      </c>
      <c r="B27" s="244">
        <v>968735746</v>
      </c>
      <c r="C27" s="244"/>
      <c r="D27" s="244">
        <v>697301</v>
      </c>
      <c r="E27" s="244">
        <v>1389.2648160000001</v>
      </c>
      <c r="F27" s="251"/>
    </row>
    <row r="28" spans="1:6" x14ac:dyDescent="0.2">
      <c r="A28" s="246">
        <v>2022</v>
      </c>
      <c r="B28" s="244">
        <v>967695435.70000005</v>
      </c>
      <c r="C28" s="244"/>
      <c r="D28" s="244">
        <v>703523</v>
      </c>
      <c r="E28" s="244">
        <v>1375.4993589999999</v>
      </c>
      <c r="F28" s="251"/>
    </row>
    <row r="29" spans="1:6" x14ac:dyDescent="0.2">
      <c r="A29" s="247">
        <v>2023</v>
      </c>
      <c r="B29" s="248">
        <v>957073165.60000002</v>
      </c>
      <c r="C29" s="248"/>
      <c r="D29" s="248">
        <v>718693</v>
      </c>
      <c r="E29" s="248">
        <v>1331.6856649501249</v>
      </c>
      <c r="F29" s="251"/>
    </row>
    <row r="30" spans="1:6" x14ac:dyDescent="0.2">
      <c r="A30" s="239" t="s">
        <v>235</v>
      </c>
    </row>
    <row r="31" spans="1:6" x14ac:dyDescent="0.2">
      <c r="A31" s="249" t="s">
        <v>236</v>
      </c>
    </row>
    <row r="35" spans="1:6" s="239" customFormat="1" ht="12.75" customHeight="1" x14ac:dyDescent="0.2">
      <c r="A35" s="236" t="s">
        <v>301</v>
      </c>
      <c r="B35" s="238"/>
      <c r="C35" s="238"/>
      <c r="D35" s="238"/>
      <c r="E35" s="238"/>
      <c r="F35" s="238"/>
    </row>
    <row r="36" spans="1:6" s="239" customFormat="1" ht="12.75" customHeight="1" x14ac:dyDescent="0.2">
      <c r="A36" s="237" t="s">
        <v>304</v>
      </c>
      <c r="B36" s="238"/>
      <c r="C36" s="238"/>
      <c r="D36" s="238"/>
      <c r="E36" s="238"/>
      <c r="F36" s="238"/>
    </row>
    <row r="37" spans="1:6" x14ac:dyDescent="0.2">
      <c r="A37" s="240"/>
      <c r="B37" s="240"/>
      <c r="C37" s="240"/>
      <c r="D37" s="240"/>
      <c r="E37" s="240"/>
    </row>
    <row r="38" spans="1:6" x14ac:dyDescent="0.2">
      <c r="A38" s="241" t="s">
        <v>0</v>
      </c>
      <c r="B38" s="242" t="s">
        <v>143</v>
      </c>
      <c r="C38" s="242"/>
      <c r="D38" s="242" t="s">
        <v>155</v>
      </c>
      <c r="E38" s="242" t="s">
        <v>144</v>
      </c>
      <c r="F38" s="250"/>
    </row>
    <row r="39" spans="1:6" x14ac:dyDescent="0.2">
      <c r="A39" s="151">
        <v>1999</v>
      </c>
      <c r="B39" s="234">
        <v>387529952.69999999</v>
      </c>
      <c r="C39" s="234"/>
      <c r="D39" s="234">
        <v>91088</v>
      </c>
      <c r="E39" s="234">
        <v>4254.4567088968906</v>
      </c>
      <c r="F39" s="12"/>
    </row>
    <row r="40" spans="1:6" x14ac:dyDescent="0.2">
      <c r="A40" s="26">
        <v>2000</v>
      </c>
      <c r="B40" s="122">
        <v>407949959.09999996</v>
      </c>
      <c r="C40" s="122"/>
      <c r="D40" s="122">
        <v>92349</v>
      </c>
      <c r="E40" s="122">
        <v>4417.4810674723058</v>
      </c>
      <c r="F40" s="251"/>
    </row>
    <row r="41" spans="1:6" x14ac:dyDescent="0.2">
      <c r="A41" s="245">
        <v>2001</v>
      </c>
      <c r="B41" s="244">
        <v>404401727.10000002</v>
      </c>
      <c r="C41" s="244"/>
      <c r="D41" s="244">
        <v>93203</v>
      </c>
      <c r="E41" s="244">
        <v>4338.9346598285465</v>
      </c>
      <c r="F41" s="251"/>
    </row>
    <row r="42" spans="1:6" x14ac:dyDescent="0.2">
      <c r="A42" s="245">
        <v>2002</v>
      </c>
      <c r="B42" s="244">
        <v>400458597.80000007</v>
      </c>
      <c r="C42" s="244"/>
      <c r="D42" s="244">
        <v>93717</v>
      </c>
      <c r="E42" s="244">
        <v>4273.0624945314094</v>
      </c>
      <c r="F42" s="251"/>
    </row>
    <row r="43" spans="1:6" x14ac:dyDescent="0.2">
      <c r="A43" s="245">
        <v>2003</v>
      </c>
      <c r="B43" s="244">
        <v>402120426.30000001</v>
      </c>
      <c r="C43" s="244"/>
      <c r="D43" s="244">
        <v>92752</v>
      </c>
      <c r="E43" s="244">
        <v>4335.4367161894088</v>
      </c>
      <c r="F43" s="251"/>
    </row>
    <row r="44" spans="1:6" x14ac:dyDescent="0.2">
      <c r="A44" s="245">
        <v>2004</v>
      </c>
      <c r="B44" s="244">
        <v>406208411.10000008</v>
      </c>
      <c r="C44" s="244"/>
      <c r="D44" s="244">
        <v>92807</v>
      </c>
      <c r="E44" s="244">
        <v>4376.9156539916175</v>
      </c>
      <c r="F44" s="251"/>
    </row>
    <row r="45" spans="1:6" x14ac:dyDescent="0.2">
      <c r="A45" s="245">
        <v>2005</v>
      </c>
      <c r="B45" s="244">
        <v>417862383</v>
      </c>
      <c r="C45" s="244"/>
      <c r="D45" s="244">
        <v>93548</v>
      </c>
      <c r="E45" s="244">
        <v>4466.8232671997266</v>
      </c>
      <c r="F45" s="251"/>
    </row>
    <row r="46" spans="1:6" x14ac:dyDescent="0.2">
      <c r="A46" s="245">
        <v>2006</v>
      </c>
      <c r="B46" s="244">
        <v>430717904.19999993</v>
      </c>
      <c r="C46" s="244"/>
      <c r="D46" s="244">
        <v>94702</v>
      </c>
      <c r="E46" s="244">
        <v>4548.13947118329</v>
      </c>
      <c r="F46" s="251"/>
    </row>
    <row r="47" spans="1:6" x14ac:dyDescent="0.2">
      <c r="A47" s="245">
        <v>2007</v>
      </c>
      <c r="B47" s="244">
        <v>447498910.00000006</v>
      </c>
      <c r="C47" s="244"/>
      <c r="D47" s="244">
        <v>96277</v>
      </c>
      <c r="E47" s="244">
        <v>4648.0354601825984</v>
      </c>
      <c r="F47" s="251"/>
    </row>
    <row r="48" spans="1:6" x14ac:dyDescent="0.2">
      <c r="A48" s="245">
        <v>2008</v>
      </c>
      <c r="B48" s="244">
        <v>446391725.19999999</v>
      </c>
      <c r="C48" s="244"/>
      <c r="D48" s="244">
        <v>97317</v>
      </c>
      <c r="E48" s="244">
        <v>4586.9860887614705</v>
      </c>
      <c r="F48" s="251"/>
    </row>
    <row r="49" spans="1:6" x14ac:dyDescent="0.2">
      <c r="A49" s="245">
        <v>2009</v>
      </c>
      <c r="B49" s="244">
        <v>412813674.09999996</v>
      </c>
      <c r="C49" s="244"/>
      <c r="D49" s="244">
        <v>96187</v>
      </c>
      <c r="E49" s="244">
        <v>4291.7824040670776</v>
      </c>
      <c r="F49" s="251"/>
    </row>
    <row r="50" spans="1:6" x14ac:dyDescent="0.2">
      <c r="A50" s="245">
        <v>2010</v>
      </c>
      <c r="B50" s="244">
        <v>416291188.89999998</v>
      </c>
      <c r="C50" s="244"/>
      <c r="D50" s="244">
        <v>97217</v>
      </c>
      <c r="E50" s="244">
        <v>4282.0822376744809</v>
      </c>
      <c r="F50" s="251"/>
    </row>
    <row r="51" spans="1:6" x14ac:dyDescent="0.2">
      <c r="A51" s="245">
        <v>2011</v>
      </c>
      <c r="B51" s="244">
        <v>429105680</v>
      </c>
      <c r="C51" s="244"/>
      <c r="D51" s="244">
        <v>96850</v>
      </c>
      <c r="E51" s="244">
        <v>4430.6213732576152</v>
      </c>
      <c r="F51" s="251"/>
    </row>
    <row r="52" spans="1:6" x14ac:dyDescent="0.2">
      <c r="A52" s="245">
        <v>2012</v>
      </c>
      <c r="B52" s="244">
        <v>411414014</v>
      </c>
      <c r="C52" s="244"/>
      <c r="D52" s="244">
        <v>97661</v>
      </c>
      <c r="E52" s="244">
        <v>4212.6745988675111</v>
      </c>
      <c r="F52" s="251"/>
    </row>
    <row r="53" spans="1:6" x14ac:dyDescent="0.2">
      <c r="A53" s="245">
        <v>2013</v>
      </c>
      <c r="B53" s="244">
        <v>402097443</v>
      </c>
      <c r="C53" s="244"/>
      <c r="D53" s="244">
        <v>96749</v>
      </c>
      <c r="E53" s="244">
        <v>4156.088879471622</v>
      </c>
      <c r="F53" s="251"/>
    </row>
    <row r="54" spans="1:6" x14ac:dyDescent="0.2">
      <c r="A54" s="245">
        <v>2014</v>
      </c>
      <c r="B54" s="244">
        <v>401650327.69999999</v>
      </c>
      <c r="C54" s="244"/>
      <c r="D54" s="244">
        <v>97364</v>
      </c>
      <c r="E54" s="244">
        <v>4125.2447280308943</v>
      </c>
      <c r="F54" s="251"/>
    </row>
    <row r="55" spans="1:6" x14ac:dyDescent="0.2">
      <c r="A55" s="245">
        <v>2015</v>
      </c>
      <c r="B55" s="244">
        <v>403178550.59999996</v>
      </c>
      <c r="C55" s="244"/>
      <c r="D55" s="244">
        <v>97469</v>
      </c>
      <c r="E55" s="244">
        <v>4136.4798099908685</v>
      </c>
      <c r="F55" s="251"/>
    </row>
    <row r="56" spans="1:6" x14ac:dyDescent="0.2">
      <c r="A56" s="245">
        <v>2016</v>
      </c>
      <c r="B56" s="244">
        <v>408689185.09999996</v>
      </c>
      <c r="C56" s="244"/>
      <c r="D56" s="244">
        <v>98746</v>
      </c>
      <c r="E56" s="244">
        <v>4138.7923065238083</v>
      </c>
      <c r="F56" s="251"/>
    </row>
    <row r="57" spans="1:6" x14ac:dyDescent="0.2">
      <c r="A57" s="245">
        <v>2017</v>
      </c>
      <c r="B57" s="244">
        <v>417208858.00000006</v>
      </c>
      <c r="C57" s="244"/>
      <c r="D57" s="244">
        <v>100233</v>
      </c>
      <c r="E57" s="244">
        <v>4162.3902108088159</v>
      </c>
      <c r="F57" s="251"/>
    </row>
    <row r="58" spans="1:6" x14ac:dyDescent="0.2">
      <c r="A58" s="245">
        <v>2018</v>
      </c>
      <c r="B58" s="244">
        <v>421093690</v>
      </c>
      <c r="C58" s="244"/>
      <c r="D58" s="244">
        <v>101773</v>
      </c>
      <c r="E58" s="244">
        <v>4137.5776482957172</v>
      </c>
      <c r="F58" s="251"/>
    </row>
    <row r="59" spans="1:6" x14ac:dyDescent="0.2">
      <c r="A59" s="245">
        <v>2019</v>
      </c>
      <c r="B59" s="244">
        <v>417605755</v>
      </c>
      <c r="C59" s="244"/>
      <c r="D59" s="244">
        <v>102922</v>
      </c>
      <c r="E59" s="244">
        <v>4057.4974738151222</v>
      </c>
      <c r="F59" s="251"/>
    </row>
    <row r="60" spans="1:6" x14ac:dyDescent="0.2">
      <c r="A60" s="245">
        <v>2020</v>
      </c>
      <c r="B60" s="244">
        <v>411537668.69999999</v>
      </c>
      <c r="C60" s="244"/>
      <c r="D60" s="244">
        <v>101831</v>
      </c>
      <c r="E60" s="244">
        <f>B60/D60</f>
        <v>4041.3790368355412</v>
      </c>
      <c r="F60" s="251"/>
    </row>
    <row r="61" spans="1:6" x14ac:dyDescent="0.2">
      <c r="A61" s="245">
        <v>2021</v>
      </c>
      <c r="B61" s="244">
        <v>429040332.5</v>
      </c>
      <c r="C61" s="244"/>
      <c r="D61" s="244">
        <v>102235</v>
      </c>
      <c r="E61" s="244">
        <v>4196.6091109999998</v>
      </c>
      <c r="F61" s="251"/>
    </row>
    <row r="62" spans="1:6" x14ac:dyDescent="0.2">
      <c r="A62" s="245">
        <v>2022</v>
      </c>
      <c r="B62" s="244">
        <v>437923044.5</v>
      </c>
      <c r="C62" s="244"/>
      <c r="D62" s="244">
        <v>103349</v>
      </c>
      <c r="E62" s="244">
        <v>4237.3225140000004</v>
      </c>
      <c r="F62" s="251"/>
    </row>
    <row r="63" spans="1:6" x14ac:dyDescent="0.2">
      <c r="A63" s="247">
        <v>2023</v>
      </c>
      <c r="B63" s="248">
        <v>425092773.80000001</v>
      </c>
      <c r="C63" s="248"/>
      <c r="D63" s="248">
        <v>104484</v>
      </c>
      <c r="E63" s="248">
        <v>4068.4963611653461</v>
      </c>
    </row>
    <row r="64" spans="1:6" x14ac:dyDescent="0.2">
      <c r="A64" s="239" t="s">
        <v>235</v>
      </c>
    </row>
    <row r="65" spans="1:1" x14ac:dyDescent="0.2">
      <c r="A65" s="249" t="s">
        <v>236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8</vt:i4>
      </vt:variant>
    </vt:vector>
  </HeadingPairs>
  <TitlesOfParts>
    <vt:vector size="24" baseType="lpstr">
      <vt:lpstr>Titel _ Title</vt:lpstr>
      <vt:lpstr>Innehåll _ Content</vt:lpstr>
      <vt:lpstr>Kort om statistiken _ In brief</vt:lpstr>
      <vt:lpstr>Definitioner _ Definitions</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Nyström Magnus SSA/UE/UT-Ö</cp:lastModifiedBy>
  <cp:lastPrinted>2023-09-18T15:15:13Z</cp:lastPrinted>
  <dcterms:created xsi:type="dcterms:W3CDTF">2007-06-06T17:47:08Z</dcterms:created>
  <dcterms:modified xsi:type="dcterms:W3CDTF">2024-04-11T07:09:38Z</dcterms:modified>
</cp:coreProperties>
</file>