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Prod\ES\FM_FMRFI\02-Investeringsfonder\60- Förbättrings och utvecklingsarbete\SIV-flytten\"/>
    </mc:Choice>
  </mc:AlternateContent>
  <xr:revisionPtr revIDLastSave="0" documentId="13_ncr:1_{DB90CA25-0FEE-45A3-BE57-B6F65F8D1F56}" xr6:coauthVersionLast="47" xr6:coauthVersionMax="47" xr10:uidLastSave="{00000000-0000-0000-0000-000000000000}"/>
  <workbookProtection lockStructure="1"/>
  <bookViews>
    <workbookView xWindow="780" yWindow="0" windowWidth="43200" windowHeight="17385" firstSheet="4" activeTab="4" xr2:uid="{00000000-000D-0000-FFFF-FFFF00000000}"/>
  </bookViews>
  <sheets>
    <sheet name="RepairFormula" sheetId="12" state="hidden" r:id="rId1"/>
    <sheet name="Summary" sheetId="11" state="hidden" r:id="rId2"/>
    <sheet name="Db" sheetId="10" state="hidden" r:id="rId3"/>
    <sheet name="UL" sheetId="13" state="hidden" r:id="rId4"/>
    <sheet name="Anvisning" sheetId="4" r:id="rId5"/>
    <sheet name="Blankett" sheetId="6" r:id="rId6"/>
  </sheets>
  <externalReferences>
    <externalReference r:id="rId7"/>
  </externalReferences>
  <definedNames>
    <definedName name="Inm_18489">Blankett!$H$21</definedName>
    <definedName name="Inm_18490">Blankett!$H$22</definedName>
    <definedName name="Inm_18492">Blankett!$H$25</definedName>
    <definedName name="Inm_18493">Blankett!$H$23</definedName>
    <definedName name="Inm_18494">Blankett!$H$29</definedName>
    <definedName name="Inm_18495">Blankett!$H$34</definedName>
    <definedName name="Inm_18496">Blankett!$H$35</definedName>
    <definedName name="Inm_18497">Blankett!$H$39</definedName>
    <definedName name="Inm_18498">Blankett!$H$41</definedName>
    <definedName name="Inm_18499">Blankett!$H$44</definedName>
    <definedName name="Inm_18500">Blankett!$H$48</definedName>
    <definedName name="Inm_18501">Blankett!$H$46</definedName>
    <definedName name="Inm_18502">Blankett!$H$45</definedName>
    <definedName name="Inm_19834">Blankett!$H$36</definedName>
    <definedName name="Inm_19835">Blankett!$H$33</definedName>
    <definedName name="Inm_19836">Blankett!$H$32</definedName>
    <definedName name="Inm_19837">Blankett!$H$31</definedName>
    <definedName name="Inm_19838">Blankett!$H$30</definedName>
    <definedName name="Inm_19839">Blankett!$H$24</definedName>
    <definedName name="Inm_19855">Blankett!$H$20</definedName>
    <definedName name="Inm_19856">Blankett!$H$19</definedName>
    <definedName name="Inm_19857">Blankett!$H$18</definedName>
    <definedName name="Inm_19858">Blankett!$H$17</definedName>
    <definedName name="Inm_19859">Blankett!$H$16</definedName>
    <definedName name="VarID_18483">[1]db!#REF!</definedName>
    <definedName name="VarID_18484">[1]db!#REF!</definedName>
    <definedName name="VarID_18485">[1]db!#REF!</definedName>
    <definedName name="VarID_18486">[1]db!#REF!</definedName>
    <definedName name="VarID_18487">[1]db!#REF!</definedName>
    <definedName name="VarID_18488">[1]db!#REF!</definedName>
    <definedName name="VarID_19840">[1]db!#REF!</definedName>
    <definedName name="VarID_19841">[1]db!#REF!</definedName>
    <definedName name="VarID_19842">[1]db!#REF!</definedName>
    <definedName name="VarID_19843">[1]db!#REF!</definedName>
    <definedName name="VarID_19844">[1]db!#REF!</definedName>
    <definedName name="VarID_19845">[1]db!#REF!</definedName>
    <definedName name="VarID_19846">[1]db!#REF!</definedName>
    <definedName name="VarID_19847">[1]db!#REF!</definedName>
    <definedName name="VarID_19848">[1]db!#REF!</definedName>
    <definedName name="VarID_19849">[1]db!#REF!</definedName>
    <definedName name="VarID_19850">[1]db!#REF!</definedName>
    <definedName name="VarID_19851">[1]db!#REF!</definedName>
    <definedName name="VarID_19852">[1]db!#REF!</definedName>
    <definedName name="VarID_19853">[1]db!#REF!</definedName>
    <definedName name="VarID_19854">[1]db!#REF!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H37" i="6"/>
  <c r="H26" i="6"/>
  <c r="J22" i="6"/>
  <c r="J25" i="6"/>
  <c r="J29" i="6"/>
  <c r="C1" i="12"/>
  <c r="C2" i="12"/>
  <c r="C3" i="12"/>
  <c r="C4" i="12"/>
  <c r="C5" i="12"/>
  <c r="C6" i="12"/>
  <c r="C7" i="12"/>
  <c r="C8" i="12"/>
  <c r="C9" i="12"/>
  <c r="C10" i="12"/>
  <c r="C11" i="12"/>
  <c r="C12" i="12"/>
  <c r="C13" i="12"/>
  <c r="C14" i="12"/>
  <c r="C15" i="12"/>
  <c r="C16" i="12"/>
  <c r="C17" i="12"/>
  <c r="C18" i="12"/>
  <c r="C15" i="11"/>
  <c r="C12" i="11"/>
  <c r="C23" i="11"/>
  <c r="C9" i="11"/>
  <c r="C17" i="11"/>
  <c r="C1" i="10"/>
  <c r="C18" i="11"/>
  <c r="C8" i="11"/>
  <c r="C2" i="10"/>
  <c r="C4" i="11"/>
  <c r="C9" i="10"/>
  <c r="C10" i="11"/>
  <c r="C5" i="10"/>
  <c r="C6" i="10"/>
  <c r="C10" i="10"/>
  <c r="C7" i="11"/>
  <c r="C7" i="10"/>
  <c r="C11" i="10"/>
  <c r="C4" i="10"/>
  <c r="C24" i="11"/>
  <c r="C14" i="10"/>
  <c r="C17" i="10"/>
  <c r="C2" i="11"/>
  <c r="C23" i="10"/>
  <c r="C3" i="11"/>
  <c r="C5" i="11"/>
  <c r="C3" i="10"/>
  <c r="C11" i="11"/>
  <c r="C16" i="10"/>
  <c r="C6" i="11"/>
  <c r="C8" i="10"/>
  <c r="C14" i="11"/>
  <c r="C22" i="10"/>
  <c r="C13" i="10"/>
  <c r="J44" i="6" l="1"/>
  <c r="J43" i="6"/>
  <c r="J24" i="6"/>
  <c r="J21" i="6"/>
  <c r="J33" i="6"/>
  <c r="J32" i="6"/>
  <c r="J31" i="6"/>
  <c r="J30" i="6"/>
  <c r="J36" i="6"/>
  <c r="J39" i="6"/>
  <c r="J45" i="6"/>
  <c r="J46" i="6"/>
  <c r="J35" i="6"/>
  <c r="J34" i="6"/>
  <c r="J41" i="6"/>
  <c r="C15" i="10"/>
  <c r="C19" i="11"/>
  <c r="C20" i="10"/>
  <c r="C25" i="11"/>
  <c r="C21" i="10"/>
  <c r="C21" i="11"/>
  <c r="C13" i="11"/>
  <c r="C20" i="11"/>
  <c r="C18" i="10"/>
  <c r="C22" i="11"/>
  <c r="C19" i="10"/>
  <c r="C24" i="10"/>
  <c r="C12" i="10"/>
  <c r="C16" i="11"/>
  <c r="J15" i="6" l="1"/>
</calcChain>
</file>

<file path=xl/sharedStrings.xml><?xml version="1.0" encoding="utf-8"?>
<sst xmlns="http://schemas.openxmlformats.org/spreadsheetml/2006/main" count="494" uniqueCount="134">
  <si>
    <t>RESULTATRÄKNINGSUPPGIFTER FÖR INVESTERINGSFONDER, ÅR</t>
  </si>
  <si>
    <t>Belopp i TKR</t>
  </si>
  <si>
    <t>INTÄKTER OCH VÄRDEFÖRÄNDRING</t>
  </si>
  <si>
    <t>Värdeförändring på överlåtbara värdepapper</t>
  </si>
  <si>
    <t>(ange tecken +/-)</t>
  </si>
  <si>
    <t>8_R_VR1G_X_X_X_5J_N_V_B_A</t>
  </si>
  <si>
    <t>Värdeförändring på penningsmarknadsinstrument</t>
  </si>
  <si>
    <t>8_R_VR1H_X_X_X_5J_N_V_B_A</t>
  </si>
  <si>
    <t>Värdeförändring på OTC-derivatinstrument</t>
  </si>
  <si>
    <t>8_R_VR1I_X_X_X_5J_N_V_B_A</t>
  </si>
  <si>
    <t>Värdeförändring på övriga derivatinstrument</t>
  </si>
  <si>
    <t>8_R_VR1J_X_X_X_5J_N_V_B_A</t>
  </si>
  <si>
    <t>Värdeförändring på fondandelar</t>
  </si>
  <si>
    <t>8_R_VR1K_X_X_X_5J_N_V_B_A</t>
  </si>
  <si>
    <t>Ränteintäkter</t>
  </si>
  <si>
    <t>8_R_VR1C_X_X_X_5J_N_V_B_A</t>
  </si>
  <si>
    <t>Erhållna utdelningar</t>
  </si>
  <si>
    <t>8_R_VR1D_X_X_X_5J_N_V_B_A</t>
  </si>
  <si>
    <t>Valutakursvinster och -förluster netto</t>
  </si>
  <si>
    <t>8_X_VR1E_X_X_X_5J_N_V_B_A</t>
  </si>
  <si>
    <t>Övriga finansiella intäkter</t>
  </si>
  <si>
    <t>8_X_VR1L_X_X_X_5J_N_V_B_A</t>
  </si>
  <si>
    <t>Övriga intäkter</t>
  </si>
  <si>
    <t>8_R_VR1F_X_X_X_5J_N_V_B_A</t>
  </si>
  <si>
    <t>Summa intäkter och värdeförändring</t>
  </si>
  <si>
    <t>KOSTNADER</t>
  </si>
  <si>
    <t>Förvaltningskostnader</t>
  </si>
  <si>
    <t>(ange tecken -)</t>
  </si>
  <si>
    <t>8_C_VR2A_X_X_X_5J_N_V_B_A</t>
  </si>
  <si>
    <t xml:space="preserve">   Ersättning till bolaget som driver fondverksamheten</t>
  </si>
  <si>
    <t>8_C_VR2A1_X_X_X_5J_N_V_B_A</t>
  </si>
  <si>
    <t xml:space="preserve">   Ersättning till förvaringsinstitutet</t>
  </si>
  <si>
    <t>8_C_VR2A2_X_X_X_5J_N_V_B_A</t>
  </si>
  <si>
    <t xml:space="preserve">   Ersättning till tillsynsmyndighet</t>
  </si>
  <si>
    <t>8_C_VR2A3_X_X_X_5J_N_V_B_A</t>
  </si>
  <si>
    <t xml:space="preserve">   Ersättning till revisorer</t>
  </si>
  <si>
    <t>8_C_VR2A4_X_X_X_5J_N_V_B_A</t>
  </si>
  <si>
    <t>Räntekostnader</t>
  </si>
  <si>
    <t>8_C_VR2B_X_X_X_5J_N_V_B_A</t>
  </si>
  <si>
    <t>Övriga finansiella kostnader</t>
  </si>
  <si>
    <t>8_C_VR2C_X_X_X_5J_N_V_B_A</t>
  </si>
  <si>
    <t>Övriga kostnader</t>
  </si>
  <si>
    <t>8_C_VR2E_X_X_X_5J_N_V_B_A</t>
  </si>
  <si>
    <t>Summa kostnader</t>
  </si>
  <si>
    <t>Skatt</t>
  </si>
  <si>
    <t>8_C_VR2D_X_X_X_5J_N_V_B_A</t>
  </si>
  <si>
    <t>Årets resultat</t>
  </si>
  <si>
    <t>8_X_VR_X_X_X_5J_N_V_B_A</t>
  </si>
  <si>
    <t xml:space="preserve">ÖVRIGA UPPGIFTER </t>
  </si>
  <si>
    <t>Transaktionskostnader</t>
  </si>
  <si>
    <t>8_C_VR3A_X_X_X_5J_N_V_B_A</t>
  </si>
  <si>
    <t xml:space="preserve">   - varav inkluderat under värdeförändring</t>
  </si>
  <si>
    <t>(100-104 ovan)</t>
  </si>
  <si>
    <t>8_C_VR3A1_X_X_X_5J_N_V_B_A</t>
  </si>
  <si>
    <t xml:space="preserve">   - varav inkluderat under övriga kostnader</t>
  </si>
  <si>
    <t>(206-207 ovan)</t>
  </si>
  <si>
    <t>8_C_VR3A2_X_X_X_5J_N_V_B_A</t>
  </si>
  <si>
    <t>Lämnad utdelning till andelsägarna</t>
  </si>
  <si>
    <t>8_C_VR3B_X_X_X_5J_N_V_B_A</t>
  </si>
  <si>
    <t>Kontroller</t>
  </si>
  <si>
    <t>Blankett</t>
  </si>
  <si>
    <t>$H$19</t>
  </si>
  <si>
    <t>$H$20</t>
  </si>
  <si>
    <t>$H$21</t>
  </si>
  <si>
    <t>$H$22</t>
  </si>
  <si>
    <t>$H$23</t>
  </si>
  <si>
    <t>$H$24</t>
  </si>
  <si>
    <t>$H$25</t>
  </si>
  <si>
    <t>$H$29</t>
  </si>
  <si>
    <t>$H$31</t>
  </si>
  <si>
    <t>$H$34</t>
  </si>
  <si>
    <t>$H$35</t>
  </si>
  <si>
    <t>$H$36</t>
  </si>
  <si>
    <t>H</t>
  </si>
  <si>
    <t>Intäkt</t>
  </si>
  <si>
    <t>Ej Specificerad</t>
  </si>
  <si>
    <t>Totalt</t>
  </si>
  <si>
    <t>(S1) Nationell ekonomi, totalt</t>
  </si>
  <si>
    <t>Valutor, totalt</t>
  </si>
  <si>
    <t>Ej specificerat</t>
  </si>
  <si>
    <t>Kostnad</t>
  </si>
  <si>
    <t>Var.Värde</t>
  </si>
  <si>
    <t>Variabelkod</t>
  </si>
  <si>
    <t>Spec</t>
  </si>
  <si>
    <t>Kolumn</t>
  </si>
  <si>
    <t>Rad</t>
  </si>
  <si>
    <t>Kontoslag</t>
  </si>
  <si>
    <t>Säkerhet</t>
  </si>
  <si>
    <t>Löptid</t>
  </si>
  <si>
    <t>Land</t>
  </si>
  <si>
    <t>Motpart</t>
  </si>
  <si>
    <t>Valuta</t>
  </si>
  <si>
    <t>$J$11</t>
  </si>
  <si>
    <t>$J$12</t>
  </si>
  <si>
    <t>$J$14</t>
  </si>
  <si>
    <t>$J$15</t>
  </si>
  <si>
    <t>$J$19</t>
  </si>
  <si>
    <t>$J$20</t>
  </si>
  <si>
    <t>$J$21</t>
  </si>
  <si>
    <t>$J$22</t>
  </si>
  <si>
    <t>$J$23</t>
  </si>
  <si>
    <t>$J$24</t>
  </si>
  <si>
    <t>$J$25</t>
  </si>
  <si>
    <t>$J$26</t>
  </si>
  <si>
    <t>$J$29</t>
  </si>
  <si>
    <t>$J$31</t>
  </si>
  <si>
    <t>$J$33</t>
  </si>
  <si>
    <t>$J$34</t>
  </si>
  <si>
    <t>$J$35</t>
  </si>
  <si>
    <t>$J$36</t>
  </si>
  <si>
    <t>(Definitioner enligt FFFS 2013:9)</t>
  </si>
  <si>
    <t>Fondinformation</t>
  </si>
  <si>
    <t>Fondnamn</t>
  </si>
  <si>
    <t xml:space="preserve">Institutnummer </t>
  </si>
  <si>
    <t>Kontaktuppgift (epostadress)</t>
  </si>
  <si>
    <t>Fyll i här:</t>
  </si>
  <si>
    <t>Exempelfond</t>
  </si>
  <si>
    <t>exempel@fond.se</t>
  </si>
  <si>
    <t>$H$16</t>
  </si>
  <si>
    <t>$H$17</t>
  </si>
  <si>
    <t>$H$18</t>
  </si>
  <si>
    <t>$H$30</t>
  </si>
  <si>
    <t>$H$32</t>
  </si>
  <si>
    <t>$H$33</t>
  </si>
  <si>
    <t>$H$39</t>
  </si>
  <si>
    <t>$H$41</t>
  </si>
  <si>
    <t>$H$44</t>
  </si>
  <si>
    <t>$H$45</t>
  </si>
  <si>
    <t>$H$46</t>
  </si>
  <si>
    <t>$H$48</t>
  </si>
  <si>
    <t>Exempel:</t>
  </si>
  <si>
    <t>Referensperiod</t>
  </si>
  <si>
    <r>
      <t xml:space="preserve">Information
</t>
    </r>
    <r>
      <rPr>
        <sz val="12"/>
        <color theme="1"/>
        <rFont val="Arial"/>
        <family val="2"/>
      </rPr>
      <t xml:space="preserve">
1. Alla blanketter tillhandahålls i excelformat som hämtas och lämnas via internet och sidan http://www.scb.se/fonderresultat där en länk till insamlingsverktyget SIV finns.
2. En nedladdad blankett fungerar som en vanlig excel-arbetsbok och fylls i lokalt.
3. Fondnamn, institutnummer, rapportperiod (år) och kontaktuppgift (epostadress) är obligatoriska uppgifter då data skall skickas. Dessa fylls i under Fondinformation i blanketten. 
4. Blanketterna innehåller kontroller till stöd för rapporteringen. Olika konsistensfel som bör rättas innan blanketten sänds till SCB visas. 
5. Ifylld blankett sparas som xlsx-fil hos rapportören innan den sänds till SCB via SIV. 
6. Blanketterna kan behöva uppdateras och bytas ut. Det är därför lämpligt att ta för vana att då rapporteringen skall göras gå in på hemsidan och se om det har kommit upp nya versioner av blanketterna. </t>
    </r>
    <r>
      <rPr>
        <b/>
        <sz val="12"/>
        <color theme="1"/>
        <rFont val="Arial"/>
        <family val="2"/>
      </rPr>
      <t xml:space="preserve">
Vidare info kring hur blanketten fylls i:
</t>
    </r>
    <r>
      <rPr>
        <sz val="12"/>
        <color theme="1"/>
        <rFont val="Arial"/>
        <family val="2"/>
      </rPr>
      <t xml:space="preserve">1.	Fondinformation ifylles med efterfrågade metadata.
2.	Turkosa fält fylls i för berörd fond av rapportören.
3.	 Gula celler är länkade till andra celler. För att hitta en gul cells primärceller: dubbelklicka i den gula cellen.
4.	Blankettens kontroller visar OK om allt är som det ska. Om ifyllda data inte klarar inlagda kontroller visas fönstret ‘Felaktiga kontroller’. 
</t>
    </r>
    <r>
      <rPr>
        <b/>
        <sz val="12"/>
        <color theme="1"/>
        <rFont val="Arial"/>
        <family val="2"/>
      </rPr>
      <t xml:space="preserve">
I insamlingsverktyget (insamling.scb.se):
</t>
    </r>
    <r>
      <rPr>
        <sz val="12"/>
        <color theme="1"/>
        <rFont val="Arial"/>
        <family val="2"/>
      </rPr>
      <t>1.	Fonderna som ni som fondbolag ska rapportera finns att se som en tabell när ni loggar in.
2.	Varje fond bifogas som en egen excelblankett. 
3.	Bifogade blanketter sparas som utkast om ni inte skickar in.
4.	Ni måste bifoga blanketterna för alla fonder innan ni skickar in.</t>
    </r>
  </si>
  <si>
    <t>Uppgiftslämnare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</si>
</sst>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Red]&quot;-&quot;#,##0"/>
  </numFmts>
  <fonts count="10" x14ac:knownFonts="1">
    <font>
      <sz val="11"/>
      <color theme="1"/>
      <name val="Calibri"/>
      <family val="2"/>
      <scheme val="minor"/>
    </font>
    <font>
      <b/>
      <sz val="11"/>
      <color theme="1"/>
      <name val="Calibri"/>
      <family val="2"/>
      <scheme val="minor"/>
    </font>
    <font>
      <sz val="10"/>
      <name val="Arial"/>
      <family val="2"/>
    </font>
    <font>
      <b/>
      <sz val="10"/>
      <name val="Arial"/>
      <family val="2"/>
    </font>
    <font>
      <b/>
      <sz val="12"/>
      <name val="Arial"/>
      <family val="2"/>
    </font>
    <font>
      <i/>
      <sz val="8"/>
      <name val="Arial"/>
      <family val="2"/>
    </font>
    <font>
      <sz val="10"/>
      <name val="Arial"/>
      <family val="2"/>
    </font>
    <font>
      <u/>
      <sz val="11"/>
      <color theme="10"/>
      <name val="Calibri"/>
      <family val="2"/>
      <scheme val="minor"/>
    </font>
    <font>
      <b/>
      <sz val="12"/>
      <color theme="1"/>
      <name val="Arial"/>
      <family val="2"/>
    </font>
    <font>
      <sz val="12"/>
      <color theme="1"/>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27"/>
        <bgColor indexed="64"/>
      </patternFill>
    </fill>
    <fill>
      <patternFill patternType="solid">
        <fgColor rgb="FF99FF99"/>
        <bgColor indexed="64"/>
      </patternFill>
    </fill>
    <fill>
      <patternFill patternType="solid">
        <fgColor theme="0"/>
        <bgColor indexed="64"/>
      </patternFill>
    </fill>
  </fills>
  <borders count="32">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dotted">
        <color indexed="64"/>
      </top>
      <bottom/>
      <diagonal/>
    </border>
    <border>
      <left/>
      <right style="medium">
        <color indexed="64"/>
      </right>
      <top/>
      <bottom/>
      <diagonal/>
    </border>
    <border>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2" fillId="0" borderId="0"/>
    <xf numFmtId="164" fontId="2" fillId="0" borderId="0" applyFont="0" applyFill="0" applyBorder="0" applyAlignment="0" applyProtection="0"/>
    <xf numFmtId="6" fontId="2" fillId="0" borderId="0" applyFont="0" applyFill="0" applyBorder="0" applyAlignment="0" applyProtection="0"/>
    <xf numFmtId="0" fontId="6" fillId="0" borderId="0"/>
    <xf numFmtId="0" fontId="7" fillId="0" borderId="0" applyNumberFormat="0" applyFill="0" applyBorder="0" applyAlignment="0" applyProtection="0"/>
  </cellStyleXfs>
  <cellXfs count="74">
    <xf numFmtId="0" fontId="0" fillId="0" borderId="0" xfId="0"/>
    <xf numFmtId="3" fontId="2" fillId="5" borderId="21" xfId="4" applyNumberFormat="1" applyFont="1" applyFill="1" applyBorder="1" applyAlignment="1" applyProtection="1">
      <alignment horizontal="right"/>
      <protection locked="0"/>
    </xf>
    <xf numFmtId="0" fontId="6" fillId="4" borderId="2" xfId="4" applyFill="1" applyBorder="1" applyAlignment="1">
      <alignment horizontal="center"/>
    </xf>
    <xf numFmtId="0" fontId="6" fillId="4" borderId="0" xfId="4" applyFill="1" applyAlignment="1">
      <alignment horizontal="center"/>
    </xf>
    <xf numFmtId="0" fontId="3" fillId="3" borderId="11" xfId="4" applyFont="1" applyFill="1" applyBorder="1"/>
    <xf numFmtId="3" fontId="2" fillId="5" borderId="19" xfId="4" applyNumberFormat="1" applyFont="1" applyFill="1" applyBorder="1" applyAlignment="1" applyProtection="1">
      <alignment horizontal="right"/>
      <protection locked="0"/>
    </xf>
    <xf numFmtId="0" fontId="6" fillId="3" borderId="1" xfId="4" applyFill="1" applyBorder="1"/>
    <xf numFmtId="0" fontId="6" fillId="4" borderId="0" xfId="4" applyFill="1"/>
    <xf numFmtId="0" fontId="6" fillId="4" borderId="3" xfId="4" applyFill="1" applyBorder="1" applyAlignment="1">
      <alignment horizontal="center"/>
    </xf>
    <xf numFmtId="0" fontId="6" fillId="3" borderId="0" xfId="4" applyFill="1" applyBorder="1"/>
    <xf numFmtId="0" fontId="6" fillId="3" borderId="7" xfId="4" applyFill="1" applyBorder="1"/>
    <xf numFmtId="3" fontId="2" fillId="5" borderId="16" xfId="4" applyNumberFormat="1" applyFont="1" applyFill="1" applyBorder="1" applyAlignment="1" applyProtection="1">
      <alignment horizontal="right"/>
      <protection locked="0"/>
    </xf>
    <xf numFmtId="0" fontId="6" fillId="4" borderId="4" xfId="4" applyFill="1" applyBorder="1" applyAlignment="1">
      <alignment horizontal="center"/>
    </xf>
    <xf numFmtId="0" fontId="5" fillId="3" borderId="4" xfId="4" applyFont="1" applyFill="1" applyBorder="1"/>
    <xf numFmtId="0" fontId="6" fillId="3" borderId="8" xfId="4" applyFill="1" applyBorder="1"/>
    <xf numFmtId="0" fontId="5" fillId="3" borderId="4" xfId="4" applyFont="1" applyFill="1" applyBorder="1" applyAlignment="1"/>
    <xf numFmtId="0" fontId="6" fillId="3" borderId="9" xfId="4" applyFill="1" applyBorder="1"/>
    <xf numFmtId="0" fontId="3" fillId="3" borderId="7" xfId="4" applyFont="1" applyFill="1" applyBorder="1"/>
    <xf numFmtId="0" fontId="4" fillId="3" borderId="13" xfId="4" applyFont="1" applyFill="1" applyBorder="1" applyAlignment="1">
      <alignment horizontal="center"/>
    </xf>
    <xf numFmtId="0" fontId="6" fillId="4" borderId="12" xfId="4" applyFill="1" applyBorder="1" applyAlignment="1">
      <alignment horizontal="center"/>
    </xf>
    <xf numFmtId="0" fontId="6" fillId="3" borderId="6" xfId="4" applyFill="1" applyBorder="1"/>
    <xf numFmtId="0" fontId="3" fillId="3" borderId="5" xfId="4" applyFont="1" applyFill="1" applyBorder="1"/>
    <xf numFmtId="0" fontId="6" fillId="4" borderId="6" xfId="4" applyFill="1" applyBorder="1"/>
    <xf numFmtId="0" fontId="6" fillId="4" borderId="6" xfId="4" applyFill="1" applyBorder="1" applyAlignment="1">
      <alignment horizontal="center"/>
    </xf>
    <xf numFmtId="0" fontId="6" fillId="4" borderId="0" xfId="4" applyFill="1" applyBorder="1"/>
    <xf numFmtId="0" fontId="3" fillId="4" borderId="6" xfId="4" applyFont="1" applyFill="1" applyBorder="1"/>
    <xf numFmtId="0" fontId="5" fillId="3" borderId="1" xfId="4" applyFont="1" applyFill="1" applyBorder="1"/>
    <xf numFmtId="3" fontId="2" fillId="3" borderId="15" xfId="4" applyNumberFormat="1" applyFont="1" applyFill="1" applyBorder="1" applyAlignment="1">
      <alignment horizontal="right"/>
    </xf>
    <xf numFmtId="0" fontId="6" fillId="3" borderId="0" xfId="4" applyFill="1"/>
    <xf numFmtId="0" fontId="2" fillId="4" borderId="0" xfId="4" applyFont="1" applyFill="1"/>
    <xf numFmtId="3" fontId="2" fillId="5" borderId="20" xfId="4" applyNumberFormat="1" applyFont="1" applyFill="1" applyBorder="1" applyAlignment="1" applyProtection="1">
      <alignment horizontal="right"/>
      <protection locked="0"/>
    </xf>
    <xf numFmtId="0" fontId="5" fillId="3" borderId="0" xfId="4" applyFont="1" applyFill="1" applyBorder="1"/>
    <xf numFmtId="3" fontId="2" fillId="2" borderId="17" xfId="4" applyNumberFormat="1" applyFont="1" applyFill="1" applyBorder="1" applyAlignment="1">
      <alignment horizontal="right"/>
    </xf>
    <xf numFmtId="0" fontId="5" fillId="3" borderId="8" xfId="4" applyFont="1" applyFill="1" applyBorder="1"/>
    <xf numFmtId="0" fontId="6" fillId="3" borderId="10" xfId="4" applyFill="1" applyBorder="1"/>
    <xf numFmtId="0" fontId="5" fillId="3" borderId="7" xfId="4" applyFont="1" applyFill="1" applyBorder="1"/>
    <xf numFmtId="0" fontId="6" fillId="3" borderId="14" xfId="4" applyFill="1" applyBorder="1"/>
    <xf numFmtId="3" fontId="2" fillId="2" borderId="16" xfId="4" applyNumberFormat="1" applyFont="1" applyFill="1" applyBorder="1" applyAlignment="1">
      <alignment horizontal="right"/>
    </xf>
    <xf numFmtId="0" fontId="2" fillId="3" borderId="7" xfId="4" applyFont="1" applyFill="1" applyBorder="1"/>
    <xf numFmtId="0" fontId="6" fillId="4" borderId="7" xfId="4" applyFill="1" applyBorder="1"/>
    <xf numFmtId="0" fontId="4" fillId="3" borderId="18" xfId="4" applyFont="1" applyFill="1" applyBorder="1" applyAlignment="1">
      <alignment horizontal="center"/>
    </xf>
    <xf numFmtId="0" fontId="3" fillId="4" borderId="0" xfId="4" applyFont="1" applyFill="1"/>
    <xf numFmtId="0" fontId="3" fillId="4" borderId="0" xfId="4" applyFont="1" applyFill="1" applyAlignment="1">
      <alignment horizontal="center"/>
    </xf>
    <xf numFmtId="0" fontId="4" fillId="6" borderId="22" xfId="4" applyFont="1" applyFill="1" applyBorder="1" applyAlignment="1">
      <alignment horizontal="center"/>
    </xf>
    <xf numFmtId="0" fontId="6" fillId="6" borderId="23" xfId="4" applyFill="1" applyBorder="1" applyAlignment="1">
      <alignment horizontal="center"/>
    </xf>
    <xf numFmtId="0" fontId="6" fillId="6" borderId="24" xfId="4" applyFill="1" applyBorder="1" applyAlignment="1">
      <alignment horizontal="center"/>
    </xf>
    <xf numFmtId="0" fontId="1" fillId="0" borderId="0" xfId="0" applyFont="1" applyProtection="1">
      <protection locked="0"/>
    </xf>
    <xf numFmtId="0" fontId="0" fillId="0" borderId="0" xfId="0" applyProtection="1">
      <protection locked="0"/>
    </xf>
    <xf numFmtId="0" fontId="2" fillId="6" borderId="23" xfId="4" applyFont="1" applyFill="1" applyBorder="1" applyAlignment="1">
      <alignment horizontal="center"/>
    </xf>
    <xf numFmtId="0" fontId="3" fillId="4" borderId="0" xfId="4" applyFont="1" applyFill="1" applyBorder="1" applyAlignment="1">
      <alignment horizontal="center"/>
    </xf>
    <xf numFmtId="0" fontId="3" fillId="4" borderId="0" xfId="4" applyFont="1" applyFill="1" applyBorder="1" applyAlignment="1">
      <alignment horizontal="left"/>
    </xf>
    <xf numFmtId="0" fontId="2" fillId="3" borderId="6" xfId="4" applyFont="1" applyFill="1" applyBorder="1"/>
    <xf numFmtId="0" fontId="2" fillId="3" borderId="31" xfId="4" applyFont="1" applyFill="1" applyBorder="1"/>
    <xf numFmtId="0" fontId="2" fillId="3" borderId="11" xfId="4" applyFont="1" applyFill="1" applyBorder="1"/>
    <xf numFmtId="3" fontId="2" fillId="5" borderId="25" xfId="4" applyNumberFormat="1" applyFont="1" applyFill="1" applyBorder="1" applyAlignment="1" applyProtection="1">
      <alignment horizontal="center"/>
      <protection locked="0"/>
    </xf>
    <xf numFmtId="3" fontId="2" fillId="5" borderId="8" xfId="4" applyNumberFormat="1" applyFont="1" applyFill="1" applyBorder="1" applyAlignment="1" applyProtection="1">
      <alignment horizontal="center"/>
      <protection locked="0"/>
    </xf>
    <xf numFmtId="3" fontId="2" fillId="5" borderId="9" xfId="4" applyNumberFormat="1" applyFont="1" applyFill="1" applyBorder="1" applyAlignment="1" applyProtection="1">
      <alignment horizontal="center"/>
      <protection locked="0"/>
    </xf>
    <xf numFmtId="0" fontId="3" fillId="4" borderId="0" xfId="4" applyFont="1" applyFill="1" applyAlignment="1">
      <alignment horizontal="center"/>
    </xf>
    <xf numFmtId="0" fontId="3" fillId="4" borderId="0" xfId="4" applyFont="1" applyFill="1" applyBorder="1" applyAlignment="1">
      <alignment horizontal="center"/>
    </xf>
    <xf numFmtId="3" fontId="2" fillId="5" borderId="26" xfId="4" applyNumberFormat="1" applyFont="1" applyFill="1" applyBorder="1" applyAlignment="1" applyProtection="1">
      <alignment horizontal="center"/>
      <protection locked="0"/>
    </xf>
    <xf numFmtId="3" fontId="2" fillId="5" borderId="27" xfId="4" applyNumberFormat="1" applyFont="1" applyFill="1" applyBorder="1" applyAlignment="1" applyProtection="1">
      <alignment horizontal="center"/>
      <protection locked="0"/>
    </xf>
    <xf numFmtId="3" fontId="2" fillId="5" borderId="30" xfId="4" applyNumberFormat="1" applyFont="1" applyFill="1" applyBorder="1" applyAlignment="1" applyProtection="1">
      <alignment horizontal="center"/>
      <protection locked="0"/>
    </xf>
    <xf numFmtId="0" fontId="2" fillId="7" borderId="0" xfId="1" applyFill="1" applyAlignment="1">
      <alignment wrapText="1"/>
    </xf>
    <xf numFmtId="14" fontId="3" fillId="7" borderId="0" xfId="1" applyNumberFormat="1" applyFont="1" applyFill="1" applyAlignment="1">
      <alignment horizontal="left" wrapText="1"/>
    </xf>
    <xf numFmtId="0" fontId="0" fillId="7" borderId="0" xfId="0" applyFill="1"/>
    <xf numFmtId="0" fontId="8" fillId="7" borderId="0" xfId="1" applyFont="1" applyFill="1" applyAlignment="1">
      <alignment horizontal="left" wrapText="1"/>
    </xf>
    <xf numFmtId="0" fontId="8" fillId="7" borderId="0" xfId="1" applyFont="1" applyFill="1" applyAlignment="1">
      <alignment wrapText="1"/>
    </xf>
    <xf numFmtId="3" fontId="2" fillId="0" borderId="28" xfId="4" applyNumberFormat="1" applyFont="1" applyFill="1" applyBorder="1" applyAlignment="1" applyProtection="1">
      <alignment horizontal="center"/>
    </xf>
    <xf numFmtId="0" fontId="2" fillId="0" borderId="29" xfId="4" applyNumberFormat="1" applyFont="1" applyFill="1" applyBorder="1" applyAlignment="1" applyProtection="1">
      <alignment horizontal="center"/>
    </xf>
    <xf numFmtId="3" fontId="7" fillId="0" borderId="29" xfId="5" applyNumberFormat="1" applyFill="1" applyBorder="1" applyAlignment="1" applyProtection="1">
      <alignment horizontal="center"/>
    </xf>
    <xf numFmtId="0" fontId="2" fillId="0" borderId="28" xfId="4" applyNumberFormat="1" applyFont="1" applyFill="1" applyBorder="1" applyAlignment="1" applyProtection="1">
      <alignment horizontal="center"/>
    </xf>
    <xf numFmtId="0" fontId="2" fillId="5" borderId="25" xfId="4" applyNumberFormat="1" applyFont="1" applyFill="1" applyBorder="1" applyAlignment="1" applyProtection="1">
      <alignment horizontal="center"/>
      <protection locked="0"/>
    </xf>
    <xf numFmtId="0" fontId="2" fillId="5" borderId="8" xfId="4" applyNumberFormat="1" applyFont="1" applyFill="1" applyBorder="1" applyAlignment="1" applyProtection="1">
      <alignment horizontal="center"/>
      <protection locked="0"/>
    </xf>
    <xf numFmtId="0" fontId="2" fillId="5" borderId="9" xfId="4" applyNumberFormat="1" applyFont="1" applyFill="1" applyBorder="1" applyAlignment="1" applyProtection="1">
      <alignment horizontal="center"/>
      <protection locked="0"/>
    </xf>
  </cellXfs>
  <cellStyles count="6">
    <cellStyle name="Hyperlänk" xfId="5" builtinId="8"/>
    <cellStyle name="Normal" xfId="0" builtinId="0"/>
    <cellStyle name="Normal 2" xfId="1" xr:uid="{00000000-0005-0000-0000-000003000000}"/>
    <cellStyle name="Normal 3" xfId="4" xr:uid="{00000000-0005-0000-0000-000004000000}"/>
    <cellStyle name="Tusental (0)_BIA" xfId="2" xr:uid="{00000000-0005-0000-0000-000006000000}"/>
    <cellStyle name="Valuta (0)_BIA" xfId="3" xr:uid="{00000000-0005-0000-0000-00000700000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d/ES/FM_Indata/FMFI/Blankett_Prod/Fonder_Res_Version3_MedVarKo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FlexDimensioner"/>
      <sheetName val="Start"/>
      <sheetName val="Försättsblad"/>
      <sheetName val="Blankett"/>
      <sheetName val="Anvisningar"/>
      <sheetName val="Kontroll"/>
      <sheetName val="db_kontroller"/>
      <sheetName val="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xempel@fond.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15" sqref="C15"/>
    </sheetView>
  </sheetViews>
  <sheetFormatPr defaultRowHeight="15" x14ac:dyDescent="0.25"/>
  <sheetData>
    <row r="1" spans="1:3" x14ac:dyDescent="0.25">
      <c r="A1" t="s">
        <v>60</v>
      </c>
      <c r="B1" t="s">
        <v>92</v>
      </c>
      <c r="C1" t="str">
        <f>IF(Inm_18489&gt;=0,"OK","Ränteintäkter anges med positivt tecken")</f>
        <v>OK</v>
      </c>
    </row>
    <row r="2" spans="1:3" x14ac:dyDescent="0.25">
      <c r="A2" t="s">
        <v>60</v>
      </c>
      <c r="B2" t="s">
        <v>93</v>
      </c>
      <c r="C2" t="str">
        <f>IF(Inm_18490&gt;=0,"OK","Erhållna utdelningar anges med positivt tecken")</f>
        <v>OK</v>
      </c>
    </row>
    <row r="3" spans="1:3" x14ac:dyDescent="0.25">
      <c r="A3" t="s">
        <v>60</v>
      </c>
      <c r="B3" t="s">
        <v>94</v>
      </c>
      <c r="C3" t="str">
        <f>IF(Inm_19839&gt;=0,"OK","Intäkter anges med positivt tecken")</f>
        <v>OK</v>
      </c>
    </row>
    <row r="4" spans="1:3" x14ac:dyDescent="0.25">
      <c r="A4" t="s">
        <v>60</v>
      </c>
      <c r="B4" t="s">
        <v>95</v>
      </c>
      <c r="C4" t="str">
        <f>IF(Inm_18492&gt;=0,"OK","Intäkter anges med positivt tecken")</f>
        <v>OK</v>
      </c>
    </row>
    <row r="5" spans="1:3" x14ac:dyDescent="0.25">
      <c r="A5" t="s">
        <v>60</v>
      </c>
      <c r="B5" t="s">
        <v>96</v>
      </c>
      <c r="C5" t="str">
        <f>IF(Inm_18494&lt;=0,"OK","Positiva förvaltningskostnader?")</f>
        <v>OK</v>
      </c>
    </row>
    <row r="6" spans="1:3" x14ac:dyDescent="0.25">
      <c r="A6" t="s">
        <v>60</v>
      </c>
      <c r="B6" t="s">
        <v>97</v>
      </c>
      <c r="C6" t="str">
        <f>IF(Inm_19838&lt;=0,"OK","Ersättningar ska anges med negativt tecken")</f>
        <v>OK</v>
      </c>
    </row>
    <row r="7" spans="1:3" x14ac:dyDescent="0.25">
      <c r="A7" t="s">
        <v>60</v>
      </c>
      <c r="B7" t="s">
        <v>98</v>
      </c>
      <c r="C7" t="str">
        <f>IF(Inm_19837&lt;=0,"OK","Ersättningar ska anges med negativt tecken")</f>
        <v>OK</v>
      </c>
    </row>
    <row r="8" spans="1:3" x14ac:dyDescent="0.25">
      <c r="A8" t="s">
        <v>60</v>
      </c>
      <c r="B8" t="s">
        <v>99</v>
      </c>
      <c r="C8" t="str">
        <f>IF(Inm_19836&lt;=0,"OK","Ersättningar ska anges med negativt tecken")</f>
        <v>OK</v>
      </c>
    </row>
    <row r="9" spans="1:3" x14ac:dyDescent="0.25">
      <c r="A9" t="s">
        <v>60</v>
      </c>
      <c r="B9" t="s">
        <v>100</v>
      </c>
      <c r="C9" t="str">
        <f>IF(Inm_19835&lt;=0,"OK","Ersättningar ska anges med negativt tecken")</f>
        <v>OK</v>
      </c>
    </row>
    <row r="10" spans="1:3" x14ac:dyDescent="0.25">
      <c r="A10" t="s">
        <v>60</v>
      </c>
      <c r="B10" t="s">
        <v>101</v>
      </c>
      <c r="C10" t="str">
        <f>IF(Inm_18495&lt;=0,"OK","Positiva räntekostnader?")</f>
        <v>OK</v>
      </c>
    </row>
    <row r="11" spans="1:3" x14ac:dyDescent="0.25">
      <c r="A11" t="s">
        <v>60</v>
      </c>
      <c r="B11" t="s">
        <v>102</v>
      </c>
      <c r="C11" t="str">
        <f>IF(Inm_18496&lt;=0,"OK","Positiva övriga finansiella kostnader?")</f>
        <v>OK</v>
      </c>
    </row>
    <row r="12" spans="1:3" x14ac:dyDescent="0.25">
      <c r="A12" t="s">
        <v>60</v>
      </c>
      <c r="B12" t="s">
        <v>103</v>
      </c>
      <c r="C12" t="str">
        <f>IF(Inm_19834&lt;=0,"OK","Positiva övriga kostnader?")</f>
        <v>OK</v>
      </c>
    </row>
    <row r="13" spans="1:3" x14ac:dyDescent="0.25">
      <c r="A13" t="s">
        <v>60</v>
      </c>
      <c r="B13" t="s">
        <v>104</v>
      </c>
      <c r="C13" t="str">
        <f>IF(Inm_18497&lt;=0,"OK","Skatt anges med negativt tecken!")</f>
        <v>OK</v>
      </c>
    </row>
    <row r="14" spans="1:3" x14ac:dyDescent="0.25">
      <c r="A14" t="s">
        <v>60</v>
      </c>
      <c r="B14" t="s">
        <v>105</v>
      </c>
      <c r="C14" t="str">
        <f>IF(ABS(Inm_18498-(Inm_19859+Inm_19858+Inm_19857+Inm_19856+Inm_19855+Inm_18489+Inm_18490+Inm_18493+Inm_19839+Inm_18492+Inm_19838+Inm_19837+Inm_19836+Inm_19835+Inm_18495+Inm_18496+Inm_19834+Inm_18497))&lt;10,"OK","Fel Åretsresultat!")</f>
        <v>OK</v>
      </c>
    </row>
    <row r="15" spans="1:3" x14ac:dyDescent="0.25">
      <c r="A15" t="s">
        <v>60</v>
      </c>
      <c r="B15" t="s">
        <v>106</v>
      </c>
      <c r="C15" t="str">
        <f>IF(((Inm_18502+Inm_18501))&lt;=Inm_18499,"OK","Summafel övriga transaktionskostnader!")</f>
        <v>OK</v>
      </c>
    </row>
    <row r="16" spans="1:3" x14ac:dyDescent="0.25">
      <c r="A16" t="s">
        <v>60</v>
      </c>
      <c r="B16" t="s">
        <v>107</v>
      </c>
      <c r="C16" t="str">
        <f>IF(Inm_18499&lt;=0,"OK","Positiva transaktionskostnader?")</f>
        <v>OK</v>
      </c>
    </row>
    <row r="17" spans="1:3" x14ac:dyDescent="0.25">
      <c r="A17" t="s">
        <v>60</v>
      </c>
      <c r="B17" t="s">
        <v>108</v>
      </c>
      <c r="C17" t="str">
        <f>IF(Inm_18502&lt;=0,"OK","Positiva inkl. värdeförändring?")</f>
        <v>OK</v>
      </c>
    </row>
    <row r="18" spans="1:3" x14ac:dyDescent="0.25">
      <c r="A18" t="s">
        <v>60</v>
      </c>
      <c r="B18" t="s">
        <v>109</v>
      </c>
      <c r="C18" t="str">
        <f>IF(Inm_18501&lt;=0,"OK","Positiva inkl. övriga kostnader?")</f>
        <v>OK</v>
      </c>
    </row>
  </sheetData>
  <sheetProtection password="E847"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5"/>
  <sheetViews>
    <sheetView topLeftCell="C1" workbookViewId="0">
      <selection activeCell="C2" sqref="C2"/>
    </sheetView>
  </sheetViews>
  <sheetFormatPr defaultRowHeight="15" x14ac:dyDescent="0.25"/>
  <cols>
    <col min="1" max="1" width="8.42578125" style="47" hidden="1" customWidth="1"/>
    <col min="2" max="2" width="6.28515625" style="47" hidden="1" customWidth="1"/>
    <col min="3" max="4" width="29.85546875" style="47" bestFit="1" customWidth="1"/>
    <col min="5" max="5" width="8.42578125" style="47" bestFit="1" customWidth="1"/>
    <col min="6" max="6" width="7.85546875" style="47" bestFit="1" customWidth="1"/>
    <col min="7" max="7" width="4.28515625" style="47" bestFit="1" customWidth="1"/>
    <col min="8" max="8" width="13.42578125" style="47" bestFit="1" customWidth="1"/>
    <col min="9" max="10" width="14" style="47" bestFit="1" customWidth="1"/>
    <col min="11" max="11" width="6.140625" style="47" bestFit="1" customWidth="1"/>
    <col min="12" max="12" width="27.85546875" style="47" bestFit="1" customWidth="1"/>
    <col min="13" max="13" width="13.5703125" style="47" bestFit="1" customWidth="1"/>
    <col min="14" max="16384" width="9.140625" style="47"/>
  </cols>
  <sheetData>
    <row r="1" spans="1:13" s="46" customFormat="1" x14ac:dyDescent="0.25">
      <c r="C1" s="46" t="s">
        <v>81</v>
      </c>
      <c r="D1" s="46" t="s">
        <v>82</v>
      </c>
      <c r="E1" s="46" t="s">
        <v>83</v>
      </c>
      <c r="F1" s="46" t="s">
        <v>84</v>
      </c>
      <c r="G1" s="46" t="s">
        <v>85</v>
      </c>
      <c r="H1" s="46" t="s">
        <v>86</v>
      </c>
      <c r="I1" s="46" t="s">
        <v>88</v>
      </c>
      <c r="J1" s="46" t="s">
        <v>87</v>
      </c>
      <c r="K1" s="46" t="s">
        <v>89</v>
      </c>
      <c r="L1" s="46" t="s">
        <v>90</v>
      </c>
      <c r="M1" s="46" t="s">
        <v>91</v>
      </c>
    </row>
    <row r="2" spans="1:13" x14ac:dyDescent="0.25">
      <c r="A2" s="47" t="s">
        <v>60</v>
      </c>
      <c r="B2" s="47" t="s">
        <v>118</v>
      </c>
      <c r="C2" s="47" t="str">
        <f t="shared" ref="C2:C25" ca="1" si="0">IF(ISBLANK(INDIRECT(CONCATENATE("'",A2,"'","!",B2))),"",(INDIRECT(CONCATENATE("'",A2,"'","!",B2))))</f>
        <v/>
      </c>
      <c r="D2" s="47" t="s">
        <v>5</v>
      </c>
      <c r="E2" s="47" t="s">
        <v>60</v>
      </c>
      <c r="F2" s="47" t="s">
        <v>73</v>
      </c>
      <c r="G2" s="47">
        <v>16</v>
      </c>
      <c r="H2" s="47" t="s">
        <v>74</v>
      </c>
      <c r="I2" s="47" t="s">
        <v>75</v>
      </c>
      <c r="J2" s="47" t="s">
        <v>75</v>
      </c>
      <c r="K2" s="47" t="s">
        <v>76</v>
      </c>
      <c r="L2" s="47" t="s">
        <v>77</v>
      </c>
      <c r="M2" s="47" t="s">
        <v>78</v>
      </c>
    </row>
    <row r="3" spans="1:13" x14ac:dyDescent="0.25">
      <c r="A3" s="47" t="s">
        <v>60</v>
      </c>
      <c r="B3" s="47" t="s">
        <v>119</v>
      </c>
      <c r="C3" s="47" t="str">
        <f t="shared" ca="1" si="0"/>
        <v/>
      </c>
      <c r="D3" s="47" t="s">
        <v>7</v>
      </c>
      <c r="E3" s="47" t="s">
        <v>60</v>
      </c>
      <c r="F3" s="47" t="s">
        <v>73</v>
      </c>
      <c r="G3" s="47">
        <v>17</v>
      </c>
      <c r="H3" s="47" t="s">
        <v>74</v>
      </c>
      <c r="I3" s="47" t="s">
        <v>75</v>
      </c>
      <c r="J3" s="47" t="s">
        <v>75</v>
      </c>
      <c r="K3" s="47" t="s">
        <v>76</v>
      </c>
      <c r="L3" s="47" t="s">
        <v>77</v>
      </c>
      <c r="M3" s="47" t="s">
        <v>78</v>
      </c>
    </row>
    <row r="4" spans="1:13" x14ac:dyDescent="0.25">
      <c r="A4" s="47" t="s">
        <v>60</v>
      </c>
      <c r="B4" s="47" t="s">
        <v>120</v>
      </c>
      <c r="C4" s="47" t="str">
        <f ca="1">IF(ISBLANK(INDIRECT(CONCATENATE("'",A4,"'","!",B4))),"",(INDIRECT(CONCATENATE("'",A4,"'","!",B4))))</f>
        <v/>
      </c>
      <c r="D4" s="47" t="s">
        <v>9</v>
      </c>
      <c r="E4" s="47" t="s">
        <v>60</v>
      </c>
      <c r="F4" s="47" t="s">
        <v>73</v>
      </c>
      <c r="G4" s="47">
        <v>18</v>
      </c>
      <c r="H4" s="47" t="s">
        <v>74</v>
      </c>
      <c r="I4" s="47" t="s">
        <v>75</v>
      </c>
      <c r="J4" s="47" t="s">
        <v>75</v>
      </c>
      <c r="K4" s="47" t="s">
        <v>76</v>
      </c>
      <c r="L4" s="47" t="s">
        <v>77</v>
      </c>
      <c r="M4" s="47" t="s">
        <v>78</v>
      </c>
    </row>
    <row r="5" spans="1:13" x14ac:dyDescent="0.25">
      <c r="A5" s="47" t="s">
        <v>60</v>
      </c>
      <c r="B5" s="47" t="s">
        <v>61</v>
      </c>
      <c r="C5" s="47" t="str">
        <f t="shared" ca="1" si="0"/>
        <v/>
      </c>
      <c r="D5" s="47" t="s">
        <v>11</v>
      </c>
      <c r="E5" s="47" t="s">
        <v>60</v>
      </c>
      <c r="F5" s="47" t="s">
        <v>73</v>
      </c>
      <c r="G5" s="47">
        <v>19</v>
      </c>
      <c r="H5" s="47" t="s">
        <v>74</v>
      </c>
      <c r="I5" s="47" t="s">
        <v>75</v>
      </c>
      <c r="J5" s="47" t="s">
        <v>75</v>
      </c>
      <c r="K5" s="47" t="s">
        <v>76</v>
      </c>
      <c r="L5" s="47" t="s">
        <v>77</v>
      </c>
      <c r="M5" s="47" t="s">
        <v>78</v>
      </c>
    </row>
    <row r="6" spans="1:13" x14ac:dyDescent="0.25">
      <c r="A6" s="47" t="s">
        <v>60</v>
      </c>
      <c r="B6" s="47" t="s">
        <v>62</v>
      </c>
      <c r="C6" s="47" t="str">
        <f ca="1">IF(ISBLANK(INDIRECT(CONCATENATE("'",A6,"'","!",B6))),"",(INDIRECT(CONCATENATE("'",A6,"'","!",B6))))</f>
        <v/>
      </c>
      <c r="D6" s="47" t="s">
        <v>13</v>
      </c>
      <c r="E6" s="47" t="s">
        <v>60</v>
      </c>
      <c r="F6" s="47" t="s">
        <v>73</v>
      </c>
      <c r="G6" s="47">
        <v>20</v>
      </c>
      <c r="H6" s="47" t="s">
        <v>74</v>
      </c>
      <c r="I6" s="47" t="s">
        <v>75</v>
      </c>
      <c r="J6" s="47" t="s">
        <v>75</v>
      </c>
      <c r="K6" s="47" t="s">
        <v>76</v>
      </c>
      <c r="L6" s="47" t="s">
        <v>77</v>
      </c>
      <c r="M6" s="47" t="s">
        <v>78</v>
      </c>
    </row>
    <row r="7" spans="1:13" x14ac:dyDescent="0.25">
      <c r="A7" s="47" t="s">
        <v>60</v>
      </c>
      <c r="B7" s="47" t="s">
        <v>63</v>
      </c>
      <c r="C7" s="47" t="str">
        <f t="shared" ca="1" si="0"/>
        <v/>
      </c>
      <c r="D7" s="47" t="s">
        <v>15</v>
      </c>
      <c r="E7" s="47" t="s">
        <v>60</v>
      </c>
      <c r="F7" s="47" t="s">
        <v>73</v>
      </c>
      <c r="G7" s="47">
        <v>21</v>
      </c>
      <c r="H7" s="47" t="s">
        <v>74</v>
      </c>
      <c r="I7" s="47" t="s">
        <v>75</v>
      </c>
      <c r="J7" s="47" t="s">
        <v>75</v>
      </c>
      <c r="K7" s="47" t="s">
        <v>76</v>
      </c>
      <c r="L7" s="47" t="s">
        <v>77</v>
      </c>
      <c r="M7" s="47" t="s">
        <v>78</v>
      </c>
    </row>
    <row r="8" spans="1:13" x14ac:dyDescent="0.25">
      <c r="A8" s="47" t="s">
        <v>60</v>
      </c>
      <c r="B8" s="47" t="s">
        <v>64</v>
      </c>
      <c r="C8" s="47" t="str">
        <f t="shared" ca="1" si="0"/>
        <v/>
      </c>
      <c r="D8" s="47" t="s">
        <v>17</v>
      </c>
      <c r="E8" s="47" t="s">
        <v>60</v>
      </c>
      <c r="F8" s="47" t="s">
        <v>73</v>
      </c>
      <c r="G8" s="47">
        <v>22</v>
      </c>
      <c r="H8" s="47" t="s">
        <v>74</v>
      </c>
      <c r="I8" s="47" t="s">
        <v>75</v>
      </c>
      <c r="J8" s="47" t="s">
        <v>75</v>
      </c>
      <c r="K8" s="47" t="s">
        <v>76</v>
      </c>
      <c r="L8" s="47" t="s">
        <v>77</v>
      </c>
      <c r="M8" s="47" t="s">
        <v>78</v>
      </c>
    </row>
    <row r="9" spans="1:13" x14ac:dyDescent="0.25">
      <c r="A9" s="47" t="s">
        <v>60</v>
      </c>
      <c r="B9" s="47" t="s">
        <v>65</v>
      </c>
      <c r="C9" s="47" t="str">
        <f t="shared" ca="1" si="0"/>
        <v/>
      </c>
      <c r="D9" s="47" t="s">
        <v>19</v>
      </c>
      <c r="E9" s="47" t="s">
        <v>60</v>
      </c>
      <c r="F9" s="47" t="s">
        <v>73</v>
      </c>
      <c r="G9" s="47">
        <v>23</v>
      </c>
      <c r="H9" s="47" t="s">
        <v>79</v>
      </c>
      <c r="I9" s="47" t="s">
        <v>75</v>
      </c>
      <c r="J9" s="47" t="s">
        <v>75</v>
      </c>
      <c r="K9" s="47" t="s">
        <v>76</v>
      </c>
      <c r="L9" s="47" t="s">
        <v>77</v>
      </c>
      <c r="M9" s="47" t="s">
        <v>78</v>
      </c>
    </row>
    <row r="10" spans="1:13" x14ac:dyDescent="0.25">
      <c r="A10" s="47" t="s">
        <v>60</v>
      </c>
      <c r="B10" s="47" t="s">
        <v>66</v>
      </c>
      <c r="C10" s="47" t="str">
        <f t="shared" ca="1" si="0"/>
        <v/>
      </c>
      <c r="D10" s="47" t="s">
        <v>21</v>
      </c>
      <c r="E10" s="47" t="s">
        <v>60</v>
      </c>
      <c r="F10" s="47" t="s">
        <v>73</v>
      </c>
      <c r="G10" s="47">
        <v>24</v>
      </c>
      <c r="H10" s="47" t="s">
        <v>79</v>
      </c>
      <c r="I10" s="47" t="s">
        <v>75</v>
      </c>
      <c r="J10" s="47" t="s">
        <v>75</v>
      </c>
      <c r="K10" s="47" t="s">
        <v>76</v>
      </c>
      <c r="L10" s="47" t="s">
        <v>77</v>
      </c>
      <c r="M10" s="47" t="s">
        <v>78</v>
      </c>
    </row>
    <row r="11" spans="1:13" x14ac:dyDescent="0.25">
      <c r="A11" s="47" t="s">
        <v>60</v>
      </c>
      <c r="B11" s="47" t="s">
        <v>67</v>
      </c>
      <c r="C11" s="47" t="str">
        <f t="shared" ca="1" si="0"/>
        <v/>
      </c>
      <c r="D11" s="47" t="s">
        <v>23</v>
      </c>
      <c r="E11" s="47" t="s">
        <v>60</v>
      </c>
      <c r="F11" s="47" t="s">
        <v>73</v>
      </c>
      <c r="G11" s="47">
        <v>25</v>
      </c>
      <c r="H11" s="47" t="s">
        <v>74</v>
      </c>
      <c r="I11" s="47" t="s">
        <v>75</v>
      </c>
      <c r="J11" s="47" t="s">
        <v>75</v>
      </c>
      <c r="K11" s="47" t="s">
        <v>76</v>
      </c>
      <c r="L11" s="47" t="s">
        <v>77</v>
      </c>
      <c r="M11" s="47" t="s">
        <v>78</v>
      </c>
    </row>
    <row r="12" spans="1:13" x14ac:dyDescent="0.25">
      <c r="A12" s="47" t="s">
        <v>60</v>
      </c>
      <c r="B12" s="47" t="s">
        <v>68</v>
      </c>
      <c r="C12" s="47" t="str">
        <f t="shared" ca="1" si="0"/>
        <v/>
      </c>
      <c r="D12" s="47" t="s">
        <v>28</v>
      </c>
      <c r="E12" s="47" t="s">
        <v>60</v>
      </c>
      <c r="F12" s="47" t="s">
        <v>73</v>
      </c>
      <c r="G12" s="47">
        <v>29</v>
      </c>
      <c r="H12" s="47" t="s">
        <v>80</v>
      </c>
      <c r="I12" s="47" t="s">
        <v>75</v>
      </c>
      <c r="J12" s="47" t="s">
        <v>75</v>
      </c>
      <c r="K12" s="47" t="s">
        <v>76</v>
      </c>
      <c r="L12" s="47" t="s">
        <v>77</v>
      </c>
      <c r="M12" s="47" t="s">
        <v>78</v>
      </c>
    </row>
    <row r="13" spans="1:13" x14ac:dyDescent="0.25">
      <c r="A13" s="47" t="s">
        <v>60</v>
      </c>
      <c r="B13" s="47" t="s">
        <v>121</v>
      </c>
      <c r="C13" s="47" t="str">
        <f t="shared" ca="1" si="0"/>
        <v/>
      </c>
      <c r="D13" s="47" t="s">
        <v>30</v>
      </c>
      <c r="E13" s="47" t="s">
        <v>60</v>
      </c>
      <c r="F13" s="47" t="s">
        <v>73</v>
      </c>
      <c r="G13" s="47">
        <v>30</v>
      </c>
      <c r="H13" s="47" t="s">
        <v>80</v>
      </c>
      <c r="I13" s="47" t="s">
        <v>75</v>
      </c>
      <c r="J13" s="47" t="s">
        <v>75</v>
      </c>
      <c r="K13" s="47" t="s">
        <v>76</v>
      </c>
      <c r="L13" s="47" t="s">
        <v>77</v>
      </c>
      <c r="M13" s="47" t="s">
        <v>78</v>
      </c>
    </row>
    <row r="14" spans="1:13" x14ac:dyDescent="0.25">
      <c r="A14" s="47" t="s">
        <v>60</v>
      </c>
      <c r="B14" s="47" t="s">
        <v>69</v>
      </c>
      <c r="C14" s="47" t="str">
        <f t="shared" ca="1" si="0"/>
        <v/>
      </c>
      <c r="D14" s="47" t="s">
        <v>32</v>
      </c>
      <c r="E14" s="47" t="s">
        <v>60</v>
      </c>
      <c r="F14" s="47" t="s">
        <v>73</v>
      </c>
      <c r="G14" s="47">
        <v>31</v>
      </c>
      <c r="H14" s="47" t="s">
        <v>80</v>
      </c>
      <c r="I14" s="47" t="s">
        <v>75</v>
      </c>
      <c r="J14" s="47" t="s">
        <v>75</v>
      </c>
      <c r="K14" s="47" t="s">
        <v>76</v>
      </c>
      <c r="L14" s="47" t="s">
        <v>77</v>
      </c>
      <c r="M14" s="47" t="s">
        <v>78</v>
      </c>
    </row>
    <row r="15" spans="1:13" x14ac:dyDescent="0.25">
      <c r="A15" s="47" t="s">
        <v>60</v>
      </c>
      <c r="B15" s="47" t="s">
        <v>122</v>
      </c>
      <c r="C15" s="47" t="str">
        <f t="shared" ca="1" si="0"/>
        <v/>
      </c>
      <c r="D15" s="47" t="s">
        <v>34</v>
      </c>
      <c r="E15" s="47" t="s">
        <v>60</v>
      </c>
      <c r="F15" s="47" t="s">
        <v>73</v>
      </c>
      <c r="G15" s="47">
        <v>32</v>
      </c>
      <c r="H15" s="47" t="s">
        <v>80</v>
      </c>
      <c r="I15" s="47" t="s">
        <v>75</v>
      </c>
      <c r="J15" s="47" t="s">
        <v>75</v>
      </c>
      <c r="K15" s="47" t="s">
        <v>76</v>
      </c>
      <c r="L15" s="47" t="s">
        <v>77</v>
      </c>
      <c r="M15" s="47" t="s">
        <v>78</v>
      </c>
    </row>
    <row r="16" spans="1:13" x14ac:dyDescent="0.25">
      <c r="A16" s="47" t="s">
        <v>60</v>
      </c>
      <c r="B16" s="47" t="s">
        <v>123</v>
      </c>
      <c r="C16" s="47" t="str">
        <f t="shared" ca="1" si="0"/>
        <v/>
      </c>
      <c r="D16" s="47" t="s">
        <v>36</v>
      </c>
      <c r="E16" s="47" t="s">
        <v>60</v>
      </c>
      <c r="F16" s="47" t="s">
        <v>73</v>
      </c>
      <c r="G16" s="47">
        <v>33</v>
      </c>
      <c r="H16" s="47" t="s">
        <v>80</v>
      </c>
      <c r="I16" s="47" t="s">
        <v>75</v>
      </c>
      <c r="J16" s="47" t="s">
        <v>75</v>
      </c>
      <c r="K16" s="47" t="s">
        <v>76</v>
      </c>
      <c r="L16" s="47" t="s">
        <v>77</v>
      </c>
      <c r="M16" s="47" t="s">
        <v>78</v>
      </c>
    </row>
    <row r="17" spans="1:13" x14ac:dyDescent="0.25">
      <c r="A17" s="47" t="s">
        <v>60</v>
      </c>
      <c r="B17" s="47" t="s">
        <v>70</v>
      </c>
      <c r="C17" s="47" t="str">
        <f t="shared" ca="1" si="0"/>
        <v/>
      </c>
      <c r="D17" s="47" t="s">
        <v>38</v>
      </c>
      <c r="E17" s="47" t="s">
        <v>60</v>
      </c>
      <c r="F17" s="47" t="s">
        <v>73</v>
      </c>
      <c r="G17" s="47">
        <v>34</v>
      </c>
      <c r="H17" s="47" t="s">
        <v>80</v>
      </c>
      <c r="I17" s="47" t="s">
        <v>75</v>
      </c>
      <c r="J17" s="47" t="s">
        <v>75</v>
      </c>
      <c r="K17" s="47" t="s">
        <v>76</v>
      </c>
      <c r="L17" s="47" t="s">
        <v>77</v>
      </c>
      <c r="M17" s="47" t="s">
        <v>78</v>
      </c>
    </row>
    <row r="18" spans="1:13" x14ac:dyDescent="0.25">
      <c r="A18" s="47" t="s">
        <v>60</v>
      </c>
      <c r="B18" s="47" t="s">
        <v>71</v>
      </c>
      <c r="C18" s="47" t="str">
        <f t="shared" ca="1" si="0"/>
        <v/>
      </c>
      <c r="D18" s="47" t="s">
        <v>40</v>
      </c>
      <c r="E18" s="47" t="s">
        <v>60</v>
      </c>
      <c r="F18" s="47" t="s">
        <v>73</v>
      </c>
      <c r="G18" s="47">
        <v>35</v>
      </c>
      <c r="H18" s="47" t="s">
        <v>80</v>
      </c>
      <c r="I18" s="47" t="s">
        <v>75</v>
      </c>
      <c r="J18" s="47" t="s">
        <v>75</v>
      </c>
      <c r="K18" s="47" t="s">
        <v>76</v>
      </c>
      <c r="L18" s="47" t="s">
        <v>77</v>
      </c>
      <c r="M18" s="47" t="s">
        <v>78</v>
      </c>
    </row>
    <row r="19" spans="1:13" x14ac:dyDescent="0.25">
      <c r="A19" s="47" t="s">
        <v>60</v>
      </c>
      <c r="B19" s="47" t="s">
        <v>72</v>
      </c>
      <c r="C19" s="47" t="str">
        <f t="shared" ca="1" si="0"/>
        <v/>
      </c>
      <c r="D19" s="47" t="s">
        <v>42</v>
      </c>
      <c r="E19" s="47" t="s">
        <v>60</v>
      </c>
      <c r="F19" s="47" t="s">
        <v>73</v>
      </c>
      <c r="G19" s="47">
        <v>36</v>
      </c>
      <c r="H19" s="47" t="s">
        <v>80</v>
      </c>
      <c r="I19" s="47" t="s">
        <v>75</v>
      </c>
      <c r="J19" s="47" t="s">
        <v>75</v>
      </c>
      <c r="K19" s="47" t="s">
        <v>76</v>
      </c>
      <c r="L19" s="47" t="s">
        <v>77</v>
      </c>
      <c r="M19" s="47" t="s">
        <v>78</v>
      </c>
    </row>
    <row r="20" spans="1:13" x14ac:dyDescent="0.25">
      <c r="A20" s="47" t="s">
        <v>60</v>
      </c>
      <c r="B20" s="47" t="s">
        <v>124</v>
      </c>
      <c r="C20" s="47" t="str">
        <f t="shared" ca="1" si="0"/>
        <v/>
      </c>
      <c r="D20" s="47" t="s">
        <v>45</v>
      </c>
      <c r="E20" s="47" t="s">
        <v>60</v>
      </c>
      <c r="F20" s="47" t="s">
        <v>73</v>
      </c>
      <c r="G20" s="47">
        <v>39</v>
      </c>
      <c r="H20" s="47" t="s">
        <v>80</v>
      </c>
      <c r="I20" s="47" t="s">
        <v>75</v>
      </c>
      <c r="J20" s="47" t="s">
        <v>75</v>
      </c>
      <c r="K20" s="47" t="s">
        <v>76</v>
      </c>
      <c r="L20" s="47" t="s">
        <v>77</v>
      </c>
      <c r="M20" s="47" t="s">
        <v>78</v>
      </c>
    </row>
    <row r="21" spans="1:13" x14ac:dyDescent="0.25">
      <c r="A21" s="47" t="s">
        <v>60</v>
      </c>
      <c r="B21" s="47" t="s">
        <v>125</v>
      </c>
      <c r="C21" s="47" t="str">
        <f t="shared" ca="1" si="0"/>
        <v/>
      </c>
      <c r="D21" s="47" t="s">
        <v>47</v>
      </c>
      <c r="E21" s="47" t="s">
        <v>60</v>
      </c>
      <c r="F21" s="47" t="s">
        <v>73</v>
      </c>
      <c r="G21" s="47">
        <v>41</v>
      </c>
      <c r="H21" s="47" t="s">
        <v>79</v>
      </c>
      <c r="I21" s="47" t="s">
        <v>75</v>
      </c>
      <c r="J21" s="47" t="s">
        <v>75</v>
      </c>
      <c r="K21" s="47" t="s">
        <v>76</v>
      </c>
      <c r="L21" s="47" t="s">
        <v>77</v>
      </c>
      <c r="M21" s="47" t="s">
        <v>78</v>
      </c>
    </row>
    <row r="22" spans="1:13" x14ac:dyDescent="0.25">
      <c r="A22" s="47" t="s">
        <v>60</v>
      </c>
      <c r="B22" s="47" t="s">
        <v>126</v>
      </c>
      <c r="C22" s="47" t="str">
        <f t="shared" ca="1" si="0"/>
        <v/>
      </c>
      <c r="D22" s="47" t="s">
        <v>50</v>
      </c>
      <c r="E22" s="47" t="s">
        <v>60</v>
      </c>
      <c r="F22" s="47" t="s">
        <v>73</v>
      </c>
      <c r="G22" s="47">
        <v>44</v>
      </c>
      <c r="H22" s="47" t="s">
        <v>80</v>
      </c>
      <c r="I22" s="47" t="s">
        <v>75</v>
      </c>
      <c r="J22" s="47" t="s">
        <v>75</v>
      </c>
      <c r="K22" s="47" t="s">
        <v>76</v>
      </c>
      <c r="L22" s="47" t="s">
        <v>77</v>
      </c>
      <c r="M22" s="47" t="s">
        <v>78</v>
      </c>
    </row>
    <row r="23" spans="1:13" x14ac:dyDescent="0.25">
      <c r="A23" s="47" t="s">
        <v>60</v>
      </c>
      <c r="B23" s="47" t="s">
        <v>127</v>
      </c>
      <c r="C23" s="47" t="str">
        <f t="shared" ca="1" si="0"/>
        <v/>
      </c>
      <c r="D23" s="47" t="s">
        <v>53</v>
      </c>
      <c r="E23" s="47" t="s">
        <v>60</v>
      </c>
      <c r="F23" s="47" t="s">
        <v>73</v>
      </c>
      <c r="G23" s="47">
        <v>45</v>
      </c>
      <c r="H23" s="47" t="s">
        <v>80</v>
      </c>
      <c r="I23" s="47" t="s">
        <v>75</v>
      </c>
      <c r="J23" s="47" t="s">
        <v>75</v>
      </c>
      <c r="K23" s="47" t="s">
        <v>76</v>
      </c>
      <c r="L23" s="47" t="s">
        <v>77</v>
      </c>
      <c r="M23" s="47" t="s">
        <v>78</v>
      </c>
    </row>
    <row r="24" spans="1:13" x14ac:dyDescent="0.25">
      <c r="A24" s="47" t="s">
        <v>60</v>
      </c>
      <c r="B24" s="47" t="s">
        <v>128</v>
      </c>
      <c r="C24" s="47" t="str">
        <f t="shared" ca="1" si="0"/>
        <v/>
      </c>
      <c r="D24" s="47" t="s">
        <v>56</v>
      </c>
      <c r="E24" s="47" t="s">
        <v>60</v>
      </c>
      <c r="F24" s="47" t="s">
        <v>73</v>
      </c>
      <c r="G24" s="47">
        <v>46</v>
      </c>
      <c r="H24" s="47" t="s">
        <v>80</v>
      </c>
      <c r="I24" s="47" t="s">
        <v>75</v>
      </c>
      <c r="J24" s="47" t="s">
        <v>75</v>
      </c>
      <c r="K24" s="47" t="s">
        <v>76</v>
      </c>
      <c r="L24" s="47" t="s">
        <v>77</v>
      </c>
      <c r="M24" s="47" t="s">
        <v>78</v>
      </c>
    </row>
    <row r="25" spans="1:13" x14ac:dyDescent="0.25">
      <c r="A25" s="47" t="s">
        <v>60</v>
      </c>
      <c r="B25" s="47" t="s">
        <v>129</v>
      </c>
      <c r="C25" s="47" t="str">
        <f t="shared" ca="1" si="0"/>
        <v/>
      </c>
      <c r="D25" s="47" t="s">
        <v>58</v>
      </c>
      <c r="E25" s="47" t="s">
        <v>60</v>
      </c>
      <c r="F25" s="47" t="s">
        <v>73</v>
      </c>
      <c r="G25" s="47">
        <v>48</v>
      </c>
      <c r="H25" s="47" t="s">
        <v>80</v>
      </c>
      <c r="I25" s="47" t="s">
        <v>75</v>
      </c>
      <c r="J25" s="47" t="s">
        <v>75</v>
      </c>
      <c r="K25" s="47" t="s">
        <v>76</v>
      </c>
      <c r="L25" s="47" t="s">
        <v>77</v>
      </c>
      <c r="M25" s="47" t="s">
        <v>78</v>
      </c>
    </row>
  </sheetData>
  <sheetProtection algorithmName="SHA-512" hashValue="7vTrJy+lxFBjNMBzNdABJ0LcW3NDk5aQUHLhSyt/u7+KynHFeQPQFR6L0xKQsuGg9AdDhEJovH0e+GXVISga5Q==" saltValue="B6aN7FmssJ8kpm9u6xmk1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workbookViewId="0">
      <selection activeCell="B1" sqref="B1"/>
    </sheetView>
  </sheetViews>
  <sheetFormatPr defaultRowHeight="15" x14ac:dyDescent="0.25"/>
  <cols>
    <col min="4" max="4" width="29.85546875" bestFit="1" customWidth="1"/>
  </cols>
  <sheetData>
    <row r="1" spans="1:6" x14ac:dyDescent="0.25">
      <c r="A1" t="s">
        <v>60</v>
      </c>
      <c r="B1" t="s">
        <v>118</v>
      </c>
      <c r="C1" t="str">
        <f t="shared" ref="C1:C24" ca="1" si="0">IF(ISBLANK(INDIRECT(CONCATENATE("'",A1,"'","!",B1))),"",(INDIRECT(CONCATENATE("'",A1,"'","!",B1))))</f>
        <v/>
      </c>
      <c r="D1" t="s">
        <v>5</v>
      </c>
      <c r="E1" t="s">
        <v>60</v>
      </c>
      <c r="F1" t="s">
        <v>118</v>
      </c>
    </row>
    <row r="2" spans="1:6" x14ac:dyDescent="0.25">
      <c r="A2" t="s">
        <v>60</v>
      </c>
      <c r="B2" t="s">
        <v>119</v>
      </c>
      <c r="C2" t="str">
        <f t="shared" ca="1" si="0"/>
        <v/>
      </c>
      <c r="D2" t="s">
        <v>7</v>
      </c>
      <c r="E2" t="s">
        <v>60</v>
      </c>
      <c r="F2" t="s">
        <v>119</v>
      </c>
    </row>
    <row r="3" spans="1:6" x14ac:dyDescent="0.25">
      <c r="A3" t="s">
        <v>60</v>
      </c>
      <c r="B3" t="s">
        <v>120</v>
      </c>
      <c r="C3" t="str">
        <f t="shared" ca="1" si="0"/>
        <v/>
      </c>
      <c r="D3" t="s">
        <v>9</v>
      </c>
      <c r="E3" t="s">
        <v>60</v>
      </c>
      <c r="F3" t="s">
        <v>120</v>
      </c>
    </row>
    <row r="4" spans="1:6" x14ac:dyDescent="0.25">
      <c r="A4" t="s">
        <v>60</v>
      </c>
      <c r="B4" t="s">
        <v>61</v>
      </c>
      <c r="C4" t="str">
        <f t="shared" ca="1" si="0"/>
        <v/>
      </c>
      <c r="D4" t="s">
        <v>11</v>
      </c>
      <c r="E4" t="s">
        <v>60</v>
      </c>
      <c r="F4" t="s">
        <v>61</v>
      </c>
    </row>
    <row r="5" spans="1:6" x14ac:dyDescent="0.25">
      <c r="A5" t="s">
        <v>60</v>
      </c>
      <c r="B5" t="s">
        <v>62</v>
      </c>
      <c r="C5" t="str">
        <f t="shared" ca="1" si="0"/>
        <v/>
      </c>
      <c r="D5" t="s">
        <v>13</v>
      </c>
      <c r="E5" t="s">
        <v>60</v>
      </c>
      <c r="F5" t="s">
        <v>62</v>
      </c>
    </row>
    <row r="6" spans="1:6" x14ac:dyDescent="0.25">
      <c r="A6" t="s">
        <v>60</v>
      </c>
      <c r="B6" t="s">
        <v>63</v>
      </c>
      <c r="C6" t="str">
        <f t="shared" ca="1" si="0"/>
        <v/>
      </c>
      <c r="D6" t="s">
        <v>15</v>
      </c>
      <c r="E6" t="s">
        <v>60</v>
      </c>
      <c r="F6" t="s">
        <v>63</v>
      </c>
    </row>
    <row r="7" spans="1:6" x14ac:dyDescent="0.25">
      <c r="A7" t="s">
        <v>60</v>
      </c>
      <c r="B7" t="s">
        <v>64</v>
      </c>
      <c r="C7" t="str">
        <f t="shared" ca="1" si="0"/>
        <v/>
      </c>
      <c r="D7" t="s">
        <v>17</v>
      </c>
      <c r="E7" t="s">
        <v>60</v>
      </c>
      <c r="F7" t="s">
        <v>64</v>
      </c>
    </row>
    <row r="8" spans="1:6" x14ac:dyDescent="0.25">
      <c r="A8" t="s">
        <v>60</v>
      </c>
      <c r="B8" t="s">
        <v>65</v>
      </c>
      <c r="C8" t="str">
        <f t="shared" ca="1" si="0"/>
        <v/>
      </c>
      <c r="D8" t="s">
        <v>19</v>
      </c>
      <c r="E8" t="s">
        <v>60</v>
      </c>
      <c r="F8" t="s">
        <v>65</v>
      </c>
    </row>
    <row r="9" spans="1:6" x14ac:dyDescent="0.25">
      <c r="A9" t="s">
        <v>60</v>
      </c>
      <c r="B9" t="s">
        <v>66</v>
      </c>
      <c r="C9" t="str">
        <f t="shared" ca="1" si="0"/>
        <v/>
      </c>
      <c r="D9" t="s">
        <v>21</v>
      </c>
      <c r="E9" t="s">
        <v>60</v>
      </c>
      <c r="F9" t="s">
        <v>66</v>
      </c>
    </row>
    <row r="10" spans="1:6" x14ac:dyDescent="0.25">
      <c r="A10" t="s">
        <v>60</v>
      </c>
      <c r="B10" t="s">
        <v>67</v>
      </c>
      <c r="C10" t="str">
        <f t="shared" ca="1" si="0"/>
        <v/>
      </c>
      <c r="D10" t="s">
        <v>23</v>
      </c>
      <c r="E10" t="s">
        <v>60</v>
      </c>
      <c r="F10" t="s">
        <v>67</v>
      </c>
    </row>
    <row r="11" spans="1:6" x14ac:dyDescent="0.25">
      <c r="A11" t="s">
        <v>60</v>
      </c>
      <c r="B11" t="s">
        <v>68</v>
      </c>
      <c r="C11" t="str">
        <f t="shared" ca="1" si="0"/>
        <v/>
      </c>
      <c r="D11" t="s">
        <v>28</v>
      </c>
      <c r="E11" t="s">
        <v>60</v>
      </c>
      <c r="F11" t="s">
        <v>68</v>
      </c>
    </row>
    <row r="12" spans="1:6" x14ac:dyDescent="0.25">
      <c r="A12" t="s">
        <v>60</v>
      </c>
      <c r="B12" t="s">
        <v>121</v>
      </c>
      <c r="C12" t="str">
        <f t="shared" ca="1" si="0"/>
        <v/>
      </c>
      <c r="D12" t="s">
        <v>30</v>
      </c>
      <c r="E12" t="s">
        <v>60</v>
      </c>
      <c r="F12" t="s">
        <v>121</v>
      </c>
    </row>
    <row r="13" spans="1:6" x14ac:dyDescent="0.25">
      <c r="A13" t="s">
        <v>60</v>
      </c>
      <c r="B13" t="s">
        <v>69</v>
      </c>
      <c r="C13" t="str">
        <f t="shared" ca="1" si="0"/>
        <v/>
      </c>
      <c r="D13" t="s">
        <v>32</v>
      </c>
      <c r="E13" t="s">
        <v>60</v>
      </c>
      <c r="F13" t="s">
        <v>69</v>
      </c>
    </row>
    <row r="14" spans="1:6" x14ac:dyDescent="0.25">
      <c r="A14" t="s">
        <v>60</v>
      </c>
      <c r="B14" t="s">
        <v>122</v>
      </c>
      <c r="C14" t="str">
        <f t="shared" ca="1" si="0"/>
        <v/>
      </c>
      <c r="D14" t="s">
        <v>34</v>
      </c>
      <c r="E14" t="s">
        <v>60</v>
      </c>
      <c r="F14" t="s">
        <v>122</v>
      </c>
    </row>
    <row r="15" spans="1:6" x14ac:dyDescent="0.25">
      <c r="A15" t="s">
        <v>60</v>
      </c>
      <c r="B15" t="s">
        <v>123</v>
      </c>
      <c r="C15" t="str">
        <f t="shared" ca="1" si="0"/>
        <v/>
      </c>
      <c r="D15" t="s">
        <v>36</v>
      </c>
      <c r="E15" t="s">
        <v>60</v>
      </c>
      <c r="F15" t="s">
        <v>123</v>
      </c>
    </row>
    <row r="16" spans="1:6" x14ac:dyDescent="0.25">
      <c r="A16" t="s">
        <v>60</v>
      </c>
      <c r="B16" t="s">
        <v>70</v>
      </c>
      <c r="C16" t="str">
        <f t="shared" ca="1" si="0"/>
        <v/>
      </c>
      <c r="D16" t="s">
        <v>38</v>
      </c>
      <c r="E16" t="s">
        <v>60</v>
      </c>
      <c r="F16" t="s">
        <v>70</v>
      </c>
    </row>
    <row r="17" spans="1:6" x14ac:dyDescent="0.25">
      <c r="A17" t="s">
        <v>60</v>
      </c>
      <c r="B17" t="s">
        <v>71</v>
      </c>
      <c r="C17" t="str">
        <f t="shared" ca="1" si="0"/>
        <v/>
      </c>
      <c r="D17" t="s">
        <v>40</v>
      </c>
      <c r="E17" t="s">
        <v>60</v>
      </c>
      <c r="F17" t="s">
        <v>71</v>
      </c>
    </row>
    <row r="18" spans="1:6" x14ac:dyDescent="0.25">
      <c r="A18" t="s">
        <v>60</v>
      </c>
      <c r="B18" t="s">
        <v>72</v>
      </c>
      <c r="C18" t="str">
        <f t="shared" ca="1" si="0"/>
        <v/>
      </c>
      <c r="D18" t="s">
        <v>42</v>
      </c>
      <c r="E18" t="s">
        <v>60</v>
      </c>
      <c r="F18" t="s">
        <v>72</v>
      </c>
    </row>
    <row r="19" spans="1:6" x14ac:dyDescent="0.25">
      <c r="A19" t="s">
        <v>60</v>
      </c>
      <c r="B19" t="s">
        <v>124</v>
      </c>
      <c r="C19" t="str">
        <f t="shared" ca="1" si="0"/>
        <v/>
      </c>
      <c r="D19" t="s">
        <v>45</v>
      </c>
      <c r="E19" t="s">
        <v>60</v>
      </c>
      <c r="F19" t="s">
        <v>124</v>
      </c>
    </row>
    <row r="20" spans="1:6" x14ac:dyDescent="0.25">
      <c r="A20" t="s">
        <v>60</v>
      </c>
      <c r="B20" t="s">
        <v>125</v>
      </c>
      <c r="C20" t="str">
        <f t="shared" ca="1" si="0"/>
        <v/>
      </c>
      <c r="D20" t="s">
        <v>47</v>
      </c>
      <c r="E20" t="s">
        <v>60</v>
      </c>
      <c r="F20" t="s">
        <v>125</v>
      </c>
    </row>
    <row r="21" spans="1:6" x14ac:dyDescent="0.25">
      <c r="A21" t="s">
        <v>60</v>
      </c>
      <c r="B21" t="s">
        <v>126</v>
      </c>
      <c r="C21" t="str">
        <f t="shared" ca="1" si="0"/>
        <v/>
      </c>
      <c r="D21" t="s">
        <v>50</v>
      </c>
      <c r="E21" t="s">
        <v>60</v>
      </c>
      <c r="F21" t="s">
        <v>126</v>
      </c>
    </row>
    <row r="22" spans="1:6" x14ac:dyDescent="0.25">
      <c r="A22" t="s">
        <v>60</v>
      </c>
      <c r="B22" t="s">
        <v>127</v>
      </c>
      <c r="C22" t="str">
        <f t="shared" ca="1" si="0"/>
        <v/>
      </c>
      <c r="D22" t="s">
        <v>53</v>
      </c>
      <c r="E22" t="s">
        <v>60</v>
      </c>
      <c r="F22" t="s">
        <v>127</v>
      </c>
    </row>
    <row r="23" spans="1:6" x14ac:dyDescent="0.25">
      <c r="A23" t="s">
        <v>60</v>
      </c>
      <c r="B23" t="s">
        <v>128</v>
      </c>
      <c r="C23" t="str">
        <f t="shared" ca="1" si="0"/>
        <v/>
      </c>
      <c r="D23" t="s">
        <v>56</v>
      </c>
      <c r="E23" t="s">
        <v>60</v>
      </c>
      <c r="F23" t="s">
        <v>128</v>
      </c>
    </row>
    <row r="24" spans="1:6" x14ac:dyDescent="0.25">
      <c r="A24" t="s">
        <v>60</v>
      </c>
      <c r="B24" t="s">
        <v>129</v>
      </c>
      <c r="C24" t="str">
        <f t="shared" ca="1" si="0"/>
        <v/>
      </c>
      <c r="D24" t="s">
        <v>58</v>
      </c>
      <c r="E24" t="s">
        <v>60</v>
      </c>
      <c r="F24" t="s">
        <v>129</v>
      </c>
    </row>
  </sheetData>
  <sheetProtection algorithmName="SHA-512" hashValue="EaRlrPDtY7AWGQsDwatBZxYVaKCA5wjK6gnYkRMaBUv6ydRsua3Iu2X39R10p8RLDmczpn+14o6jcwbN4DbCbg==" saltValue="N/ECIs6AhLFm+ieWstTQR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4DE8-003E-4511-96A0-458D06D488F2}">
  <dimension ref="A1:A2"/>
  <sheetViews>
    <sheetView workbookViewId="0">
      <selection activeCell="A2" sqref="A2"/>
    </sheetView>
  </sheetViews>
  <sheetFormatPr defaultRowHeight="15" x14ac:dyDescent="0.25"/>
  <sheetData>
    <row r="1" spans="1:1" x14ac:dyDescent="0.25">
      <c r="A1" t="s">
        <v>133</v>
      </c>
    </row>
    <row r="2" spans="1:1" x14ac:dyDescent="0.25">
      <c r="A2" t="str">
        <f>_xlfn.TEXTJOIN(";",TRUE,Blankett!D6:F9)</f>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F41"/>
  <sheetViews>
    <sheetView tabSelected="1" workbookViewId="0">
      <selection activeCell="A3" sqref="A3"/>
    </sheetView>
  </sheetViews>
  <sheetFormatPr defaultColWidth="0" defaultRowHeight="15" zeroHeight="1" x14ac:dyDescent="0.25"/>
  <cols>
    <col min="1" max="1" width="9.140625" style="64" customWidth="1"/>
    <col min="2" max="2" width="85.42578125" style="64" customWidth="1"/>
    <col min="3" max="6" width="9.140625" style="64" customWidth="1"/>
    <col min="7" max="16384" width="9.140625" hidden="1"/>
  </cols>
  <sheetData>
    <row r="1" spans="1:4" x14ac:dyDescent="0.25">
      <c r="A1" s="62"/>
      <c r="B1" s="63"/>
    </row>
    <row r="2" spans="1:4" ht="15" customHeight="1" x14ac:dyDescent="0.25">
      <c r="A2" s="62"/>
      <c r="B2" s="65" t="s">
        <v>132</v>
      </c>
      <c r="C2" s="65"/>
      <c r="D2" s="66"/>
    </row>
    <row r="3" spans="1:4" ht="15" customHeight="1" x14ac:dyDescent="0.25">
      <c r="A3" s="62"/>
      <c r="B3" s="65"/>
      <c r="C3" s="65"/>
      <c r="D3" s="66"/>
    </row>
    <row r="4" spans="1:4" ht="15" customHeight="1" x14ac:dyDescent="0.25">
      <c r="A4" s="62"/>
      <c r="B4" s="65"/>
      <c r="C4" s="65"/>
      <c r="D4" s="66"/>
    </row>
    <row r="5" spans="1:4" ht="15" customHeight="1" x14ac:dyDescent="0.25">
      <c r="A5" s="62"/>
      <c r="B5" s="65"/>
      <c r="C5" s="65"/>
      <c r="D5" s="66"/>
    </row>
    <row r="6" spans="1:4" ht="15" customHeight="1" x14ac:dyDescent="0.25">
      <c r="A6" s="62"/>
      <c r="B6" s="65"/>
      <c r="C6" s="65"/>
      <c r="D6" s="66"/>
    </row>
    <row r="7" spans="1:4" ht="15" customHeight="1" x14ac:dyDescent="0.25">
      <c r="A7" s="62"/>
      <c r="B7" s="65"/>
      <c r="C7" s="65"/>
      <c r="D7" s="66"/>
    </row>
    <row r="8" spans="1:4" ht="15" customHeight="1" x14ac:dyDescent="0.25">
      <c r="A8" s="62"/>
      <c r="B8" s="65"/>
      <c r="C8" s="65"/>
      <c r="D8" s="66"/>
    </row>
    <row r="9" spans="1:4" ht="15" customHeight="1" x14ac:dyDescent="0.25">
      <c r="A9" s="62"/>
      <c r="B9" s="65"/>
      <c r="C9" s="65"/>
      <c r="D9" s="66"/>
    </row>
    <row r="10" spans="1:4" ht="15" customHeight="1" x14ac:dyDescent="0.25">
      <c r="A10" s="62"/>
      <c r="B10" s="65"/>
      <c r="C10" s="65"/>
      <c r="D10" s="66"/>
    </row>
    <row r="11" spans="1:4" ht="15" customHeight="1" x14ac:dyDescent="0.25">
      <c r="A11" s="62"/>
      <c r="B11" s="65"/>
      <c r="C11" s="65"/>
      <c r="D11" s="66"/>
    </row>
    <row r="12" spans="1:4" ht="15" customHeight="1" x14ac:dyDescent="0.25">
      <c r="A12" s="62"/>
      <c r="B12" s="65"/>
      <c r="C12" s="65"/>
      <c r="D12" s="66"/>
    </row>
    <row r="13" spans="1:4" ht="15" customHeight="1" x14ac:dyDescent="0.25">
      <c r="A13" s="62"/>
      <c r="B13" s="65"/>
      <c r="C13" s="65"/>
      <c r="D13" s="66"/>
    </row>
    <row r="14" spans="1:4" ht="15" customHeight="1" x14ac:dyDescent="0.25">
      <c r="A14" s="62"/>
      <c r="B14" s="65"/>
      <c r="C14" s="65"/>
      <c r="D14" s="66"/>
    </row>
    <row r="15" spans="1:4" ht="15" customHeight="1" x14ac:dyDescent="0.25">
      <c r="A15" s="62"/>
      <c r="B15" s="65"/>
      <c r="C15" s="65"/>
      <c r="D15" s="66"/>
    </row>
    <row r="16" spans="1:4" ht="15" customHeight="1" x14ac:dyDescent="0.25">
      <c r="A16" s="62"/>
      <c r="B16" s="65"/>
      <c r="C16" s="65"/>
      <c r="D16" s="66"/>
    </row>
    <row r="17" spans="1:4" ht="15" customHeight="1" x14ac:dyDescent="0.25">
      <c r="A17" s="62"/>
      <c r="B17" s="65"/>
      <c r="C17" s="65"/>
      <c r="D17" s="66"/>
    </row>
    <row r="18" spans="1:4" ht="15" customHeight="1" x14ac:dyDescent="0.25">
      <c r="A18" s="62"/>
      <c r="B18" s="65"/>
      <c r="C18" s="65"/>
      <c r="D18" s="66"/>
    </row>
    <row r="19" spans="1:4" ht="15" customHeight="1" x14ac:dyDescent="0.25">
      <c r="A19" s="62"/>
      <c r="B19" s="65"/>
      <c r="C19" s="65"/>
      <c r="D19" s="66"/>
    </row>
    <row r="20" spans="1:4" ht="15" customHeight="1" x14ac:dyDescent="0.25">
      <c r="A20" s="62"/>
      <c r="B20" s="65"/>
      <c r="C20" s="65"/>
      <c r="D20" s="66"/>
    </row>
    <row r="21" spans="1:4" ht="15" customHeight="1" x14ac:dyDescent="0.25">
      <c r="A21" s="62"/>
      <c r="B21" s="65"/>
      <c r="C21" s="65"/>
      <c r="D21" s="66"/>
    </row>
    <row r="22" spans="1:4" ht="15" customHeight="1" x14ac:dyDescent="0.25">
      <c r="A22" s="62"/>
      <c r="B22" s="65"/>
      <c r="C22" s="65"/>
      <c r="D22" s="66"/>
    </row>
    <row r="23" spans="1:4" ht="15" customHeight="1" x14ac:dyDescent="0.25">
      <c r="A23" s="62"/>
      <c r="B23" s="65"/>
      <c r="C23" s="65"/>
      <c r="D23" s="66"/>
    </row>
    <row r="24" spans="1:4" ht="15" customHeight="1" x14ac:dyDescent="0.25">
      <c r="A24" s="62"/>
      <c r="B24" s="65"/>
      <c r="C24" s="65"/>
      <c r="D24" s="66"/>
    </row>
    <row r="25" spans="1:4" ht="15" customHeight="1" x14ac:dyDescent="0.25">
      <c r="A25" s="62"/>
      <c r="B25" s="65"/>
      <c r="C25" s="65"/>
      <c r="D25" s="66"/>
    </row>
    <row r="26" spans="1:4" ht="15" customHeight="1" x14ac:dyDescent="0.25">
      <c r="A26" s="62"/>
      <c r="B26" s="65"/>
      <c r="C26" s="65"/>
      <c r="D26" s="66"/>
    </row>
    <row r="27" spans="1:4" ht="15" customHeight="1" x14ac:dyDescent="0.25">
      <c r="A27" s="62"/>
      <c r="B27" s="65"/>
      <c r="C27" s="65"/>
      <c r="D27" s="66"/>
    </row>
    <row r="28" spans="1:4" ht="15" customHeight="1" x14ac:dyDescent="0.25">
      <c r="A28" s="62"/>
      <c r="B28" s="65"/>
      <c r="C28" s="65"/>
      <c r="D28" s="66"/>
    </row>
    <row r="29" spans="1:4" ht="15" customHeight="1" x14ac:dyDescent="0.25">
      <c r="A29" s="62"/>
      <c r="B29" s="65"/>
      <c r="C29" s="65"/>
      <c r="D29" s="66"/>
    </row>
    <row r="30" spans="1:4" ht="15" customHeight="1" x14ac:dyDescent="0.25">
      <c r="A30" s="62"/>
      <c r="B30" s="65"/>
      <c r="C30" s="65"/>
      <c r="D30" s="66"/>
    </row>
    <row r="31" spans="1:4" ht="15" customHeight="1" x14ac:dyDescent="0.25">
      <c r="B31" s="65"/>
      <c r="C31" s="65"/>
      <c r="D31" s="66"/>
    </row>
    <row r="32" spans="1:4" ht="15" customHeight="1" x14ac:dyDescent="0.25">
      <c r="B32" s="65"/>
      <c r="C32" s="65"/>
      <c r="D32" s="66"/>
    </row>
    <row r="33" spans="2:4" ht="15" customHeight="1" x14ac:dyDescent="0.25">
      <c r="B33" s="65"/>
      <c r="C33" s="65"/>
      <c r="D33" s="66"/>
    </row>
    <row r="34" spans="2:4" ht="15" customHeight="1" x14ac:dyDescent="0.25">
      <c r="B34" s="66"/>
      <c r="C34" s="66"/>
      <c r="D34" s="66"/>
    </row>
    <row r="35" spans="2:4" ht="15" customHeight="1" x14ac:dyDescent="0.25">
      <c r="B35" s="66"/>
      <c r="C35" s="66"/>
      <c r="D35" s="66"/>
    </row>
    <row r="36" spans="2:4" ht="15" customHeight="1" x14ac:dyDescent="0.25">
      <c r="B36" s="66"/>
      <c r="C36" s="66"/>
      <c r="D36" s="66"/>
    </row>
    <row r="37" spans="2:4" ht="15" customHeight="1" x14ac:dyDescent="0.25">
      <c r="B37" s="66"/>
      <c r="C37" s="66"/>
      <c r="D37" s="66"/>
    </row>
    <row r="38" spans="2:4" ht="15" customHeight="1" x14ac:dyDescent="0.25">
      <c r="B38" s="66"/>
      <c r="C38" s="66"/>
      <c r="D38" s="66"/>
    </row>
    <row r="39" spans="2:4" ht="15" hidden="1" customHeight="1" x14ac:dyDescent="0.25">
      <c r="B39" s="66"/>
      <c r="C39" s="66"/>
      <c r="D39" s="66"/>
    </row>
    <row r="40" spans="2:4" ht="15" hidden="1" customHeight="1" x14ac:dyDescent="0.25">
      <c r="B40" s="66"/>
      <c r="C40" s="66"/>
      <c r="D40" s="66"/>
    </row>
    <row r="41" spans="2:4" ht="15" hidden="1" customHeight="1" x14ac:dyDescent="0.25">
      <c r="B41" s="66"/>
      <c r="C41" s="66"/>
      <c r="D41" s="66"/>
    </row>
  </sheetData>
  <sheetProtection sheet="1" objects="1" scenarios="1"/>
  <mergeCells count="1">
    <mergeCell ref="B2:C3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indexed="22"/>
  </sheetPr>
  <dimension ref="A1:J49"/>
  <sheetViews>
    <sheetView topLeftCell="A4" workbookViewId="0">
      <selection activeCell="D6" sqref="D6:F6"/>
    </sheetView>
  </sheetViews>
  <sheetFormatPr defaultRowHeight="12.75" x14ac:dyDescent="0.2"/>
  <cols>
    <col min="1" max="2" width="9.140625" style="7"/>
    <col min="3" max="3" width="9.5703125" style="7" customWidth="1"/>
    <col min="4" max="4" width="7.28515625" style="7" customWidth="1"/>
    <col min="5" max="5" width="8.28515625" style="7" customWidth="1"/>
    <col min="6" max="6" width="13.7109375" style="7" bestFit="1" customWidth="1"/>
    <col min="7" max="7" width="4" style="3" bestFit="1" customWidth="1"/>
    <col min="8" max="8" width="29.85546875" style="7" bestFit="1" customWidth="1"/>
    <col min="9" max="9" width="9.140625" style="7"/>
    <col min="10" max="10" width="38.28515625" style="3" bestFit="1" customWidth="1"/>
    <col min="11" max="16384" width="9.140625" style="7"/>
  </cols>
  <sheetData>
    <row r="1" spans="1:10" x14ac:dyDescent="0.2">
      <c r="A1" s="57" t="s">
        <v>0</v>
      </c>
      <c r="B1" s="57"/>
      <c r="C1" s="57"/>
      <c r="D1" s="57"/>
      <c r="E1" s="57"/>
      <c r="F1" s="57"/>
      <c r="G1" s="57"/>
      <c r="H1" s="57"/>
    </row>
    <row r="2" spans="1:10" x14ac:dyDescent="0.2">
      <c r="A2" s="58"/>
      <c r="B2" s="58"/>
      <c r="C2" s="58"/>
      <c r="D2" s="58"/>
      <c r="E2" s="58"/>
      <c r="F2" s="58"/>
      <c r="G2" s="58"/>
      <c r="H2" s="58"/>
      <c r="I2" s="24"/>
    </row>
    <row r="3" spans="1:10" x14ac:dyDescent="0.2">
      <c r="A3" s="49"/>
      <c r="B3" s="49"/>
      <c r="C3" s="49"/>
      <c r="D3" s="49"/>
      <c r="E3" s="49"/>
      <c r="F3" s="49"/>
      <c r="G3" s="49"/>
      <c r="H3" s="49"/>
      <c r="I3" s="24"/>
    </row>
    <row r="4" spans="1:10" ht="13.5" thickBot="1" x14ac:dyDescent="0.25">
      <c r="A4" s="50" t="s">
        <v>111</v>
      </c>
      <c r="B4" s="49"/>
      <c r="C4" s="49"/>
      <c r="D4" s="49"/>
      <c r="E4" s="49"/>
      <c r="F4" s="49"/>
      <c r="G4" s="49"/>
      <c r="H4" s="49"/>
      <c r="I4" s="24"/>
    </row>
    <row r="5" spans="1:10" ht="15.75" customHeight="1" x14ac:dyDescent="0.2">
      <c r="A5" s="21"/>
      <c r="B5" s="20"/>
      <c r="C5" s="20"/>
      <c r="D5" s="51" t="s">
        <v>115</v>
      </c>
      <c r="E5" s="20"/>
      <c r="F5" s="20"/>
      <c r="G5" s="19"/>
      <c r="H5" s="52" t="s">
        <v>130</v>
      </c>
      <c r="I5" s="24"/>
    </row>
    <row r="6" spans="1:10" ht="15" customHeight="1" x14ac:dyDescent="0.2">
      <c r="A6" s="38" t="s">
        <v>112</v>
      </c>
      <c r="B6" s="9"/>
      <c r="C6" s="9"/>
      <c r="D6" s="59"/>
      <c r="E6" s="60"/>
      <c r="F6" s="61"/>
      <c r="G6" s="12"/>
      <c r="H6" s="67" t="s">
        <v>116</v>
      </c>
      <c r="I6" s="24"/>
    </row>
    <row r="7" spans="1:10" ht="15" customHeight="1" x14ac:dyDescent="0.2">
      <c r="A7" s="38" t="s">
        <v>113</v>
      </c>
      <c r="B7" s="28"/>
      <c r="C7" s="28"/>
      <c r="D7" s="54"/>
      <c r="E7" s="55"/>
      <c r="F7" s="56"/>
      <c r="G7" s="12"/>
      <c r="H7" s="68">
        <v>77784</v>
      </c>
      <c r="I7" s="24"/>
    </row>
    <row r="8" spans="1:10" ht="15" customHeight="1" x14ac:dyDescent="0.25">
      <c r="A8" s="38" t="s">
        <v>114</v>
      </c>
      <c r="B8" s="28"/>
      <c r="C8" s="28"/>
      <c r="D8" s="54"/>
      <c r="E8" s="55"/>
      <c r="F8" s="56"/>
      <c r="G8" s="12"/>
      <c r="H8" s="69" t="s">
        <v>117</v>
      </c>
      <c r="I8" s="24"/>
    </row>
    <row r="9" spans="1:10" ht="15.75" customHeight="1" thickBot="1" x14ac:dyDescent="0.25">
      <c r="A9" s="53" t="s">
        <v>131</v>
      </c>
      <c r="B9" s="6"/>
      <c r="C9" s="6"/>
      <c r="D9" s="71"/>
      <c r="E9" s="72"/>
      <c r="F9" s="73"/>
      <c r="G9" s="8"/>
      <c r="H9" s="70">
        <v>2025</v>
      </c>
      <c r="I9" s="24"/>
    </row>
    <row r="10" spans="1:10" x14ac:dyDescent="0.2">
      <c r="A10" s="49"/>
      <c r="B10" s="49"/>
      <c r="C10" s="49"/>
      <c r="D10" s="49"/>
      <c r="E10" s="49"/>
      <c r="F10" s="49"/>
      <c r="G10" s="49"/>
      <c r="H10" s="49"/>
      <c r="I10" s="24"/>
    </row>
    <row r="11" spans="1:10" x14ac:dyDescent="0.2">
      <c r="A11" s="49"/>
      <c r="B11" s="49"/>
      <c r="C11" s="49"/>
      <c r="D11" s="49"/>
      <c r="E11" s="49"/>
      <c r="F11" s="49"/>
      <c r="G11" s="49"/>
      <c r="H11" s="49"/>
      <c r="I11" s="24"/>
    </row>
    <row r="12" spans="1:10" x14ac:dyDescent="0.2">
      <c r="A12" s="49"/>
      <c r="B12" s="49"/>
      <c r="C12" s="49"/>
      <c r="D12" s="49"/>
      <c r="E12" s="49"/>
      <c r="F12" s="49"/>
      <c r="G12" s="49"/>
      <c r="H12" s="49"/>
      <c r="I12" s="24"/>
    </row>
    <row r="13" spans="1:10" ht="13.5" thickBot="1" x14ac:dyDescent="0.25">
      <c r="A13" s="29" t="s">
        <v>110</v>
      </c>
      <c r="B13" s="41"/>
      <c r="C13" s="41"/>
      <c r="D13" s="41"/>
      <c r="E13" s="41"/>
      <c r="F13" s="41"/>
      <c r="G13" s="42"/>
      <c r="H13" s="41"/>
      <c r="I13" s="41"/>
    </row>
    <row r="14" spans="1:10" ht="15.75" x14ac:dyDescent="0.25">
      <c r="A14" s="21"/>
      <c r="B14" s="20"/>
      <c r="C14" s="20"/>
      <c r="D14" s="20"/>
      <c r="E14" s="20"/>
      <c r="F14" s="20"/>
      <c r="G14" s="19"/>
      <c r="H14" s="18" t="s">
        <v>1</v>
      </c>
      <c r="J14" s="43" t="s">
        <v>59</v>
      </c>
    </row>
    <row r="15" spans="1:10" ht="15.75" x14ac:dyDescent="0.25">
      <c r="A15" s="17" t="s">
        <v>2</v>
      </c>
      <c r="B15" s="9"/>
      <c r="C15" s="9"/>
      <c r="D15" s="9"/>
      <c r="E15" s="9"/>
      <c r="F15" s="9"/>
      <c r="G15" s="8"/>
      <c r="H15" s="40"/>
      <c r="J15" s="48">
        <f>18-COUNTIF(J16:J48,"OK")</f>
        <v>0</v>
      </c>
    </row>
    <row r="16" spans="1:10" x14ac:dyDescent="0.2">
      <c r="A16" s="10" t="s">
        <v>3</v>
      </c>
      <c r="B16" s="28"/>
      <c r="C16" s="28"/>
      <c r="D16" s="28"/>
      <c r="E16" s="14"/>
      <c r="F16" s="31" t="s">
        <v>4</v>
      </c>
      <c r="G16" s="8">
        <v>100</v>
      </c>
      <c r="H16" s="30"/>
      <c r="J16" s="44"/>
    </row>
    <row r="17" spans="1:10" x14ac:dyDescent="0.2">
      <c r="A17" s="10" t="s">
        <v>6</v>
      </c>
      <c r="B17" s="28"/>
      <c r="C17" s="28"/>
      <c r="D17" s="28"/>
      <c r="E17" s="28"/>
      <c r="F17" s="31" t="s">
        <v>4</v>
      </c>
      <c r="G17" s="8">
        <v>101</v>
      </c>
      <c r="H17" s="30"/>
      <c r="J17" s="44"/>
    </row>
    <row r="18" spans="1:10" x14ac:dyDescent="0.2">
      <c r="A18" s="10" t="s">
        <v>8</v>
      </c>
      <c r="B18" s="28"/>
      <c r="C18" s="28"/>
      <c r="D18" s="28"/>
      <c r="E18" s="14"/>
      <c r="F18" s="31" t="s">
        <v>4</v>
      </c>
      <c r="G18" s="8">
        <v>102</v>
      </c>
      <c r="H18" s="30"/>
      <c r="J18" s="44"/>
    </row>
    <row r="19" spans="1:10" x14ac:dyDescent="0.2">
      <c r="A19" s="10" t="s">
        <v>10</v>
      </c>
      <c r="B19" s="28"/>
      <c r="C19" s="28"/>
      <c r="D19" s="28"/>
      <c r="E19" s="34"/>
      <c r="F19" s="31" t="s">
        <v>4</v>
      </c>
      <c r="G19" s="8">
        <v>103</v>
      </c>
      <c r="H19" s="30"/>
      <c r="J19" s="44"/>
    </row>
    <row r="20" spans="1:10" x14ac:dyDescent="0.2">
      <c r="A20" s="10" t="s">
        <v>12</v>
      </c>
      <c r="B20" s="28"/>
      <c r="C20" s="28"/>
      <c r="D20" s="14"/>
      <c r="E20" s="28"/>
      <c r="F20" s="31" t="s">
        <v>4</v>
      </c>
      <c r="G20" s="8">
        <v>104</v>
      </c>
      <c r="H20" s="30"/>
      <c r="I20" s="39"/>
      <c r="J20" s="44"/>
    </row>
    <row r="21" spans="1:10" x14ac:dyDescent="0.2">
      <c r="A21" s="38" t="s">
        <v>14</v>
      </c>
      <c r="B21" s="14"/>
      <c r="C21" s="14"/>
      <c r="D21" s="14"/>
      <c r="E21" s="34"/>
      <c r="F21" s="14"/>
      <c r="G21" s="8">
        <v>105</v>
      </c>
      <c r="H21" s="30"/>
      <c r="J21" s="44" t="str">
        <f>IF(Inm_18489&gt;=0,"OK","Ränteintäkter anges med positivt tecken")</f>
        <v>OK</v>
      </c>
    </row>
    <row r="22" spans="1:10" x14ac:dyDescent="0.2">
      <c r="A22" s="10" t="s">
        <v>16</v>
      </c>
      <c r="B22" s="9"/>
      <c r="C22" s="14"/>
      <c r="D22" s="14"/>
      <c r="E22" s="14"/>
      <c r="F22" s="34"/>
      <c r="G22" s="8">
        <v>106</v>
      </c>
      <c r="H22" s="30"/>
      <c r="J22" s="44" t="str">
        <f>IF(Inm_18490&gt;=0,"OK","Erhållna utdelningar anges med positivt tecken")</f>
        <v>OK</v>
      </c>
    </row>
    <row r="23" spans="1:10" x14ac:dyDescent="0.2">
      <c r="A23" s="10" t="s">
        <v>18</v>
      </c>
      <c r="B23" s="28"/>
      <c r="C23" s="28"/>
      <c r="D23" s="28"/>
      <c r="E23" s="14"/>
      <c r="F23" s="31" t="s">
        <v>4</v>
      </c>
      <c r="G23" s="8">
        <v>107</v>
      </c>
      <c r="H23" s="30"/>
      <c r="J23" s="44"/>
    </row>
    <row r="24" spans="1:10" x14ac:dyDescent="0.2">
      <c r="A24" s="10" t="s">
        <v>20</v>
      </c>
      <c r="B24" s="28"/>
      <c r="C24" s="14"/>
      <c r="D24" s="14"/>
      <c r="E24" s="14"/>
      <c r="F24" s="33"/>
      <c r="G24" s="8">
        <v>108</v>
      </c>
      <c r="H24" s="30"/>
      <c r="J24" s="44" t="str">
        <f>IF(Inm_19839&gt;=0,"OK","Intäkter anges med positivt tecken")</f>
        <v>OK</v>
      </c>
    </row>
    <row r="25" spans="1:10" x14ac:dyDescent="0.2">
      <c r="A25" s="10" t="s">
        <v>22</v>
      </c>
      <c r="B25" s="14"/>
      <c r="C25" s="14"/>
      <c r="D25" s="14"/>
      <c r="E25" s="14"/>
      <c r="F25" s="14"/>
      <c r="G25" s="8">
        <v>109</v>
      </c>
      <c r="H25" s="30"/>
      <c r="J25" s="44" t="str">
        <f>IF(Inm_18492&gt;=0,"OK","Intäkter anges med positivt tecken")</f>
        <v>OK</v>
      </c>
    </row>
    <row r="26" spans="1:10" x14ac:dyDescent="0.2">
      <c r="A26" s="17" t="s">
        <v>24</v>
      </c>
      <c r="B26" s="28"/>
      <c r="C26" s="28"/>
      <c r="D26" s="28"/>
      <c r="E26" s="14"/>
      <c r="F26" s="14"/>
      <c r="G26" s="8">
        <v>110</v>
      </c>
      <c r="H26" s="37">
        <f>H16+H17+H18+H19+H20+H21+H22+H23+H24+H25</f>
        <v>0</v>
      </c>
      <c r="J26" s="44"/>
    </row>
    <row r="27" spans="1:10" x14ac:dyDescent="0.2">
      <c r="A27" s="10"/>
      <c r="B27" s="28"/>
      <c r="C27" s="28"/>
      <c r="D27" s="28"/>
      <c r="E27" s="28"/>
      <c r="F27" s="9"/>
      <c r="G27" s="8"/>
      <c r="H27" s="27"/>
      <c r="J27" s="44"/>
    </row>
    <row r="28" spans="1:10" x14ac:dyDescent="0.2">
      <c r="A28" s="17" t="s">
        <v>25</v>
      </c>
      <c r="B28" s="28"/>
      <c r="C28" s="28"/>
      <c r="D28" s="28"/>
      <c r="E28" s="28"/>
      <c r="F28" s="9"/>
      <c r="G28" s="8"/>
      <c r="H28" s="27"/>
      <c r="J28" s="44"/>
    </row>
    <row r="29" spans="1:10" x14ac:dyDescent="0.2">
      <c r="A29" s="10" t="s">
        <v>26</v>
      </c>
      <c r="B29" s="28"/>
      <c r="C29" s="14"/>
      <c r="D29" s="14"/>
      <c r="E29" s="14"/>
      <c r="F29" s="31" t="s">
        <v>27</v>
      </c>
      <c r="G29" s="8">
        <v>200</v>
      </c>
      <c r="H29" s="30"/>
      <c r="J29" s="44" t="str">
        <f>IF(Inm_18494&lt;=0,"OK","Positiva förvaltningskostnader?")</f>
        <v>OK</v>
      </c>
    </row>
    <row r="30" spans="1:10" x14ac:dyDescent="0.2">
      <c r="A30" s="35" t="s">
        <v>29</v>
      </c>
      <c r="B30" s="28"/>
      <c r="C30" s="36"/>
      <c r="D30" s="36"/>
      <c r="E30" s="14"/>
      <c r="F30" s="31" t="s">
        <v>27</v>
      </c>
      <c r="G30" s="8">
        <v>201</v>
      </c>
      <c r="H30" s="30"/>
      <c r="J30" s="44" t="str">
        <f>IF(Inm_19838&lt;=0,"OK","Ersättningar ska anges med negativt tecken")</f>
        <v>OK</v>
      </c>
    </row>
    <row r="31" spans="1:10" x14ac:dyDescent="0.2">
      <c r="A31" s="35" t="s">
        <v>31</v>
      </c>
      <c r="B31" s="28"/>
      <c r="C31" s="9"/>
      <c r="D31" s="14"/>
      <c r="E31" s="34"/>
      <c r="F31" s="31" t="s">
        <v>27</v>
      </c>
      <c r="G31" s="8">
        <v>202</v>
      </c>
      <c r="H31" s="30"/>
      <c r="J31" s="44" t="str">
        <f>IF(Inm_19837&lt;=0,"OK","Ersättningar ska anges med negativt tecken")</f>
        <v>OK</v>
      </c>
    </row>
    <row r="32" spans="1:10" x14ac:dyDescent="0.2">
      <c r="A32" s="35" t="s">
        <v>33</v>
      </c>
      <c r="B32" s="28"/>
      <c r="C32" s="28"/>
      <c r="D32" s="34"/>
      <c r="E32" s="34"/>
      <c r="F32" s="31" t="s">
        <v>27</v>
      </c>
      <c r="G32" s="8">
        <v>203</v>
      </c>
      <c r="H32" s="30"/>
      <c r="J32" s="44" t="str">
        <f>IF(Inm_19836&lt;=0,"OK","Ersättningar ska anges med negativt tecken")</f>
        <v>OK</v>
      </c>
    </row>
    <row r="33" spans="1:10" x14ac:dyDescent="0.2">
      <c r="A33" s="35" t="s">
        <v>35</v>
      </c>
      <c r="B33" s="28"/>
      <c r="C33" s="14"/>
      <c r="D33" s="14"/>
      <c r="E33" s="14"/>
      <c r="F33" s="31" t="s">
        <v>27</v>
      </c>
      <c r="G33" s="8">
        <v>204</v>
      </c>
      <c r="H33" s="30"/>
      <c r="J33" s="44" t="str">
        <f>IF(Inm_19835&lt;=0,"OK","Ersättningar ska anges med negativt tecken")</f>
        <v>OK</v>
      </c>
    </row>
    <row r="34" spans="1:10" x14ac:dyDescent="0.2">
      <c r="A34" s="10" t="s">
        <v>37</v>
      </c>
      <c r="B34" s="28"/>
      <c r="C34" s="34"/>
      <c r="D34" s="34"/>
      <c r="E34" s="34"/>
      <c r="F34" s="31" t="s">
        <v>27</v>
      </c>
      <c r="G34" s="8">
        <v>205</v>
      </c>
      <c r="H34" s="30"/>
      <c r="J34" s="44" t="str">
        <f>IF(Inm_18495&lt;=0,"OK","Positiva räntekostnader?")</f>
        <v>OK</v>
      </c>
    </row>
    <row r="35" spans="1:10" x14ac:dyDescent="0.2">
      <c r="A35" s="10" t="s">
        <v>39</v>
      </c>
      <c r="B35" s="28"/>
      <c r="C35" s="14"/>
      <c r="D35" s="14"/>
      <c r="E35" s="14"/>
      <c r="F35" s="31" t="s">
        <v>27</v>
      </c>
      <c r="G35" s="8">
        <v>206</v>
      </c>
      <c r="H35" s="30"/>
      <c r="J35" s="44" t="str">
        <f>IF(Inm_18496&lt;=0,"OK","Positiva övriga finansiella kostnader?")</f>
        <v>OK</v>
      </c>
    </row>
    <row r="36" spans="1:10" x14ac:dyDescent="0.2">
      <c r="A36" s="10" t="s">
        <v>41</v>
      </c>
      <c r="B36" s="28"/>
      <c r="C36" s="14"/>
      <c r="D36" s="14"/>
      <c r="E36" s="14"/>
      <c r="F36" s="31" t="s">
        <v>27</v>
      </c>
      <c r="G36" s="8">
        <v>207</v>
      </c>
      <c r="H36" s="30"/>
      <c r="J36" s="44" t="str">
        <f>IF(Inm_19834&lt;=0,"OK","Positiva övriga kostnader?")</f>
        <v>OK</v>
      </c>
    </row>
    <row r="37" spans="1:10" x14ac:dyDescent="0.2">
      <c r="A37" s="17" t="s">
        <v>43</v>
      </c>
      <c r="B37" s="28"/>
      <c r="C37" s="34"/>
      <c r="D37" s="34"/>
      <c r="E37" s="34"/>
      <c r="F37" s="33"/>
      <c r="G37" s="8">
        <v>208</v>
      </c>
      <c r="H37" s="32">
        <f>H30+H31+H32+H33+H34+H35+H36</f>
        <v>0</v>
      </c>
      <c r="J37" s="44"/>
    </row>
    <row r="38" spans="1:10" x14ac:dyDescent="0.2">
      <c r="A38" s="17"/>
      <c r="B38" s="28"/>
      <c r="C38" s="28"/>
      <c r="D38" s="28"/>
      <c r="E38" s="28"/>
      <c r="F38" s="9"/>
      <c r="G38" s="8"/>
      <c r="H38" s="27"/>
      <c r="J38" s="44"/>
    </row>
    <row r="39" spans="1:10" s="29" customFormat="1" x14ac:dyDescent="0.2">
      <c r="A39" s="10" t="s">
        <v>44</v>
      </c>
      <c r="B39" s="14"/>
      <c r="C39" s="14"/>
      <c r="D39" s="14"/>
      <c r="E39" s="14"/>
      <c r="F39" s="31" t="s">
        <v>27</v>
      </c>
      <c r="G39" s="8">
        <v>211</v>
      </c>
      <c r="H39" s="30"/>
      <c r="J39" s="44" t="str">
        <f>IF(Inm_18497&lt;=0,"OK","Skatt anges med negativt tecken!")</f>
        <v>OK</v>
      </c>
    </row>
    <row r="40" spans="1:10" x14ac:dyDescent="0.2">
      <c r="A40" s="10"/>
      <c r="B40" s="28"/>
      <c r="C40" s="28"/>
      <c r="D40" s="28"/>
      <c r="E40" s="28"/>
      <c r="F40" s="9"/>
      <c r="G40" s="8"/>
      <c r="H40" s="27"/>
      <c r="J40" s="44"/>
    </row>
    <row r="41" spans="1:10" ht="13.5" thickBot="1" x14ac:dyDescent="0.25">
      <c r="A41" s="4" t="s">
        <v>46</v>
      </c>
      <c r="B41" s="6"/>
      <c r="C41" s="6"/>
      <c r="D41" s="6"/>
      <c r="E41" s="6"/>
      <c r="F41" s="26" t="s">
        <v>4</v>
      </c>
      <c r="G41" s="2">
        <v>212</v>
      </c>
      <c r="H41" s="11"/>
      <c r="J41" s="44" t="str">
        <f>IF(ABS(Inm_18498-(Inm_19859+Inm_19858+Inm_19857+Inm_19856+Inm_19855+Inm_18489+Inm_18490+Inm_18493+Inm_19839+Inm_18492+Inm_19838+Inm_19837+Inm_19836+Inm_19835+Inm_18495+Inm_18496+Inm_19834+Inm_18497))&lt;10,"OK","Fel Åretsresultat!")</f>
        <v>OK</v>
      </c>
    </row>
    <row r="42" spans="1:10" ht="13.5" thickBot="1" x14ac:dyDescent="0.25">
      <c r="A42" s="25"/>
      <c r="B42" s="24"/>
      <c r="C42" s="24"/>
      <c r="D42" s="24"/>
      <c r="E42" s="24"/>
      <c r="F42" s="24"/>
      <c r="G42" s="23"/>
      <c r="H42" s="22"/>
      <c r="J42" s="44"/>
    </row>
    <row r="43" spans="1:10" ht="15.75" x14ac:dyDescent="0.25">
      <c r="A43" s="21" t="s">
        <v>48</v>
      </c>
      <c r="B43" s="20"/>
      <c r="C43" s="20"/>
      <c r="D43" s="20"/>
      <c r="E43" s="20"/>
      <c r="F43" s="20"/>
      <c r="G43" s="19"/>
      <c r="H43" s="18" t="s">
        <v>1</v>
      </c>
      <c r="J43" s="44" t="str">
        <f>IF(((Inm_18502+Inm_18501))&lt;=Inm_18499,"OK","Summafel övriga transaktionskostnader!")</f>
        <v>OK</v>
      </c>
    </row>
    <row r="44" spans="1:10" x14ac:dyDescent="0.2">
      <c r="A44" s="17" t="s">
        <v>49</v>
      </c>
      <c r="B44" s="9"/>
      <c r="C44" s="9"/>
      <c r="D44" s="14"/>
      <c r="E44" s="14"/>
      <c r="F44" s="16"/>
      <c r="G44" s="8">
        <v>300</v>
      </c>
      <c r="H44" s="11"/>
      <c r="J44" s="44" t="str">
        <f>IF(Inm_18499&lt;=0,"OK","Positiva transaktionskostnader?")</f>
        <v>OK</v>
      </c>
    </row>
    <row r="45" spans="1:10" x14ac:dyDescent="0.2">
      <c r="A45" s="10" t="s">
        <v>51</v>
      </c>
      <c r="B45" s="9"/>
      <c r="C45" s="9"/>
      <c r="D45" s="9"/>
      <c r="E45" s="14"/>
      <c r="F45" s="15" t="s">
        <v>52</v>
      </c>
      <c r="G45" s="12">
        <v>301</v>
      </c>
      <c r="H45" s="11"/>
      <c r="J45" s="44" t="str">
        <f>IF(Inm_18502&lt;=0,"OK","Positiva inkl. värdeförändring?")</f>
        <v>OK</v>
      </c>
    </row>
    <row r="46" spans="1:10" x14ac:dyDescent="0.2">
      <c r="A46" s="10" t="s">
        <v>54</v>
      </c>
      <c r="B46" s="9"/>
      <c r="C46" s="9"/>
      <c r="D46" s="9"/>
      <c r="E46" s="14"/>
      <c r="F46" s="13" t="s">
        <v>55</v>
      </c>
      <c r="G46" s="12">
        <v>302</v>
      </c>
      <c r="H46" s="11"/>
      <c r="J46" s="44" t="str">
        <f>IF(Inm_18501&lt;=0,"OK","Positiva inkl. övriga kostnader?")</f>
        <v>OK</v>
      </c>
    </row>
    <row r="47" spans="1:10" x14ac:dyDescent="0.2">
      <c r="A47" s="10"/>
      <c r="B47" s="9"/>
      <c r="C47" s="9"/>
      <c r="D47" s="9"/>
      <c r="E47" s="9"/>
      <c r="F47" s="9"/>
      <c r="G47" s="8"/>
      <c r="H47" s="5"/>
      <c r="J47" s="44"/>
    </row>
    <row r="48" spans="1:10" ht="13.5" thickBot="1" x14ac:dyDescent="0.25">
      <c r="A48" s="4" t="s">
        <v>57</v>
      </c>
      <c r="B48" s="6"/>
      <c r="C48" s="6"/>
      <c r="D48" s="6"/>
      <c r="E48" s="6"/>
      <c r="F48" s="6"/>
      <c r="G48" s="2">
        <v>310</v>
      </c>
      <c r="H48" s="1"/>
      <c r="J48" s="45"/>
    </row>
    <row r="49" spans="9:9" x14ac:dyDescent="0.2">
      <c r="I49" s="29"/>
    </row>
  </sheetData>
  <sheetProtection sheet="1" objects="1" scenarios="1"/>
  <protectedRanges>
    <protectedRange sqref="H26:H28 H37:H38 H42:H43" name="Område4_1"/>
    <protectedRange sqref="H21" name="Område4_8_1"/>
    <protectedRange sqref="H22" name="Område4_9_1"/>
    <protectedRange sqref="H23:H24" name="Område4_10_1"/>
    <protectedRange sqref="H25" name="Område4_11_1"/>
    <protectedRange sqref="H29:H33" name="Område4_5_1"/>
    <protectedRange sqref="H34" name="Område4_6_1"/>
    <protectedRange sqref="H35:H36" name="Område4_7_1"/>
    <protectedRange sqref="H40" name="Område4_1_1"/>
    <protectedRange sqref="H41" name="Område4_3_1"/>
    <protectedRange sqref="H39" name="Område4_4_1"/>
    <protectedRange sqref="H47" name="Område4_1_2"/>
    <protectedRange sqref="H44:H46" name="Område4_12"/>
    <protectedRange sqref="H48" name="Område4_2_1"/>
    <protectedRange sqref="H16" name="Område4_12_1"/>
    <protectedRange sqref="H17" name="Område4_12_2"/>
    <protectedRange sqref="H18" name="Område4_12_3"/>
    <protectedRange sqref="H19" name="Område4_12_4"/>
    <protectedRange sqref="H20" name="Område4_12_5"/>
  </protectedRanges>
  <mergeCells count="6">
    <mergeCell ref="D9:F9"/>
    <mergeCell ref="D8:F8"/>
    <mergeCell ref="A1:H1"/>
    <mergeCell ref="A2:H2"/>
    <mergeCell ref="D6:F6"/>
    <mergeCell ref="D7:F7"/>
  </mergeCells>
  <hyperlinks>
    <hyperlink ref="H8" r:id="rId1" xr:uid="{8E96EACF-0AFC-4189-9B1A-AA96ABBDD9B2}"/>
  </hyperlinks>
  <pageMargins left="0.59055118110236227" right="0.19685039370078741" top="0.59055118110236227" bottom="0.59055118110236227" header="0.51181102362204722" footer="0.51181102362204722"/>
  <pageSetup paperSize="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04EF8F6F77BB64299BFAEAADF0F07C1" ma:contentTypeVersion="0" ma:contentTypeDescription="Skapa ett nytt dokument." ma:contentTypeScope="" ma:versionID="98faf8b3b850b67016d2e684dd359a91">
  <xsd:schema xmlns:xsd="http://www.w3.org/2001/XMLSchema" xmlns:xs="http://www.w3.org/2001/XMLSchema" xmlns:p="http://schemas.microsoft.com/office/2006/metadata/properties" targetNamespace="http://schemas.microsoft.com/office/2006/metadata/properties" ma:root="true" ma:fieldsID="988ddc45a2a1ba233d786d3fa5db79e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16E011-41B0-4EA0-8836-12A5ADC80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26C6CC9-CEDD-4A90-8C3C-FC14304C1E11}">
  <ds:schemaRefs>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B5CE904-0188-4A18-B6A4-A86A61BCE6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24</vt:i4>
      </vt:variant>
    </vt:vector>
  </HeadingPairs>
  <TitlesOfParts>
    <vt:vector size="30" baseType="lpstr">
      <vt:lpstr>RepairFormula</vt:lpstr>
      <vt:lpstr>Summary</vt:lpstr>
      <vt:lpstr>Db</vt:lpstr>
      <vt:lpstr>UL</vt:lpstr>
      <vt:lpstr>Anvisning</vt:lpstr>
      <vt:lpstr>Blankett</vt:lpstr>
      <vt:lpstr>Inm_18489</vt:lpstr>
      <vt:lpstr>Inm_18490</vt:lpstr>
      <vt:lpstr>Inm_18492</vt:lpstr>
      <vt:lpstr>Inm_18493</vt:lpstr>
      <vt:lpstr>Inm_18494</vt:lpstr>
      <vt:lpstr>Inm_18495</vt:lpstr>
      <vt:lpstr>Inm_18496</vt:lpstr>
      <vt:lpstr>Inm_18497</vt:lpstr>
      <vt:lpstr>Inm_18498</vt:lpstr>
      <vt:lpstr>Inm_18499</vt:lpstr>
      <vt:lpstr>Inm_18500</vt:lpstr>
      <vt:lpstr>Inm_18501</vt:lpstr>
      <vt:lpstr>Inm_18502</vt:lpstr>
      <vt:lpstr>Inm_19834</vt:lpstr>
      <vt:lpstr>Inm_19835</vt:lpstr>
      <vt:lpstr>Inm_19836</vt:lpstr>
      <vt:lpstr>Inm_19837</vt:lpstr>
      <vt:lpstr>Inm_19838</vt:lpstr>
      <vt:lpstr>Inm_19839</vt:lpstr>
      <vt:lpstr>Inm_19855</vt:lpstr>
      <vt:lpstr>Inm_19856</vt:lpstr>
      <vt:lpstr>Inm_19857</vt:lpstr>
      <vt:lpstr>Inm_19858</vt:lpstr>
      <vt:lpstr>Inm_19859</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Fonder_Res_Version3</dc:title>
  <dc:creator>scbelcu</dc:creator>
  <cp:lastModifiedBy>Jansson Nils-Henrik ESA/BFN/FM-S</cp:lastModifiedBy>
  <dcterms:created xsi:type="dcterms:W3CDTF">2012-10-29T10:10:43Z</dcterms:created>
  <dcterms:modified xsi:type="dcterms:W3CDTF">2026-02-27T12:43:14Z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0x010100804EF8F6F77BB64299BFAEAADF0F07C1</vt:lpwstr>
  </property>
  <property fmtid="{D5CDD505-2E9C-101B-9397-08002B2CF9AE}" pid="3" name="Enviroment">
    <vt:lpwstr>ATEST</vt:lpwstr>
  </property>
  <property fmtid="{D5CDD505-2E9C-101B-9397-08002B2CF9AE}" pid="4" name="ReleaseMarkerad">
    <vt:lpwstr>NEJ</vt:lpwstr>
  </property>
  <property fmtid="{D5CDD505-2E9C-101B-9397-08002B2CF9AE}" pid="5" name="IdBlankettNamn">
    <vt:lpwstr>Fonder_Res</vt:lpwstr>
  </property>
  <property fmtid="{D5CDD505-2E9C-101B-9397-08002B2CF9AE}" pid="6" name="Version">
    <vt:i4>3</vt:i4>
  </property>
</Properties>
</file>