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01" windowWidth="16020" windowHeight="5325" activeTab="0"/>
  </bookViews>
  <sheets>
    <sheet name="Utfall Totalt" sheetId="1" r:id="rId1"/>
    <sheet name="Tabell1" sheetId="2" state="hidden" r:id="rId2"/>
    <sheet name="Data" sheetId="3" state="hidden" r:id="rId3"/>
  </sheets>
  <definedNames>
    <definedName name="_xlnm.Print_Area" localSheetId="1">'Tabell1'!$D$1:$M$301</definedName>
    <definedName name="_xlnm.Print_Area" localSheetId="0">'Utfall Totalt'!$A$6:$D$21</definedName>
    <definedName name="_xlnm.Print_Titles" localSheetId="1">'Tabell1'!$1:$9</definedName>
  </definedNames>
  <calcPr fullCalcOnLoad="1"/>
</workbook>
</file>

<file path=xl/sharedStrings.xml><?xml version="1.0" encoding="utf-8"?>
<sst xmlns="http://schemas.openxmlformats.org/spreadsheetml/2006/main" count="1802" uniqueCount="672">
  <si>
    <t>Upplands Väsby</t>
  </si>
  <si>
    <t>Ange kommun:</t>
  </si>
  <si>
    <t>Kom-</t>
  </si>
  <si>
    <t>Kommun</t>
  </si>
  <si>
    <t>Folkmängd</t>
  </si>
  <si>
    <t>Inkomst-</t>
  </si>
  <si>
    <t>Kostnads-</t>
  </si>
  <si>
    <t>Införande-</t>
  </si>
  <si>
    <t>mun-</t>
  </si>
  <si>
    <t>kod</t>
  </si>
  <si>
    <t>0114</t>
  </si>
  <si>
    <t>0115</t>
  </si>
  <si>
    <t>Vallentuna</t>
  </si>
  <si>
    <t>0117</t>
  </si>
  <si>
    <t>Österåker</t>
  </si>
  <si>
    <t>0120</t>
  </si>
  <si>
    <t>Värmdö</t>
  </si>
  <si>
    <t>0123</t>
  </si>
  <si>
    <t>Järfälla</t>
  </si>
  <si>
    <t>0125</t>
  </si>
  <si>
    <t>Ekerö</t>
  </si>
  <si>
    <t>0126</t>
  </si>
  <si>
    <t>Huddinge</t>
  </si>
  <si>
    <t>0127</t>
  </si>
  <si>
    <t>Botkyrka</t>
  </si>
  <si>
    <t>0128</t>
  </si>
  <si>
    <t>Salem</t>
  </si>
  <si>
    <t>0136</t>
  </si>
  <si>
    <t>Haninge</t>
  </si>
  <si>
    <t>0138</t>
  </si>
  <si>
    <t>Tyresö</t>
  </si>
  <si>
    <t>0139</t>
  </si>
  <si>
    <t>Upplands-Bro</t>
  </si>
  <si>
    <t>0140</t>
  </si>
  <si>
    <t>Nykvarn</t>
  </si>
  <si>
    <t>0160</t>
  </si>
  <si>
    <t>Täby</t>
  </si>
  <si>
    <t>0162</t>
  </si>
  <si>
    <t>Danderyd</t>
  </si>
  <si>
    <t>0163</t>
  </si>
  <si>
    <t>Sollentuna</t>
  </si>
  <si>
    <t>0180</t>
  </si>
  <si>
    <t>Stockholm</t>
  </si>
  <si>
    <t>0181</t>
  </si>
  <si>
    <t>Södertälje</t>
  </si>
  <si>
    <t>0182</t>
  </si>
  <si>
    <t>Nacka</t>
  </si>
  <si>
    <t>0183</t>
  </si>
  <si>
    <t>Sundbyberg</t>
  </si>
  <si>
    <t>0184</t>
  </si>
  <si>
    <t>Solna</t>
  </si>
  <si>
    <t>0186</t>
  </si>
  <si>
    <t>Lidingö</t>
  </si>
  <si>
    <t>0187</t>
  </si>
  <si>
    <t>Vaxholm</t>
  </si>
  <si>
    <t>0188</t>
  </si>
  <si>
    <t>Norrtälje</t>
  </si>
  <si>
    <t>0191</t>
  </si>
  <si>
    <t>Sigtuna</t>
  </si>
  <si>
    <t>0192</t>
  </si>
  <si>
    <t>Nynäshamn</t>
  </si>
  <si>
    <t>0305</t>
  </si>
  <si>
    <t>Håbo</t>
  </si>
  <si>
    <t>0319</t>
  </si>
  <si>
    <t>Älvkarleby</t>
  </si>
  <si>
    <t>0330</t>
  </si>
  <si>
    <t>Knivsta</t>
  </si>
  <si>
    <t>0360</t>
  </si>
  <si>
    <t>Tierp</t>
  </si>
  <si>
    <t>0380</t>
  </si>
  <si>
    <t>Uppsala</t>
  </si>
  <si>
    <t>0381</t>
  </si>
  <si>
    <t>Enköping</t>
  </si>
  <si>
    <t>0382</t>
  </si>
  <si>
    <t>Östhammar</t>
  </si>
  <si>
    <t>0428</t>
  </si>
  <si>
    <t>Vingåker</t>
  </si>
  <si>
    <t>0461</t>
  </si>
  <si>
    <t>Gnesta</t>
  </si>
  <si>
    <t>0480</t>
  </si>
  <si>
    <t>Nyköping</t>
  </si>
  <si>
    <t>0481</t>
  </si>
  <si>
    <t>Oxelösund</t>
  </si>
  <si>
    <t>0482</t>
  </si>
  <si>
    <t>Flen</t>
  </si>
  <si>
    <t>0483</t>
  </si>
  <si>
    <t>Katrineholm</t>
  </si>
  <si>
    <t>0484</t>
  </si>
  <si>
    <t>Eskilstuna</t>
  </si>
  <si>
    <t>0486</t>
  </si>
  <si>
    <t>Strängnäs</t>
  </si>
  <si>
    <t>0488</t>
  </si>
  <si>
    <t>Trosa</t>
  </si>
  <si>
    <t>0509</t>
  </si>
  <si>
    <t>Ödeshög</t>
  </si>
  <si>
    <t>0512</t>
  </si>
  <si>
    <t>Ydre</t>
  </si>
  <si>
    <t>0513</t>
  </si>
  <si>
    <t>Kinda</t>
  </si>
  <si>
    <t>0560</t>
  </si>
  <si>
    <t>Boxholm</t>
  </si>
  <si>
    <t>0561</t>
  </si>
  <si>
    <t>Åtvidaberg</t>
  </si>
  <si>
    <t>0562</t>
  </si>
  <si>
    <t>Finspång</t>
  </si>
  <si>
    <t>0563</t>
  </si>
  <si>
    <t>Valdemarsvik</t>
  </si>
  <si>
    <t>0580</t>
  </si>
  <si>
    <t>Linköping</t>
  </si>
  <si>
    <t>0581</t>
  </si>
  <si>
    <t>Norrköping</t>
  </si>
  <si>
    <t>0582</t>
  </si>
  <si>
    <t>Söderköping</t>
  </si>
  <si>
    <t>0583</t>
  </si>
  <si>
    <t>Motala</t>
  </si>
  <si>
    <t>0584</t>
  </si>
  <si>
    <t>Vadstena</t>
  </si>
  <si>
    <t>0586</t>
  </si>
  <si>
    <t>Mjölby</t>
  </si>
  <si>
    <t>0604</t>
  </si>
  <si>
    <t>Aneby</t>
  </si>
  <si>
    <t>0617</t>
  </si>
  <si>
    <t>Gnosjö</t>
  </si>
  <si>
    <t>0642</t>
  </si>
  <si>
    <t>Mullsjö</t>
  </si>
  <si>
    <t>0643</t>
  </si>
  <si>
    <t>Habo</t>
  </si>
  <si>
    <t>0662</t>
  </si>
  <si>
    <t>Gislaved</t>
  </si>
  <si>
    <t>0665</t>
  </si>
  <si>
    <t>Vaggeryd</t>
  </si>
  <si>
    <t>0680</t>
  </si>
  <si>
    <t>Jönköping</t>
  </si>
  <si>
    <t>0682</t>
  </si>
  <si>
    <t>Nässjö</t>
  </si>
  <si>
    <t>0683</t>
  </si>
  <si>
    <t>Värnamo</t>
  </si>
  <si>
    <t>0684</t>
  </si>
  <si>
    <t>Sävsjö</t>
  </si>
  <si>
    <t>0685</t>
  </si>
  <si>
    <t>Vetlanda</t>
  </si>
  <si>
    <t>0686</t>
  </si>
  <si>
    <t>Eksjö</t>
  </si>
  <si>
    <t>0687</t>
  </si>
  <si>
    <t>Tranås</t>
  </si>
  <si>
    <t>0760</t>
  </si>
  <si>
    <t>Uppvidinge</t>
  </si>
  <si>
    <t>0761</t>
  </si>
  <si>
    <t>Lessebo</t>
  </si>
  <si>
    <t>0763</t>
  </si>
  <si>
    <t>Tingsryd</t>
  </si>
  <si>
    <t>0764</t>
  </si>
  <si>
    <t>Alvesta</t>
  </si>
  <si>
    <t>0765</t>
  </si>
  <si>
    <t>Älmhult</t>
  </si>
  <si>
    <t>0767</t>
  </si>
  <si>
    <t>Markaryd</t>
  </si>
  <si>
    <t>0780</t>
  </si>
  <si>
    <t>Växjö</t>
  </si>
  <si>
    <t>0781</t>
  </si>
  <si>
    <t>Ljungby</t>
  </si>
  <si>
    <t>0821</t>
  </si>
  <si>
    <t>Högsby</t>
  </si>
  <si>
    <t>0834</t>
  </si>
  <si>
    <t>Torsås</t>
  </si>
  <si>
    <t>0840</t>
  </si>
  <si>
    <t>Mörbylånga</t>
  </si>
  <si>
    <t>0860</t>
  </si>
  <si>
    <t>Hultsfred</t>
  </si>
  <si>
    <t>0861</t>
  </si>
  <si>
    <t>Mönsterås</t>
  </si>
  <si>
    <t>0862</t>
  </si>
  <si>
    <t>Emmaboda</t>
  </si>
  <si>
    <t>0880</t>
  </si>
  <si>
    <t>Kalmar</t>
  </si>
  <si>
    <t>0881</t>
  </si>
  <si>
    <t>Nybro</t>
  </si>
  <si>
    <t>0882</t>
  </si>
  <si>
    <t>Oskarshamn</t>
  </si>
  <si>
    <t>0883</t>
  </si>
  <si>
    <t>Västervik</t>
  </si>
  <si>
    <t>0884</t>
  </si>
  <si>
    <t>Vimmerby</t>
  </si>
  <si>
    <t>0885</t>
  </si>
  <si>
    <t>Borgholm</t>
  </si>
  <si>
    <t>0980</t>
  </si>
  <si>
    <t>Gotland</t>
  </si>
  <si>
    <t>1060</t>
  </si>
  <si>
    <t>Olofström</t>
  </si>
  <si>
    <t>1080</t>
  </si>
  <si>
    <t>Karlskrona</t>
  </si>
  <si>
    <t>1081</t>
  </si>
  <si>
    <t>Ronneby</t>
  </si>
  <si>
    <t>1082</t>
  </si>
  <si>
    <t>Karlshamn</t>
  </si>
  <si>
    <t>1083</t>
  </si>
  <si>
    <t>Sölvesborg</t>
  </si>
  <si>
    <t>1214</t>
  </si>
  <si>
    <t>Svalöv</t>
  </si>
  <si>
    <t>1230</t>
  </si>
  <si>
    <t>Staffanstorp</t>
  </si>
  <si>
    <t>1231</t>
  </si>
  <si>
    <t>Burlöv</t>
  </si>
  <si>
    <t>1233</t>
  </si>
  <si>
    <t>Vellinge</t>
  </si>
  <si>
    <t>1256</t>
  </si>
  <si>
    <t>Östra Göinge</t>
  </si>
  <si>
    <t>1257</t>
  </si>
  <si>
    <t>Örkelljunga</t>
  </si>
  <si>
    <t>1260</t>
  </si>
  <si>
    <t>Bjuv</t>
  </si>
  <si>
    <t>1261</t>
  </si>
  <si>
    <t>Kävlinge</t>
  </si>
  <si>
    <t>1262</t>
  </si>
  <si>
    <t>Lomma</t>
  </si>
  <si>
    <t>1263</t>
  </si>
  <si>
    <t>Svedala</t>
  </si>
  <si>
    <t>1264</t>
  </si>
  <si>
    <t>Skurup</t>
  </si>
  <si>
    <t>1265</t>
  </si>
  <si>
    <t>Sjöbo</t>
  </si>
  <si>
    <t>1266</t>
  </si>
  <si>
    <t>Hörby</t>
  </si>
  <si>
    <t>1267</t>
  </si>
  <si>
    <t>Höör</t>
  </si>
  <si>
    <t>1270</t>
  </si>
  <si>
    <t>Tomelilla</t>
  </si>
  <si>
    <t>1272</t>
  </si>
  <si>
    <t>Bromölla</t>
  </si>
  <si>
    <t>1273</t>
  </si>
  <si>
    <t>Osby</t>
  </si>
  <si>
    <t>1275</t>
  </si>
  <si>
    <t>Perstorp</t>
  </si>
  <si>
    <t>1276</t>
  </si>
  <si>
    <t>Klippan</t>
  </si>
  <si>
    <t>1277</t>
  </si>
  <si>
    <t>Åstorp</t>
  </si>
  <si>
    <t>1278</t>
  </si>
  <si>
    <t>Båstad</t>
  </si>
  <si>
    <t>1280</t>
  </si>
  <si>
    <t>Malmö</t>
  </si>
  <si>
    <t>1281</t>
  </si>
  <si>
    <t>Lund</t>
  </si>
  <si>
    <t>1282</t>
  </si>
  <si>
    <t>Landskrona</t>
  </si>
  <si>
    <t>1283</t>
  </si>
  <si>
    <t>Helsingborg</t>
  </si>
  <si>
    <t>1284</t>
  </si>
  <si>
    <t>Höganäs</t>
  </si>
  <si>
    <t>1285</t>
  </si>
  <si>
    <t>Eslöv</t>
  </si>
  <si>
    <t>1286</t>
  </si>
  <si>
    <t>Ystad</t>
  </si>
  <si>
    <t>1287</t>
  </si>
  <si>
    <t>Trelleborg</t>
  </si>
  <si>
    <t>1290</t>
  </si>
  <si>
    <t>Kristianstad</t>
  </si>
  <si>
    <t>1291</t>
  </si>
  <si>
    <t>Simrishamn</t>
  </si>
  <si>
    <t>1292</t>
  </si>
  <si>
    <t>Ängelholm</t>
  </si>
  <si>
    <t>1293</t>
  </si>
  <si>
    <t>Hässleholm</t>
  </si>
  <si>
    <t>1315</t>
  </si>
  <si>
    <t>Hylte</t>
  </si>
  <si>
    <t>1380</t>
  </si>
  <si>
    <t>Halmstad</t>
  </si>
  <si>
    <t>1381</t>
  </si>
  <si>
    <t>Laholm</t>
  </si>
  <si>
    <t>1382</t>
  </si>
  <si>
    <t>Falkenberg</t>
  </si>
  <si>
    <t>1383</t>
  </si>
  <si>
    <t>Varberg</t>
  </si>
  <si>
    <t>1384</t>
  </si>
  <si>
    <t>Kungsbacka</t>
  </si>
  <si>
    <t>1401</t>
  </si>
  <si>
    <t>Härryda</t>
  </si>
  <si>
    <t>1402</t>
  </si>
  <si>
    <t>Partille</t>
  </si>
  <si>
    <t>1407</t>
  </si>
  <si>
    <t>Öckerö</t>
  </si>
  <si>
    <t>1415</t>
  </si>
  <si>
    <t>Stenungsund</t>
  </si>
  <si>
    <t>1419</t>
  </si>
  <si>
    <t>Tjörn</t>
  </si>
  <si>
    <t>1421</t>
  </si>
  <si>
    <t>Orust</t>
  </si>
  <si>
    <t>1427</t>
  </si>
  <si>
    <t>Sotenäs</t>
  </si>
  <si>
    <t>1430</t>
  </si>
  <si>
    <t>Munkedal</t>
  </si>
  <si>
    <t>1435</t>
  </si>
  <si>
    <t>Tanum</t>
  </si>
  <si>
    <t>1438</t>
  </si>
  <si>
    <t>Dals-Ed</t>
  </si>
  <si>
    <t>1439</t>
  </si>
  <si>
    <t>Färgelanda</t>
  </si>
  <si>
    <t>1440</t>
  </si>
  <si>
    <t>Ale</t>
  </si>
  <si>
    <t>1441</t>
  </si>
  <si>
    <t>Lerum</t>
  </si>
  <si>
    <t>1442</t>
  </si>
  <si>
    <t>Vårgårda</t>
  </si>
  <si>
    <t>1443</t>
  </si>
  <si>
    <t>Bollebygd</t>
  </si>
  <si>
    <t>1444</t>
  </si>
  <si>
    <t>Grästorp</t>
  </si>
  <si>
    <t>1445</t>
  </si>
  <si>
    <t>Essunga</t>
  </si>
  <si>
    <t>1446</t>
  </si>
  <si>
    <t>Karlsborg</t>
  </si>
  <si>
    <t>1447</t>
  </si>
  <si>
    <t>Gullspång</t>
  </si>
  <si>
    <t>1452</t>
  </si>
  <si>
    <t>Tranemo</t>
  </si>
  <si>
    <t>1460</t>
  </si>
  <si>
    <t>Bengtsfors</t>
  </si>
  <si>
    <t>1461</t>
  </si>
  <si>
    <t>Mellerud</t>
  </si>
  <si>
    <t>1462</t>
  </si>
  <si>
    <t>Lilla Edet</t>
  </si>
  <si>
    <t>1463</t>
  </si>
  <si>
    <t>Mark</t>
  </si>
  <si>
    <t>1465</t>
  </si>
  <si>
    <t>Svenljunga</t>
  </si>
  <si>
    <t>1466</t>
  </si>
  <si>
    <t>Herrljunga</t>
  </si>
  <si>
    <t>1470</t>
  </si>
  <si>
    <t>Vara</t>
  </si>
  <si>
    <t>1471</t>
  </si>
  <si>
    <t>Götene</t>
  </si>
  <si>
    <t>1472</t>
  </si>
  <si>
    <t>Tibro</t>
  </si>
  <si>
    <t>1473</t>
  </si>
  <si>
    <t>Töreboda</t>
  </si>
  <si>
    <t>1480</t>
  </si>
  <si>
    <t>Göteborg</t>
  </si>
  <si>
    <t>1481</t>
  </si>
  <si>
    <t>Mölndal</t>
  </si>
  <si>
    <t>1482</t>
  </si>
  <si>
    <t>Kungälv</t>
  </si>
  <si>
    <t>1484</t>
  </si>
  <si>
    <t>Lysekil</t>
  </si>
  <si>
    <t>1485</t>
  </si>
  <si>
    <t>Uddevalla</t>
  </si>
  <si>
    <t>1486</t>
  </si>
  <si>
    <t>Strömstad</t>
  </si>
  <si>
    <t>1487</t>
  </si>
  <si>
    <t>Vänersborg</t>
  </si>
  <si>
    <t>1488</t>
  </si>
  <si>
    <t>Trollhättan</t>
  </si>
  <si>
    <t>1489</t>
  </si>
  <si>
    <t>Alingsås</t>
  </si>
  <si>
    <t>1490</t>
  </si>
  <si>
    <t>Borås</t>
  </si>
  <si>
    <t>1491</t>
  </si>
  <si>
    <t>Ulricehamn</t>
  </si>
  <si>
    <t>1492</t>
  </si>
  <si>
    <t>Åmål</t>
  </si>
  <si>
    <t>1493</t>
  </si>
  <si>
    <t>Mariestad</t>
  </si>
  <si>
    <t>1494</t>
  </si>
  <si>
    <t>Lidköping</t>
  </si>
  <si>
    <t>1495</t>
  </si>
  <si>
    <t>Skara</t>
  </si>
  <si>
    <t>1496</t>
  </si>
  <si>
    <t>Skövde</t>
  </si>
  <si>
    <t>1497</t>
  </si>
  <si>
    <t>Hjo</t>
  </si>
  <si>
    <t>1498</t>
  </si>
  <si>
    <t>Tidaholm</t>
  </si>
  <si>
    <t>1499</t>
  </si>
  <si>
    <t>Falköping</t>
  </si>
  <si>
    <t>1715</t>
  </si>
  <si>
    <t>Kil</t>
  </si>
  <si>
    <t>1730</t>
  </si>
  <si>
    <t>Eda</t>
  </si>
  <si>
    <t>1737</t>
  </si>
  <si>
    <t>Torsby</t>
  </si>
  <si>
    <t>1760</t>
  </si>
  <si>
    <t>Storfors</t>
  </si>
  <si>
    <t>1761</t>
  </si>
  <si>
    <t>Hammarö</t>
  </si>
  <si>
    <t>1762</t>
  </si>
  <si>
    <t>Munkfors</t>
  </si>
  <si>
    <t>1763</t>
  </si>
  <si>
    <t>Forshaga</t>
  </si>
  <si>
    <t>1764</t>
  </si>
  <si>
    <t>Grums</t>
  </si>
  <si>
    <t>1765</t>
  </si>
  <si>
    <t>Årjäng</t>
  </si>
  <si>
    <t>1766</t>
  </si>
  <si>
    <t>Sunne</t>
  </si>
  <si>
    <t>1780</t>
  </si>
  <si>
    <t>Karlstad</t>
  </si>
  <si>
    <t>1781</t>
  </si>
  <si>
    <t>Kristinehamn</t>
  </si>
  <si>
    <t>1782</t>
  </si>
  <si>
    <t>Filipstad</t>
  </si>
  <si>
    <t>1783</t>
  </si>
  <si>
    <t>Hagfors</t>
  </si>
  <si>
    <t>1784</t>
  </si>
  <si>
    <t>Arvika</t>
  </si>
  <si>
    <t>1785</t>
  </si>
  <si>
    <t>Säffle</t>
  </si>
  <si>
    <t>1814</t>
  </si>
  <si>
    <t>Lekeberg</t>
  </si>
  <si>
    <t>1860</t>
  </si>
  <si>
    <t>Laxå</t>
  </si>
  <si>
    <t>1861</t>
  </si>
  <si>
    <t>Hallsberg</t>
  </si>
  <si>
    <t>1862</t>
  </si>
  <si>
    <t>Degerfors</t>
  </si>
  <si>
    <t>1863</t>
  </si>
  <si>
    <t>Hällefors</t>
  </si>
  <si>
    <t>1864</t>
  </si>
  <si>
    <t>Ljusnarsberg</t>
  </si>
  <si>
    <t>1880</t>
  </si>
  <si>
    <t>Örebro</t>
  </si>
  <si>
    <t>1881</t>
  </si>
  <si>
    <t>Kumla</t>
  </si>
  <si>
    <t>1882</t>
  </si>
  <si>
    <t>Askersund</t>
  </si>
  <si>
    <t>1883</t>
  </si>
  <si>
    <t>Karlskoga</t>
  </si>
  <si>
    <t>1884</t>
  </si>
  <si>
    <t>Nora</t>
  </si>
  <si>
    <t>1885</t>
  </si>
  <si>
    <t>Lindesberg</t>
  </si>
  <si>
    <t>1904</t>
  </si>
  <si>
    <t>Skinnskatteberg</t>
  </si>
  <si>
    <t>1907</t>
  </si>
  <si>
    <t>Surahammar</t>
  </si>
  <si>
    <t>Heby</t>
  </si>
  <si>
    <t>1960</t>
  </si>
  <si>
    <t>Kungsör</t>
  </si>
  <si>
    <t>1961</t>
  </si>
  <si>
    <t>Hallstahammar</t>
  </si>
  <si>
    <t>1962</t>
  </si>
  <si>
    <t>Norberg</t>
  </si>
  <si>
    <t>1980</t>
  </si>
  <si>
    <t>Västerås</t>
  </si>
  <si>
    <t>1981</t>
  </si>
  <si>
    <t>Sala</t>
  </si>
  <si>
    <t>1982</t>
  </si>
  <si>
    <t>Fagersta</t>
  </si>
  <si>
    <t>1983</t>
  </si>
  <si>
    <t>Köping</t>
  </si>
  <si>
    <t>1984</t>
  </si>
  <si>
    <t>Arboga</t>
  </si>
  <si>
    <t>2021</t>
  </si>
  <si>
    <t>Vansbro</t>
  </si>
  <si>
    <t>2023</t>
  </si>
  <si>
    <t>2026</t>
  </si>
  <si>
    <t>Gagnef</t>
  </si>
  <si>
    <t>2029</t>
  </si>
  <si>
    <t>Leksand</t>
  </si>
  <si>
    <t>2031</t>
  </si>
  <si>
    <t>Rättvik</t>
  </si>
  <si>
    <t>2034</t>
  </si>
  <si>
    <t>Orsa</t>
  </si>
  <si>
    <t>2039</t>
  </si>
  <si>
    <t>Älvdalen</t>
  </si>
  <si>
    <t>2061</t>
  </si>
  <si>
    <t>Smedjebacken</t>
  </si>
  <si>
    <t>2062</t>
  </si>
  <si>
    <t>Mora</t>
  </si>
  <si>
    <t>2080</t>
  </si>
  <si>
    <t>Falun</t>
  </si>
  <si>
    <t>2081</t>
  </si>
  <si>
    <t>Borlänge</t>
  </si>
  <si>
    <t>2082</t>
  </si>
  <si>
    <t>Säter</t>
  </si>
  <si>
    <t>2083</t>
  </si>
  <si>
    <t>Hedemora</t>
  </si>
  <si>
    <t>2084</t>
  </si>
  <si>
    <t>Avesta</t>
  </si>
  <si>
    <t>2085</t>
  </si>
  <si>
    <t>Ludvika</t>
  </si>
  <si>
    <t>2101</t>
  </si>
  <si>
    <t>Ockelbo</t>
  </si>
  <si>
    <t>2104</t>
  </si>
  <si>
    <t>Hofors</t>
  </si>
  <si>
    <t>2121</t>
  </si>
  <si>
    <t>Ovanåker</t>
  </si>
  <si>
    <t>2132</t>
  </si>
  <si>
    <t>Nordanstig</t>
  </si>
  <si>
    <t>2161</t>
  </si>
  <si>
    <t>Ljusdal</t>
  </si>
  <si>
    <t>2180</t>
  </si>
  <si>
    <t>Gävle</t>
  </si>
  <si>
    <t>2181</t>
  </si>
  <si>
    <t>Sandviken</t>
  </si>
  <si>
    <t>2182</t>
  </si>
  <si>
    <t>Söderhamn</t>
  </si>
  <si>
    <t>2183</t>
  </si>
  <si>
    <t>Bollnäs</t>
  </si>
  <si>
    <t>2184</t>
  </si>
  <si>
    <t>Hudiksvall</t>
  </si>
  <si>
    <t>2260</t>
  </si>
  <si>
    <t>Ånge</t>
  </si>
  <si>
    <t>2262</t>
  </si>
  <si>
    <t>Timrå</t>
  </si>
  <si>
    <t>2280</t>
  </si>
  <si>
    <t>Härnösand</t>
  </si>
  <si>
    <t>2281</t>
  </si>
  <si>
    <t>Sundsvall</t>
  </si>
  <si>
    <t>2282</t>
  </si>
  <si>
    <t>Kramfors</t>
  </si>
  <si>
    <t>2283</t>
  </si>
  <si>
    <t>Sollefteå</t>
  </si>
  <si>
    <t>2284</t>
  </si>
  <si>
    <t>Örnsköldsvik</t>
  </si>
  <si>
    <t>2303</t>
  </si>
  <si>
    <t>Ragunda</t>
  </si>
  <si>
    <t>2305</t>
  </si>
  <si>
    <t>Bräcke</t>
  </si>
  <si>
    <t>2309</t>
  </si>
  <si>
    <t>Krokom</t>
  </si>
  <si>
    <t>2313</t>
  </si>
  <si>
    <t>Strömsund</t>
  </si>
  <si>
    <t>2321</t>
  </si>
  <si>
    <t>Åre</t>
  </si>
  <si>
    <t>2326</t>
  </si>
  <si>
    <t>Berg</t>
  </si>
  <si>
    <t>2361</t>
  </si>
  <si>
    <t>Härjedalen</t>
  </si>
  <si>
    <t>2380</t>
  </si>
  <si>
    <t>Östersund</t>
  </si>
  <si>
    <t>2401</t>
  </si>
  <si>
    <t>Nordmaling</t>
  </si>
  <si>
    <t>2403</t>
  </si>
  <si>
    <t>Bjurholm</t>
  </si>
  <si>
    <t>2404</t>
  </si>
  <si>
    <t>Vindeln</t>
  </si>
  <si>
    <t>2409</t>
  </si>
  <si>
    <t>Robertsfors</t>
  </si>
  <si>
    <t>2417</t>
  </si>
  <si>
    <t>Norsjö</t>
  </si>
  <si>
    <t>2418</t>
  </si>
  <si>
    <t>Malå</t>
  </si>
  <si>
    <t>2421</t>
  </si>
  <si>
    <t>Storuman</t>
  </si>
  <si>
    <t>2422</t>
  </si>
  <si>
    <t>Sorsele</t>
  </si>
  <si>
    <t>2425</t>
  </si>
  <si>
    <t>Dorotea</t>
  </si>
  <si>
    <t>2460</t>
  </si>
  <si>
    <t>Vännäs</t>
  </si>
  <si>
    <t>2462</t>
  </si>
  <si>
    <t>Vilhelmina</t>
  </si>
  <si>
    <t>2463</t>
  </si>
  <si>
    <t>Åsele</t>
  </si>
  <si>
    <t>2480</t>
  </si>
  <si>
    <t>Umeå</t>
  </si>
  <si>
    <t>2481</t>
  </si>
  <si>
    <t>Lycksele</t>
  </si>
  <si>
    <t>2482</t>
  </si>
  <si>
    <t>Skellefteå</t>
  </si>
  <si>
    <t>2505</t>
  </si>
  <si>
    <t>Arvidsjaur</t>
  </si>
  <si>
    <t>2506</t>
  </si>
  <si>
    <t>Arjeplog</t>
  </si>
  <si>
    <t>2510</t>
  </si>
  <si>
    <t>Jokkmokk</t>
  </si>
  <si>
    <t>2513</t>
  </si>
  <si>
    <t>Överkalix</t>
  </si>
  <si>
    <t>2514</t>
  </si>
  <si>
    <t>Kalix</t>
  </si>
  <si>
    <t>2518</t>
  </si>
  <si>
    <t>Övertorneå</t>
  </si>
  <si>
    <t>2521</t>
  </si>
  <si>
    <t>Pajala</t>
  </si>
  <si>
    <t>2523</t>
  </si>
  <si>
    <t>Gällivare</t>
  </si>
  <si>
    <t>2560</t>
  </si>
  <si>
    <t>Älvsbyn</t>
  </si>
  <si>
    <t>2580</t>
  </si>
  <si>
    <t>Luleå</t>
  </si>
  <si>
    <t>2581</t>
  </si>
  <si>
    <t>Piteå</t>
  </si>
  <si>
    <t>2582</t>
  </si>
  <si>
    <t>Boden</t>
  </si>
  <si>
    <t>2583</t>
  </si>
  <si>
    <t>Haparanda</t>
  </si>
  <si>
    <t>2584</t>
  </si>
  <si>
    <t>Kiruna</t>
  </si>
  <si>
    <t>Riket</t>
  </si>
  <si>
    <t>Län</t>
  </si>
  <si>
    <t>Struktur-</t>
  </si>
  <si>
    <t>bidrag(+)/</t>
  </si>
  <si>
    <t>avgift(-),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</si>
  <si>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</si>
  <si>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</si>
  <si>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</si>
  <si>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</si>
  <si>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</si>
  <si>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</si>
  <si>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</si>
  <si>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</si>
  <si>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</si>
  <si>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</si>
  <si>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</si>
  <si>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</si>
  <si>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</si>
  <si>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</si>
  <si>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</si>
  <si>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</si>
  <si>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</si>
  <si>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</si>
  <si>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</si>
  <si>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</si>
  <si>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</si>
  <si>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r>
      <t xml:space="preserve">Stockholms
</t>
    </r>
    <r>
      <rPr>
        <sz val="10"/>
        <rFont val="Arial"/>
        <family val="2"/>
      </rPr>
      <t>Botkyrka</t>
    </r>
  </si>
  <si>
    <r>
      <t xml:space="preserve">Uppsala
</t>
    </r>
    <r>
      <rPr>
        <sz val="10"/>
        <rFont val="Arial"/>
        <family val="2"/>
      </rPr>
      <t>Enköping</t>
    </r>
  </si>
  <si>
    <r>
      <t xml:space="preserve">Södermanlands
</t>
    </r>
    <r>
      <rPr>
        <sz val="10"/>
        <rFont val="Arial"/>
        <family val="2"/>
      </rPr>
      <t>Eskilstuna</t>
    </r>
  </si>
  <si>
    <r>
      <t xml:space="preserve">Östergötlands
</t>
    </r>
    <r>
      <rPr>
        <sz val="10"/>
        <rFont val="Arial"/>
        <family val="2"/>
      </rPr>
      <t>Boxholm</t>
    </r>
  </si>
  <si>
    <r>
      <t xml:space="preserve">Jönköpings
</t>
    </r>
    <r>
      <rPr>
        <sz val="10"/>
        <rFont val="Arial"/>
        <family val="2"/>
      </rPr>
      <t>Aneby</t>
    </r>
  </si>
  <si>
    <r>
      <t xml:space="preserve">Kronobergs
</t>
    </r>
    <r>
      <rPr>
        <sz val="10"/>
        <rFont val="Arial"/>
        <family val="2"/>
      </rPr>
      <t>Alvesta</t>
    </r>
  </si>
  <si>
    <r>
      <t xml:space="preserve">Kalmar
</t>
    </r>
    <r>
      <rPr>
        <sz val="10"/>
        <rFont val="Arial"/>
        <family val="2"/>
      </rPr>
      <t>Borgholm</t>
    </r>
  </si>
  <si>
    <r>
      <t xml:space="preserve">Gotlands
</t>
    </r>
    <r>
      <rPr>
        <sz val="10"/>
        <rFont val="Arial"/>
        <family val="2"/>
      </rPr>
      <t>Gotland</t>
    </r>
  </si>
  <si>
    <r>
      <t xml:space="preserve">Blekinge
</t>
    </r>
    <r>
      <rPr>
        <sz val="10"/>
        <rFont val="Arial"/>
        <family val="2"/>
      </rPr>
      <t>Karlshamn</t>
    </r>
  </si>
  <si>
    <r>
      <t xml:space="preserve">Skåne
</t>
    </r>
    <r>
      <rPr>
        <sz val="10"/>
        <rFont val="Arial"/>
        <family val="2"/>
      </rPr>
      <t>Bjuv</t>
    </r>
  </si>
  <si>
    <r>
      <t xml:space="preserve">Hallands
</t>
    </r>
    <r>
      <rPr>
        <sz val="10"/>
        <rFont val="Arial"/>
        <family val="2"/>
      </rPr>
      <t>Falkenberg</t>
    </r>
  </si>
  <si>
    <r>
      <t xml:space="preserve">Västra Götalands
</t>
    </r>
    <r>
      <rPr>
        <sz val="10"/>
        <rFont val="Arial"/>
        <family val="2"/>
      </rPr>
      <t>Ale</t>
    </r>
  </si>
  <si>
    <r>
      <t xml:space="preserve">Värmlands
</t>
    </r>
    <r>
      <rPr>
        <sz val="10"/>
        <rFont val="Arial"/>
        <family val="2"/>
      </rPr>
      <t>Arvika</t>
    </r>
  </si>
  <si>
    <r>
      <t xml:space="preserve">Örebro
</t>
    </r>
    <r>
      <rPr>
        <sz val="10"/>
        <rFont val="Arial"/>
        <family val="2"/>
      </rPr>
      <t>Askersund</t>
    </r>
  </si>
  <si>
    <r>
      <t xml:space="preserve">Västmanlands
</t>
    </r>
    <r>
      <rPr>
        <sz val="10"/>
        <rFont val="Arial"/>
        <family val="2"/>
      </rPr>
      <t>Arboga</t>
    </r>
  </si>
  <si>
    <r>
      <t xml:space="preserve">Dalarnas
</t>
    </r>
    <r>
      <rPr>
        <sz val="10"/>
        <rFont val="Arial"/>
        <family val="2"/>
      </rPr>
      <t>Avesta</t>
    </r>
  </si>
  <si>
    <r>
      <t xml:space="preserve">Gävleborgs
</t>
    </r>
    <r>
      <rPr>
        <sz val="10"/>
        <rFont val="Arial"/>
        <family val="2"/>
      </rPr>
      <t>Bollnäs</t>
    </r>
  </si>
  <si>
    <r>
      <t xml:space="preserve">Västernorrlands
</t>
    </r>
    <r>
      <rPr>
        <sz val="10"/>
        <rFont val="Arial"/>
        <family val="2"/>
      </rPr>
      <t>Härnösand</t>
    </r>
  </si>
  <si>
    <r>
      <t xml:space="preserve">Jämtlands
</t>
    </r>
    <r>
      <rPr>
        <sz val="10"/>
        <rFont val="Arial"/>
        <family val="2"/>
      </rPr>
      <t>Berg</t>
    </r>
  </si>
  <si>
    <r>
      <t xml:space="preserve">Västerbottens
</t>
    </r>
    <r>
      <rPr>
        <sz val="10"/>
        <rFont val="Arial"/>
        <family val="2"/>
      </rPr>
      <t>Bjurholm</t>
    </r>
  </si>
  <si>
    <r>
      <t xml:space="preserve">Norrbottens
</t>
    </r>
    <r>
      <rPr>
        <sz val="10"/>
        <rFont val="Arial"/>
        <family val="2"/>
      </rPr>
      <t>Arjeplog</t>
    </r>
  </si>
  <si>
    <t>Förskoleverksamhet och skolbarnsomsorg</t>
  </si>
  <si>
    <t>Förskoleklass och grundskola</t>
  </si>
  <si>
    <t>Gymnasieskola</t>
  </si>
  <si>
    <t>Individ- och familjeomsorg</t>
  </si>
  <si>
    <t>Barn och ungdomar med utländsk bakgrund</t>
  </si>
  <si>
    <t>Äldreomsorg</t>
  </si>
  <si>
    <t>Befolkningsförändringar</t>
  </si>
  <si>
    <t>Bebyggelsestruktur</t>
  </si>
  <si>
    <t>1.</t>
  </si>
  <si>
    <t>2.</t>
  </si>
  <si>
    <t>3.</t>
  </si>
  <si>
    <t>Reglerings-</t>
  </si>
  <si>
    <t>Utfall</t>
  </si>
  <si>
    <t>utjämning;</t>
  </si>
  <si>
    <t>bidrag,</t>
  </si>
  <si>
    <t>Kr/inv</t>
  </si>
  <si>
    <t>Kronor</t>
  </si>
  <si>
    <t>kr/inv</t>
  </si>
  <si>
    <t>reglerings-</t>
  </si>
  <si>
    <t>(Tabell 2)</t>
  </si>
  <si>
    <t>(Tabell 3)</t>
  </si>
  <si>
    <t>(Bilaga 1)</t>
  </si>
  <si>
    <t>Hela riket</t>
  </si>
  <si>
    <t xml:space="preserve">Mönsterås           </t>
  </si>
  <si>
    <t xml:space="preserve">Höganäs             </t>
  </si>
  <si>
    <t xml:space="preserve">   Strukturbidrag</t>
  </si>
  <si>
    <r>
      <t xml:space="preserve">   </t>
    </r>
    <r>
      <rPr>
        <u val="single"/>
        <sz val="12"/>
        <rFont val="Times New Roman"/>
        <family val="1"/>
      </rPr>
      <t>Därav</t>
    </r>
  </si>
  <si>
    <t>Rang</t>
  </si>
  <si>
    <t>Kommunkoder</t>
  </si>
  <si>
    <t xml:space="preserve"> Hela Riket</t>
  </si>
  <si>
    <t>0331</t>
  </si>
  <si>
    <t>Malung-Sälen</t>
  </si>
  <si>
    <t>0000</t>
  </si>
  <si>
    <t>Utfall (kr/inv)</t>
  </si>
  <si>
    <t/>
  </si>
  <si>
    <t>den 1 nov.</t>
  </si>
  <si>
    <t>Tabell 1   Kommunalekonomisk utjämning för kommuner, utjämningsåret 2013</t>
  </si>
  <si>
    <r>
      <t>avgift(-)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,</t>
    </r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</si>
</sst>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0"/>
    <numFmt numFmtId="165" formatCode="0000"/>
    <numFmt numFmtId="166" formatCode="#\ ###\ ##0"/>
    <numFmt numFmtId="167" formatCode="#,##0.000000"/>
    <numFmt numFmtId="168" formatCode="_(* #,##0_);_(* \(#,##0\);_(* &quot;-&quot;_);_(@_)"/>
    <numFmt numFmtId="169" formatCode="_(&quot;$&quot;* #,##0_);_(&quot;$&quot;* \(#,##0\);_(&quot;$&quot;* &quot;-&quot;_);_(@_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17"/>
      <name val="Arial"/>
      <family val="2"/>
    </font>
    <font>
      <sz val="10"/>
      <color indexed="8"/>
      <name val="MS Sans Serif"/>
      <family val="0"/>
    </font>
    <font>
      <sz val="8"/>
      <name val="Helvetica"/>
      <family val="2"/>
    </font>
    <font>
      <sz val="9"/>
      <name val="Helvetica"/>
      <family val="0"/>
    </font>
    <font>
      <b/>
      <sz val="1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9"/>
      <name val="Arial"/>
      <family val="2"/>
    </font>
    <font>
      <i/>
      <sz val="10"/>
      <name val="Arial"/>
      <family val="2"/>
    </font>
    <font>
      <u val="single"/>
      <sz val="12"/>
      <name val="Times New Roman"/>
      <family val="1"/>
    </font>
    <font>
      <b/>
      <sz val="8"/>
      <name val="Arial"/>
      <family val="0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 style="hair"/>
      <right style="hair"/>
      <top style="hair"/>
      <bottom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3" fontId="0" fillId="0" borderId="0" applyFont="0" applyFill="0" applyBorder="0" applyAlignment="0" applyProtection="0"/>
    <xf numFmtId="168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9" applyNumberFormat="0" applyAlignment="0" applyProtection="0"/>
    <xf numFmtId="44" fontId="0" fillId="0" borderId="0" applyFont="0" applyFill="0" applyBorder="0" applyAlignment="0" applyProtection="0"/>
    <xf numFmtId="169" fontId="1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Fill="1" applyBorder="1" applyAlignment="1">
      <alignment/>
    </xf>
    <xf numFmtId="165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165" fontId="4" fillId="0" borderId="11" xfId="0" applyNumberFormat="1" applyFont="1" applyBorder="1" applyAlignment="1">
      <alignment horizontal="center"/>
    </xf>
    <xf numFmtId="165" fontId="4" fillId="0" borderId="11" xfId="0" applyNumberFormat="1" applyFont="1" applyFill="1" applyBorder="1" applyAlignment="1" applyProtection="1">
      <alignment horizontal="center"/>
      <protection/>
    </xf>
    <xf numFmtId="165" fontId="4" fillId="0" borderId="11" xfId="0" applyNumberFormat="1" applyFont="1" applyBorder="1" applyAlignment="1" applyProtection="1">
      <alignment horizontal="center"/>
      <protection/>
    </xf>
    <xf numFmtId="165" fontId="4" fillId="0" borderId="11" xfId="0" applyNumberFormat="1" applyFont="1" applyFill="1" applyBorder="1" applyAlignment="1">
      <alignment horizontal="center"/>
    </xf>
    <xf numFmtId="165" fontId="4" fillId="0" borderId="12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 applyProtection="1">
      <alignment/>
      <protection/>
    </xf>
    <xf numFmtId="1" fontId="4" fillId="0" borderId="13" xfId="0" applyNumberFormat="1" applyFont="1" applyFill="1" applyBorder="1" applyAlignment="1">
      <alignment horizontal="left"/>
    </xf>
    <xf numFmtId="1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13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1" fontId="4" fillId="0" borderId="0" xfId="0" applyNumberFormat="1" applyFont="1" applyFill="1" applyAlignment="1">
      <alignment horizontal="left"/>
    </xf>
    <xf numFmtId="1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Alignment="1" quotePrefix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7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4" fillId="0" borderId="10" xfId="0" applyNumberFormat="1" applyFont="1" applyFill="1" applyBorder="1" applyAlignment="1">
      <alignment wrapText="1"/>
    </xf>
    <xf numFmtId="165" fontId="4" fillId="0" borderId="0" xfId="0" applyNumberFormat="1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left"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wrapText="1"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Border="1" applyAlignment="1" applyProtection="1">
      <alignment/>
      <protection/>
    </xf>
    <xf numFmtId="0" fontId="16" fillId="0" borderId="14" xfId="0" applyFont="1" applyBorder="1" applyAlignment="1">
      <alignment/>
    </xf>
    <xf numFmtId="0" fontId="16" fillId="0" borderId="14" xfId="0" applyFont="1" applyBorder="1" applyAlignment="1">
      <alignment wrapText="1"/>
    </xf>
    <xf numFmtId="3" fontId="16" fillId="0" borderId="14" xfId="0" applyNumberFormat="1" applyFont="1" applyBorder="1" applyAlignment="1" applyProtection="1">
      <alignment/>
      <protection/>
    </xf>
    <xf numFmtId="0" fontId="15" fillId="0" borderId="0" xfId="0" applyFont="1" applyAlignment="1">
      <alignment wrapText="1"/>
    </xf>
    <xf numFmtId="3" fontId="5" fillId="0" borderId="0" xfId="0" applyNumberFormat="1" applyFont="1" applyBorder="1" applyAlignment="1" applyProtection="1">
      <alignment/>
      <protection/>
    </xf>
    <xf numFmtId="3" fontId="17" fillId="0" borderId="0" xfId="0" applyNumberFormat="1" applyFont="1" applyBorder="1" applyAlignment="1" applyProtection="1">
      <alignment/>
      <protection locked="0"/>
    </xf>
    <xf numFmtId="164" fontId="5" fillId="0" borderId="15" xfId="48" applyNumberFormat="1" applyFont="1" applyBorder="1">
      <alignment/>
      <protection/>
    </xf>
    <xf numFmtId="0" fontId="0" fillId="0" borderId="15" xfId="48" applyFont="1" applyBorder="1" applyAlignment="1">
      <alignment horizontal="right"/>
      <protection/>
    </xf>
    <xf numFmtId="14" fontId="0" fillId="0" borderId="15" xfId="48" applyNumberFormat="1" applyFont="1" applyBorder="1" applyAlignment="1">
      <alignment horizontal="right"/>
      <protection/>
    </xf>
    <xf numFmtId="164" fontId="0" fillId="0" borderId="0" xfId="48" applyNumberFormat="1" applyFont="1">
      <alignment/>
      <protection/>
    </xf>
    <xf numFmtId="14" fontId="0" fillId="0" borderId="0" xfId="48" applyNumberFormat="1" applyFont="1" applyAlignment="1" quotePrefix="1">
      <alignment horizontal="right"/>
      <protection/>
    </xf>
    <xf numFmtId="0" fontId="0" fillId="0" borderId="0" xfId="48" applyFont="1" applyBorder="1" applyAlignment="1">
      <alignment horizontal="right"/>
      <protection/>
    </xf>
    <xf numFmtId="166" fontId="0" fillId="0" borderId="0" xfId="48" applyNumberFormat="1" applyFont="1" applyBorder="1" applyAlignment="1">
      <alignment horizontal="right"/>
      <protection/>
    </xf>
    <xf numFmtId="166" fontId="0" fillId="0" borderId="0" xfId="48" applyNumberFormat="1" applyFont="1" applyFill="1" applyBorder="1" applyAlignment="1">
      <alignment horizontal="right"/>
      <protection/>
    </xf>
    <xf numFmtId="0" fontId="0" fillId="0" borderId="0" xfId="48" applyFont="1" applyBorder="1" applyAlignment="1" quotePrefix="1">
      <alignment horizontal="right"/>
      <protection/>
    </xf>
    <xf numFmtId="0" fontId="0" fillId="0" borderId="0" xfId="0" applyAlignment="1">
      <alignment horizontal="right"/>
    </xf>
    <xf numFmtId="164" fontId="0" fillId="0" borderId="10" xfId="48" applyNumberFormat="1" applyFont="1" applyBorder="1">
      <alignment/>
      <protection/>
    </xf>
    <xf numFmtId="166" fontId="0" fillId="0" borderId="10" xfId="48" applyNumberFormat="1" applyFont="1" applyBorder="1" applyAlignment="1">
      <alignment horizontal="right"/>
      <protection/>
    </xf>
    <xf numFmtId="0" fontId="18" fillId="0" borderId="10" xfId="48" applyFont="1" applyBorder="1" applyAlignment="1">
      <alignment horizontal="right"/>
      <protection/>
    </xf>
    <xf numFmtId="0" fontId="0" fillId="0" borderId="10" xfId="48" applyFont="1" applyBorder="1" applyAlignment="1">
      <alignment horizontal="right"/>
      <protection/>
    </xf>
    <xf numFmtId="164" fontId="5" fillId="0" borderId="0" xfId="48" applyNumberFormat="1" applyFont="1" applyBorder="1">
      <alignment/>
      <protection/>
    </xf>
    <xf numFmtId="3" fontId="5" fillId="0" borderId="0" xfId="48" applyNumberFormat="1" applyFont="1" applyBorder="1">
      <alignment/>
      <protection/>
    </xf>
    <xf numFmtId="3" fontId="0" fillId="0" borderId="0" xfId="48" applyNumberFormat="1" applyFont="1" applyBorder="1">
      <alignment/>
      <protection/>
    </xf>
    <xf numFmtId="0" fontId="5" fillId="0" borderId="0" xfId="0" applyFont="1" applyAlignment="1">
      <alignment wrapText="1"/>
    </xf>
    <xf numFmtId="3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3" fontId="0" fillId="0" borderId="14" xfId="0" applyNumberFormat="1" applyFont="1" applyBorder="1" applyAlignment="1" applyProtection="1">
      <alignment/>
      <protection/>
    </xf>
    <xf numFmtId="3" fontId="0" fillId="0" borderId="0" xfId="48" applyNumberFormat="1" applyFont="1" applyBorder="1" applyProtection="1">
      <alignment/>
      <protection locked="0"/>
    </xf>
    <xf numFmtId="0" fontId="4" fillId="0" borderId="0" xfId="0" applyFont="1" applyAlignment="1">
      <alignment horizontal="right"/>
    </xf>
    <xf numFmtId="14" fontId="0" fillId="0" borderId="0" xfId="48" applyNumberFormat="1" applyFont="1" applyBorder="1" applyAlignment="1">
      <alignment horizontal="center"/>
      <protection/>
    </xf>
    <xf numFmtId="3" fontId="4" fillId="0" borderId="0" xfId="0" applyNumberFormat="1" applyFont="1" applyAlignment="1">
      <alignment horizontal="right"/>
    </xf>
    <xf numFmtId="165" fontId="4" fillId="0" borderId="0" xfId="0" applyNumberFormat="1" applyFont="1" applyAlignment="1" quotePrefix="1">
      <alignment/>
    </xf>
    <xf numFmtId="165" fontId="4" fillId="0" borderId="16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 applyProtection="1">
      <alignment horizontal="center"/>
      <protection/>
    </xf>
    <xf numFmtId="165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Border="1" applyAlignment="1" applyProtection="1">
      <alignment horizontal="center"/>
      <protection/>
    </xf>
    <xf numFmtId="165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left"/>
    </xf>
    <xf numFmtId="167" fontId="0" fillId="0" borderId="0" xfId="48" applyNumberFormat="1" applyFont="1" quotePrefix="1">
      <alignment/>
      <protection/>
    </xf>
    <xf numFmtId="167" fontId="0" fillId="0" borderId="0" xfId="48" applyNumberFormat="1" applyFont="1">
      <alignment/>
      <protection/>
    </xf>
    <xf numFmtId="164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164" fontId="0" fillId="0" borderId="0" xfId="0" applyNumberFormat="1" applyFont="1" applyBorder="1" applyAlignment="1">
      <alignment horizontal="left"/>
    </xf>
    <xf numFmtId="165" fontId="0" fillId="0" borderId="0" xfId="0" applyNumberFormat="1" applyFont="1" applyBorder="1" applyAlignment="1">
      <alignment horizontal="left"/>
    </xf>
    <xf numFmtId="0" fontId="20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4" borderId="0" xfId="0" applyFont="1" applyFill="1" applyAlignment="1">
      <alignment/>
    </xf>
    <xf numFmtId="3" fontId="3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3" fontId="22" fillId="0" borderId="0" xfId="48" applyNumberFormat="1" applyFont="1" applyFill="1" applyBorder="1" applyAlignment="1">
      <alignment horizontal="center"/>
      <protection/>
    </xf>
    <xf numFmtId="0" fontId="15" fillId="0" borderId="14" xfId="0" applyFont="1" applyBorder="1" applyAlignment="1">
      <alignment/>
    </xf>
    <xf numFmtId="0" fontId="0" fillId="0" borderId="14" xfId="0" applyBorder="1" applyAlignment="1">
      <alignment/>
    </xf>
    <xf numFmtId="14" fontId="0" fillId="0" borderId="17" xfId="48" applyNumberFormat="1" applyFont="1" applyBorder="1" applyAlignment="1">
      <alignment horizontal="center"/>
      <protection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Tabell 2_1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Tusental (0)_1999 (2)" xfId="57"/>
    <cellStyle name="Comma [0]" xfId="58"/>
    <cellStyle name="Utdata" xfId="59"/>
    <cellStyle name="Currency" xfId="60"/>
    <cellStyle name="Valuta (0)_1999 (2)" xfId="61"/>
    <cellStyle name="Currency [0]" xfId="62"/>
    <cellStyle name="Varningstext" xfId="63"/>
  </cellStyles>
  <dxfs count="6">
    <dxf>
      <fill>
        <patternFill>
          <bgColor indexed="43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3790950</xdr:colOff>
      <xdr:row>3</xdr:row>
      <xdr:rowOff>0</xdr:rowOff>
    </xdr:from>
    <xdr:to>
      <xdr:col>3</xdr:col>
      <xdr:colOff>523875</xdr:colOff>
      <xdr:row>3</xdr:row>
      <xdr:rowOff>219075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466725"/>
          <a:ext cx="1733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F68"/>
  <sheetViews>
    <sheetView showGridLines="0" tabSelected="1" workbookViewId="0" topLeftCell="A1">
      <selection activeCell="C21" sqref="C21"/>
    </sheetView>
  </sheetViews>
  <sheetFormatPr defaultColWidth="0" defaultRowHeight="12.75" zeroHeight="1"/>
  <cols>
    <col min="1" max="1" width="3.8515625" style="1" customWidth="1"/>
    <col min="2" max="2" width="58.421875" style="1" customWidth="1"/>
    <col min="3" max="3" width="16.57421875" style="2" bestFit="1" customWidth="1"/>
    <col min="4" max="4" width="12.421875" style="0" customWidth="1"/>
    <col min="5" max="5" width="9.28125" style="0" hidden="1" customWidth="1"/>
    <col min="6" max="16384" width="53.421875" style="1" hidden="1" customWidth="1"/>
  </cols>
  <sheetData>
    <row r="1" spans="2:3" ht="15.75">
      <c r="B1" s="14"/>
      <c r="C1" s="15"/>
    </row>
    <row r="2" spans="1:3" ht="6" customHeight="1">
      <c r="A2" s="12"/>
      <c r="B2" s="16"/>
      <c r="C2" s="17"/>
    </row>
    <row r="3" spans="1:3" ht="15">
      <c r="A3" s="12"/>
      <c r="B3" s="18"/>
      <c r="C3" s="25" t="s">
        <v>1</v>
      </c>
    </row>
    <row r="4" spans="1:3" ht="18.75" customHeight="1">
      <c r="A4" s="12"/>
      <c r="B4" s="18"/>
      <c r="C4" s="66" t="s">
        <v>426</v>
      </c>
    </row>
    <row r="5" spans="1:3" ht="8.25" customHeight="1">
      <c r="A5" s="12"/>
      <c r="B5" s="18"/>
      <c r="C5" s="19"/>
    </row>
    <row r="6" spans="1:3" ht="20.25">
      <c r="A6" s="53" t="str">
        <f>"Kommunalekonomisk utjämning "&amp;Tabell1!P2</f>
        <v>Kommunalekonomisk utjämning 2013</v>
      </c>
      <c r="B6"/>
      <c r="C6" s="19"/>
    </row>
    <row r="7" spans="1:3" ht="16.5" thickBot="1">
      <c r="A7" s="122" t="str">
        <f>"Kommun som är "&amp;IF(C10&gt;0,"nettomottagare","nettobetalare")&amp;" "&amp;IF(C10&gt;0,"från","till")&amp;" utjämningen"&amp;": "&amp;VLOOKUP($C$4,Tabell1!$C$10:$M$299,1,0)&amp;""</f>
        <v>Kommun som är nettomottagare från utjämningen: Nora</v>
      </c>
      <c r="B7" s="123"/>
      <c r="C7" s="89"/>
    </row>
    <row r="8" spans="1:3" ht="15.75">
      <c r="A8" s="56"/>
      <c r="B8"/>
      <c r="C8" s="19"/>
    </row>
    <row r="9" spans="1:6" s="59" customFormat="1" ht="18" customHeight="1">
      <c r="A9" s="59" t="s">
        <v>642</v>
      </c>
      <c r="B9" s="57" t="str">
        <f>"Folkmängd per den "&amp;Tabell1!P4</f>
        <v>Folkmängd per den 1 november 2012</v>
      </c>
      <c r="C9" s="60">
        <f>VLOOKUP($C$4,Tabell1!$C$10:$M$299,3,0)</f>
        <v>10338</v>
      </c>
      <c r="D9"/>
      <c r="E9"/>
      <c r="F9" s="57"/>
    </row>
    <row r="10" spans="1:6" s="59" customFormat="1" ht="21" customHeight="1">
      <c r="A10" s="54" t="s">
        <v>643</v>
      </c>
      <c r="B10" s="64" t="str">
        <f>IF(C10&gt;0,"Bidrag","Avgift")&amp;" i kronor per invånare (avrundad)"</f>
        <v>Bidrag i kronor per invånare (avrundad)</v>
      </c>
      <c r="C10" s="85">
        <f>VLOOKUP($C$4,Tabell1!$C$10:$M$299,10,0)</f>
        <v>7590.699431977213</v>
      </c>
      <c r="D10"/>
      <c r="E10"/>
      <c r="F10" s="57" t="s">
        <v>639</v>
      </c>
    </row>
    <row r="11" spans="2:6" s="59" customFormat="1" ht="18" customHeight="1">
      <c r="B11" s="88" t="s">
        <v>660</v>
      </c>
      <c r="C11" s="60"/>
      <c r="D11"/>
      <c r="E11"/>
      <c r="F11" s="57"/>
    </row>
    <row r="12" spans="2:6" s="59" customFormat="1" ht="18" customHeight="1">
      <c r="B12" s="57" t="str">
        <f>"   Inkomstutjämnings"&amp;IF(C12&gt;0,"bidrag","avgift")</f>
        <v>   Inkomstutjämningsbidrag</v>
      </c>
      <c r="C12" s="60">
        <f>VLOOKUP($C$4,Tabell1!$C$10:$M$299,4,0)</f>
        <v>7406</v>
      </c>
      <c r="D12"/>
      <c r="E12"/>
      <c r="F12" s="57" t="s">
        <v>634</v>
      </c>
    </row>
    <row r="13" spans="2:6" s="59" customFormat="1" ht="18" customHeight="1">
      <c r="B13" s="57" t="str">
        <f>"   Kostnadsutjämnings"&amp;IF(C13&gt;0,"bidrag","avgift")</f>
        <v>   Kostnadsutjämningsavgift</v>
      </c>
      <c r="C13" s="60">
        <f>VLOOKUP($C$4,Tabell1!$C$10:$M$299,5,0)</f>
        <v>-271</v>
      </c>
      <c r="D13"/>
      <c r="E13"/>
      <c r="F13" s="57" t="s">
        <v>635</v>
      </c>
    </row>
    <row r="14" spans="2:6" s="59" customFormat="1" ht="18" customHeight="1">
      <c r="B14" s="57" t="s">
        <v>659</v>
      </c>
      <c r="C14" s="60">
        <f>VLOOKUP($C$4,Tabell1!$C$10:$M$299,6,0)</f>
        <v>0</v>
      </c>
      <c r="D14"/>
      <c r="E14"/>
      <c r="F14" s="57" t="s">
        <v>636</v>
      </c>
    </row>
    <row r="15" spans="2:6" s="59" customFormat="1" ht="18" customHeight="1">
      <c r="B15" s="57" t="str">
        <f>"   Införandebidrag utjämningsår "&amp;Tabell1!P2</f>
        <v>   Införandebidrag utjämningsår 2013</v>
      </c>
      <c r="C15" s="60">
        <f>VLOOKUP($C$4,Tabell1!$C$10:$M$299,7,0)</f>
        <v>0</v>
      </c>
      <c r="D15"/>
      <c r="E15"/>
      <c r="F15" s="57" t="s">
        <v>637</v>
      </c>
    </row>
    <row r="16" spans="2:6" s="59" customFormat="1" ht="18" customHeight="1">
      <c r="B16" s="57" t="str">
        <f>"   Reglerings"&amp;IF(C16&lt;0,"avgift","bidrag")&amp;" utjämningsår "&amp;Tabell1!P2&amp;" (avrundad)"</f>
        <v>   Regleringsbidrag utjämningsår 2013 (avrundad)</v>
      </c>
      <c r="C16" s="60">
        <f>VLOOKUP($C$4,Tabell1!$C$10:$M$299,8,0)</f>
        <v>455.6994319772129</v>
      </c>
      <c r="D16"/>
      <c r="E16"/>
      <c r="F16" s="57" t="s">
        <v>638</v>
      </c>
    </row>
    <row r="17" ht="6.75" customHeight="1"/>
    <row r="18" spans="1:6" s="54" customFormat="1" ht="21.75" customHeight="1">
      <c r="A18" s="86" t="s">
        <v>644</v>
      </c>
      <c r="B18" s="87" t="str">
        <f>"Utjämnings"&amp;IF(C10&lt;0,"avgift","bidrag")&amp;", kronor (1 x 2)"</f>
        <v>Utjämningsbidrag, kronor (1 x 2)</v>
      </c>
      <c r="C18" s="85">
        <f>C9*C10</f>
        <v>78472650.72778043</v>
      </c>
      <c r="D18"/>
      <c r="E18"/>
      <c r="F18" s="57" t="s">
        <v>640</v>
      </c>
    </row>
    <row r="19" spans="2:6" s="61" customFormat="1" ht="7.5" customHeight="1" thickBot="1">
      <c r="B19" s="62"/>
      <c r="C19" s="63"/>
      <c r="D19"/>
      <c r="E19"/>
      <c r="F19" s="62" t="s">
        <v>641</v>
      </c>
    </row>
    <row r="20" spans="1:5" s="58" customFormat="1" ht="21" customHeight="1">
      <c r="A20" s="55"/>
      <c r="B20" s="64"/>
      <c r="C20" s="65"/>
      <c r="D20"/>
      <c r="E20"/>
    </row>
    <row r="21" spans="1:3" ht="6" customHeight="1">
      <c r="A21" s="12"/>
      <c r="B21" s="18"/>
      <c r="C21" s="19"/>
    </row>
    <row r="22" ht="15"/>
    <row r="23" spans="1:5" s="116" customFormat="1" ht="15">
      <c r="A23" s="118"/>
      <c r="B23" s="118"/>
      <c r="C23" s="119"/>
      <c r="D23" s="120"/>
      <c r="E23" s="117"/>
    </row>
    <row r="24" spans="1:5" s="116" customFormat="1" ht="15">
      <c r="A24" s="118"/>
      <c r="B24" s="118"/>
      <c r="C24" s="119"/>
      <c r="D24" s="120"/>
      <c r="E24" s="117"/>
    </row>
    <row r="25" spans="1:5" s="116" customFormat="1" ht="15">
      <c r="A25" s="118"/>
      <c r="B25" s="118"/>
      <c r="C25" s="119"/>
      <c r="D25" s="120"/>
      <c r="E25" s="117"/>
    </row>
    <row r="26" spans="1:5" s="116" customFormat="1" ht="15">
      <c r="A26" s="118"/>
      <c r="B26" s="118"/>
      <c r="C26" s="119"/>
      <c r="D26" s="120"/>
      <c r="E26" s="117"/>
    </row>
    <row r="27" spans="1:5" s="116" customFormat="1" ht="15">
      <c r="A27" s="118"/>
      <c r="B27" s="118"/>
      <c r="C27" s="119"/>
      <c r="D27" s="120"/>
      <c r="E27" s="117"/>
    </row>
    <row r="28" spans="1:5" s="116" customFormat="1" ht="15">
      <c r="A28" s="118"/>
      <c r="B28" s="118"/>
      <c r="C28" s="119"/>
      <c r="D28" s="120"/>
      <c r="E28" s="117"/>
    </row>
    <row r="29" spans="1:5" s="116" customFormat="1" ht="15">
      <c r="A29" s="118"/>
      <c r="B29" s="118"/>
      <c r="C29" s="119"/>
      <c r="D29" s="120"/>
      <c r="E29" s="117"/>
    </row>
    <row r="30" spans="1:5" s="116" customFormat="1" ht="15">
      <c r="A30" s="118"/>
      <c r="B30" s="118"/>
      <c r="C30" s="119"/>
      <c r="D30" s="120"/>
      <c r="E30" s="117"/>
    </row>
    <row r="31" spans="1:5" s="116" customFormat="1" ht="15">
      <c r="A31" s="118"/>
      <c r="B31" s="118"/>
      <c r="C31" s="119"/>
      <c r="D31" s="120"/>
      <c r="E31" s="117"/>
    </row>
    <row r="32" spans="1:5" s="116" customFormat="1" ht="15">
      <c r="A32" s="118"/>
      <c r="B32" s="118"/>
      <c r="C32" s="119"/>
      <c r="D32" s="120"/>
      <c r="E32" s="117"/>
    </row>
    <row r="33" spans="1:5" s="116" customFormat="1" ht="15">
      <c r="A33" s="118"/>
      <c r="B33" s="118"/>
      <c r="C33" s="119"/>
      <c r="D33" s="120"/>
      <c r="E33" s="117"/>
    </row>
    <row r="34" spans="1:5" s="116" customFormat="1" ht="15">
      <c r="A34" s="118"/>
      <c r="B34" s="118"/>
      <c r="C34" s="119"/>
      <c r="D34" s="120"/>
      <c r="E34" s="117"/>
    </row>
    <row r="35" spans="1:5" s="116" customFormat="1" ht="15">
      <c r="A35" s="118"/>
      <c r="B35" s="118"/>
      <c r="C35" s="119"/>
      <c r="D35" s="120"/>
      <c r="E35" s="117"/>
    </row>
    <row r="36" spans="1:5" s="116" customFormat="1" ht="15">
      <c r="A36" s="118"/>
      <c r="B36" s="118"/>
      <c r="C36" s="119"/>
      <c r="D36" s="120"/>
      <c r="E36" s="117"/>
    </row>
    <row r="37" spans="1:5" s="116" customFormat="1" ht="15">
      <c r="A37" s="118"/>
      <c r="B37" s="118"/>
      <c r="C37" s="119"/>
      <c r="D37" s="120"/>
      <c r="E37" s="117"/>
    </row>
    <row r="38" spans="1:5" s="116" customFormat="1" ht="15">
      <c r="A38" s="118"/>
      <c r="B38" s="118"/>
      <c r="C38" s="119"/>
      <c r="D38" s="120"/>
      <c r="E38" s="117"/>
    </row>
    <row r="39" spans="1:5" s="116" customFormat="1" ht="15">
      <c r="A39" s="118"/>
      <c r="B39" s="118"/>
      <c r="C39" s="119"/>
      <c r="D39" s="120"/>
      <c r="E39" s="117"/>
    </row>
    <row r="40" spans="1:5" s="116" customFormat="1" ht="15">
      <c r="A40" s="118"/>
      <c r="B40" s="118"/>
      <c r="C40" s="119"/>
      <c r="D40" s="120"/>
      <c r="E40" s="117"/>
    </row>
    <row r="41" spans="1:5" s="116" customFormat="1" ht="15">
      <c r="A41" s="118"/>
      <c r="B41" s="118"/>
      <c r="C41" s="119"/>
      <c r="D41" s="120"/>
      <c r="E41" s="117"/>
    </row>
    <row r="42" spans="1:5" s="116" customFormat="1" ht="15">
      <c r="A42" s="118"/>
      <c r="B42" s="118"/>
      <c r="C42" s="119"/>
      <c r="D42" s="120"/>
      <c r="E42" s="117"/>
    </row>
    <row r="43" spans="1:5" s="116" customFormat="1" ht="15">
      <c r="A43" s="118"/>
      <c r="B43" s="118"/>
      <c r="C43" s="119"/>
      <c r="D43" s="120"/>
      <c r="E43" s="117"/>
    </row>
    <row r="44" spans="1:5" s="116" customFormat="1" ht="15">
      <c r="A44" s="118"/>
      <c r="B44" s="118"/>
      <c r="C44" s="119"/>
      <c r="D44" s="120"/>
      <c r="E44" s="117"/>
    </row>
    <row r="45" spans="1:5" s="116" customFormat="1" ht="15">
      <c r="A45" s="118"/>
      <c r="B45" s="118"/>
      <c r="C45" s="119"/>
      <c r="D45" s="120"/>
      <c r="E45" s="117"/>
    </row>
    <row r="46" spans="1:5" s="116" customFormat="1" ht="15">
      <c r="A46" s="118"/>
      <c r="B46" s="118"/>
      <c r="C46" s="119"/>
      <c r="D46" s="120"/>
      <c r="E46" s="117"/>
    </row>
    <row r="47" spans="1:5" s="116" customFormat="1" ht="15">
      <c r="A47" s="118"/>
      <c r="B47" s="118"/>
      <c r="C47" s="119"/>
      <c r="D47" s="120"/>
      <c r="E47" s="117"/>
    </row>
    <row r="48" spans="1:5" s="116" customFormat="1" ht="15">
      <c r="A48" s="118"/>
      <c r="B48" s="118"/>
      <c r="C48" s="119"/>
      <c r="D48" s="120"/>
      <c r="E48" s="117"/>
    </row>
    <row r="49" spans="1:5" s="116" customFormat="1" ht="15">
      <c r="A49" s="118"/>
      <c r="B49" s="118"/>
      <c r="C49" s="119"/>
      <c r="D49" s="120"/>
      <c r="E49" s="117"/>
    </row>
    <row r="50" spans="1:5" s="116" customFormat="1" ht="15">
      <c r="A50" s="118"/>
      <c r="B50" s="118"/>
      <c r="C50" s="119"/>
      <c r="D50" s="120"/>
      <c r="E50" s="117"/>
    </row>
    <row r="51" spans="1:5" s="116" customFormat="1" ht="15">
      <c r="A51" s="118"/>
      <c r="B51" s="118"/>
      <c r="C51" s="119"/>
      <c r="D51" s="120"/>
      <c r="E51" s="117"/>
    </row>
    <row r="52" spans="1:5" s="116" customFormat="1" ht="15">
      <c r="A52" s="118"/>
      <c r="B52" s="118"/>
      <c r="C52" s="119"/>
      <c r="D52" s="120"/>
      <c r="E52" s="117"/>
    </row>
    <row r="53" spans="1:5" s="116" customFormat="1" ht="15">
      <c r="A53" s="118"/>
      <c r="B53" s="118"/>
      <c r="C53" s="119"/>
      <c r="D53" s="120"/>
      <c r="E53" s="117"/>
    </row>
    <row r="54" spans="1:5" s="116" customFormat="1" ht="15">
      <c r="A54" s="118"/>
      <c r="B54" s="118"/>
      <c r="C54" s="119"/>
      <c r="D54" s="120"/>
      <c r="E54" s="117"/>
    </row>
    <row r="55" spans="1:5" s="116" customFormat="1" ht="15">
      <c r="A55" s="118"/>
      <c r="B55" s="118"/>
      <c r="C55" s="119"/>
      <c r="D55" s="120"/>
      <c r="E55" s="117"/>
    </row>
    <row r="56" spans="1:5" s="116" customFormat="1" ht="15">
      <c r="A56" s="118"/>
      <c r="B56" s="118"/>
      <c r="C56" s="119"/>
      <c r="D56" s="120"/>
      <c r="E56" s="117"/>
    </row>
    <row r="57" spans="1:5" s="116" customFormat="1" ht="15">
      <c r="A57" s="118"/>
      <c r="B57" s="118"/>
      <c r="C57" s="119"/>
      <c r="D57" s="120"/>
      <c r="E57" s="117"/>
    </row>
    <row r="58" spans="1:5" s="116" customFormat="1" ht="15">
      <c r="A58" s="118"/>
      <c r="B58" s="118"/>
      <c r="C58" s="119"/>
      <c r="D58" s="120"/>
      <c r="E58" s="117"/>
    </row>
    <row r="59" spans="1:5" s="116" customFormat="1" ht="15">
      <c r="A59" s="118"/>
      <c r="B59" s="118"/>
      <c r="C59" s="119"/>
      <c r="D59" s="120"/>
      <c r="E59" s="117"/>
    </row>
    <row r="60" spans="1:5" s="116" customFormat="1" ht="15">
      <c r="A60" s="118"/>
      <c r="B60" s="118"/>
      <c r="C60" s="119"/>
      <c r="D60" s="120"/>
      <c r="E60" s="117"/>
    </row>
    <row r="61" spans="1:5" s="116" customFormat="1" ht="15">
      <c r="A61" s="118"/>
      <c r="B61" s="118"/>
      <c r="C61" s="119"/>
      <c r="D61" s="120"/>
      <c r="E61" s="117"/>
    </row>
    <row r="62" spans="1:5" s="116" customFormat="1" ht="15">
      <c r="A62" s="118"/>
      <c r="B62" s="118"/>
      <c r="C62" s="119"/>
      <c r="D62" s="120"/>
      <c r="E62" s="117"/>
    </row>
    <row r="63" spans="1:5" s="116" customFormat="1" ht="15">
      <c r="A63" s="118"/>
      <c r="B63" s="118"/>
      <c r="C63" s="119"/>
      <c r="D63" s="120"/>
      <c r="E63" s="117"/>
    </row>
    <row r="64" spans="1:5" s="116" customFormat="1" ht="15">
      <c r="A64" s="118"/>
      <c r="B64" s="118"/>
      <c r="C64" s="119"/>
      <c r="D64" s="120"/>
      <c r="E64" s="117"/>
    </row>
    <row r="65" spans="1:5" s="116" customFormat="1" ht="15">
      <c r="A65" s="118"/>
      <c r="B65" s="118"/>
      <c r="C65" s="119"/>
      <c r="D65" s="120"/>
      <c r="E65" s="117"/>
    </row>
    <row r="66" spans="1:5" s="116" customFormat="1" ht="15">
      <c r="A66" s="118"/>
      <c r="B66" s="118"/>
      <c r="C66" s="119"/>
      <c r="D66" s="120"/>
      <c r="E66" s="117"/>
    </row>
    <row r="67" spans="1:5" s="116" customFormat="1" ht="15">
      <c r="A67" s="118"/>
      <c r="B67" s="118"/>
      <c r="C67" s="119"/>
      <c r="D67" s="120"/>
      <c r="E67" s="117"/>
    </row>
    <row r="68" spans="1:5" s="116" customFormat="1" ht="15">
      <c r="A68" s="118"/>
      <c r="B68" s="118"/>
      <c r="C68" s="119"/>
      <c r="D68" s="120"/>
      <c r="E68" s="117"/>
    </row>
    <row r="69" ht="15"/>
    <row r="70" ht="15"/>
  </sheetData>
  <sheetProtection/>
  <mergeCells count="1">
    <mergeCell ref="A7:B7"/>
  </mergeCells>
  <conditionalFormatting sqref="C6:C20">
    <cfRule type="cellIs" priority="1" dxfId="1" operator="lessThan" stopIfTrue="1">
      <formula>0</formula>
    </cfRule>
  </conditionalFormatting>
  <conditionalFormatting sqref="A7:B7">
    <cfRule type="cellIs" priority="2" dxfId="4" operator="equal" stopIfTrue="1">
      <formula>#N/A</formula>
    </cfRule>
  </conditionalFormatting>
  <printOptions/>
  <pageMargins left="0.7086614173228347" right="0.3937007874015748" top="1.2598425196850394" bottom="0.984251968503937" header="0.5118110236220472" footer="0.5118110236220472"/>
  <pageSetup horizontalDpi="600" verticalDpi="600" orientation="portrait" paperSize="9" r:id="rId2"/>
  <headerFooter alignWithMargins="0">
    <oddHeader>&amp;LStatistiska centralbyrån
Offentlig ekonomi och 
mikrosimuleringar&amp;CDecember 2012&amp;RUtfall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Q302"/>
  <sheetViews>
    <sheetView zoomScalePageLayoutView="0" workbookViewId="0" topLeftCell="A1">
      <pane xSplit="4" ySplit="9" topLeftCell="E268" activePane="bottomRight" state="frozen"/>
      <selection pane="topLeft" activeCell="H34" sqref="H34"/>
      <selection pane="topRight" activeCell="H34" sqref="H34"/>
      <selection pane="bottomLeft" activeCell="H34" sqref="H34"/>
      <selection pane="bottomRight" activeCell="M7" sqref="M7"/>
    </sheetView>
  </sheetViews>
  <sheetFormatPr defaultColWidth="9.140625" defaultRowHeight="12.75"/>
  <cols>
    <col min="1" max="1" width="3.57421875" style="50" bestFit="1" customWidth="1"/>
    <col min="2" max="2" width="4.421875" style="50" bestFit="1" customWidth="1"/>
    <col min="3" max="3" width="16.140625" style="50" bestFit="1" customWidth="1"/>
    <col min="4" max="4" width="19.57421875" style="0" customWidth="1"/>
    <col min="5" max="10" width="9.57421875" style="0" customWidth="1"/>
    <col min="11" max="11" width="2.8515625" style="0" customWidth="1"/>
    <col min="12" max="12" width="7.140625" style="0" bestFit="1" customWidth="1"/>
    <col min="13" max="13" width="13.8515625" style="0" bestFit="1" customWidth="1"/>
    <col min="14" max="14" width="5.7109375" style="0" bestFit="1" customWidth="1"/>
  </cols>
  <sheetData>
    <row r="1" spans="1:3" ht="12.75">
      <c r="A1" s="47"/>
      <c r="B1" s="47"/>
      <c r="C1" s="47"/>
    </row>
    <row r="2" spans="1:16" ht="16.5" thickBot="1">
      <c r="A2" s="47"/>
      <c r="B2" s="47"/>
      <c r="C2" s="47"/>
      <c r="D2" s="13" t="s">
        <v>670</v>
      </c>
      <c r="E2" s="13"/>
      <c r="F2" s="52"/>
      <c r="G2" s="52"/>
      <c r="H2" s="52"/>
      <c r="I2" s="52"/>
      <c r="J2" s="52"/>
      <c r="K2" s="52"/>
      <c r="L2" s="52"/>
      <c r="M2" s="52"/>
      <c r="N2" s="52"/>
      <c r="P2">
        <v>2013</v>
      </c>
    </row>
    <row r="3" spans="1:14" ht="12.75">
      <c r="A3" s="47"/>
      <c r="B3" s="47"/>
      <c r="C3" s="47"/>
      <c r="D3" s="67" t="s">
        <v>588</v>
      </c>
      <c r="E3" s="68" t="s">
        <v>4</v>
      </c>
      <c r="F3" s="69" t="s">
        <v>5</v>
      </c>
      <c r="G3" s="69" t="s">
        <v>6</v>
      </c>
      <c r="H3" s="69" t="s">
        <v>589</v>
      </c>
      <c r="I3" s="69" t="s">
        <v>7</v>
      </c>
      <c r="J3" s="69" t="s">
        <v>645</v>
      </c>
      <c r="K3" s="69"/>
      <c r="L3" s="124" t="s">
        <v>646</v>
      </c>
      <c r="M3" s="124"/>
      <c r="N3" s="92"/>
    </row>
    <row r="4" spans="1:16" ht="12.75">
      <c r="A4" s="48"/>
      <c r="B4" s="48"/>
      <c r="C4" s="48"/>
      <c r="D4" s="70"/>
      <c r="E4" s="71" t="s">
        <v>669</v>
      </c>
      <c r="F4" s="72" t="s">
        <v>647</v>
      </c>
      <c r="G4" s="72" t="s">
        <v>647</v>
      </c>
      <c r="H4" s="72" t="s">
        <v>648</v>
      </c>
      <c r="I4" s="72" t="s">
        <v>648</v>
      </c>
      <c r="J4" s="73" t="s">
        <v>590</v>
      </c>
      <c r="K4" s="73"/>
      <c r="L4" s="74" t="s">
        <v>649</v>
      </c>
      <c r="M4" s="74" t="s">
        <v>650</v>
      </c>
      <c r="N4" s="74"/>
      <c r="P4" t="str">
        <f>IF(E4="den 1 nov.","1 november ","30 juni ")&amp;E5</f>
        <v>1 november 2012</v>
      </c>
    </row>
    <row r="5" spans="1:14" ht="12.75">
      <c r="A5" s="48"/>
      <c r="B5" s="48"/>
      <c r="C5" s="48"/>
      <c r="D5" s="70" t="s">
        <v>3</v>
      </c>
      <c r="E5" s="75">
        <v>2012</v>
      </c>
      <c r="F5" s="73" t="s">
        <v>590</v>
      </c>
      <c r="G5" s="73" t="s">
        <v>590</v>
      </c>
      <c r="H5" s="72" t="s">
        <v>651</v>
      </c>
      <c r="I5" s="72" t="s">
        <v>651</v>
      </c>
      <c r="J5" s="74" t="s">
        <v>652</v>
      </c>
      <c r="K5" s="74"/>
      <c r="L5" s="74"/>
      <c r="N5" s="74"/>
    </row>
    <row r="6" spans="1:14" ht="14.25">
      <c r="A6" s="48"/>
      <c r="B6" s="48"/>
      <c r="C6" s="48"/>
      <c r="D6" s="70"/>
      <c r="E6" s="75"/>
      <c r="F6" s="73" t="s">
        <v>591</v>
      </c>
      <c r="G6" s="73" t="s">
        <v>591</v>
      </c>
      <c r="H6" s="73"/>
      <c r="I6" s="73"/>
      <c r="J6" s="73" t="s">
        <v>671</v>
      </c>
      <c r="K6" s="73"/>
      <c r="N6" s="74"/>
    </row>
    <row r="7" spans="1:12" ht="12.75">
      <c r="A7" s="48"/>
      <c r="B7" s="48"/>
      <c r="C7" s="48"/>
      <c r="D7" s="70"/>
      <c r="E7" s="73"/>
      <c r="F7" s="76" t="s">
        <v>651</v>
      </c>
      <c r="G7" s="76" t="s">
        <v>651</v>
      </c>
      <c r="J7" s="76" t="s">
        <v>651</v>
      </c>
      <c r="K7" s="76"/>
      <c r="L7" s="76"/>
    </row>
    <row r="8" spans="1:14" ht="12.75">
      <c r="A8" s="48"/>
      <c r="B8" s="48"/>
      <c r="C8" s="48"/>
      <c r="D8" s="77"/>
      <c r="E8" s="78"/>
      <c r="F8" s="79" t="s">
        <v>653</v>
      </c>
      <c r="G8" s="79" t="s">
        <v>654</v>
      </c>
      <c r="H8" s="79"/>
      <c r="I8" s="79"/>
      <c r="J8" s="79" t="s">
        <v>655</v>
      </c>
      <c r="K8" s="79"/>
      <c r="L8" s="80"/>
      <c r="M8" s="80"/>
      <c r="N8" s="72"/>
    </row>
    <row r="9" spans="1:17" ht="12.75">
      <c r="A9" s="52"/>
      <c r="B9" s="107" t="s">
        <v>666</v>
      </c>
      <c r="C9" s="108" t="s">
        <v>663</v>
      </c>
      <c r="D9" s="81" t="s">
        <v>656</v>
      </c>
      <c r="E9" s="82">
        <v>9546448</v>
      </c>
      <c r="H9" s="83"/>
      <c r="I9" s="83"/>
      <c r="J9" s="121" t="s">
        <v>668</v>
      </c>
      <c r="K9" s="83"/>
      <c r="M9" s="82">
        <v>61152791015</v>
      </c>
      <c r="N9" s="115" t="s">
        <v>661</v>
      </c>
      <c r="O9" s="115" t="s">
        <v>3</v>
      </c>
      <c r="P9" s="115" t="s">
        <v>667</v>
      </c>
      <c r="Q9" s="115"/>
    </row>
    <row r="10" spans="1:16" ht="25.5">
      <c r="A10" s="109" t="s">
        <v>592</v>
      </c>
      <c r="B10" s="110" t="s">
        <v>23</v>
      </c>
      <c r="C10" s="111" t="s">
        <v>24</v>
      </c>
      <c r="D10" s="84" t="s">
        <v>613</v>
      </c>
      <c r="E10" s="5">
        <v>86062</v>
      </c>
      <c r="F10" s="83">
        <v>10917</v>
      </c>
      <c r="G10" s="83">
        <v>2810</v>
      </c>
      <c r="H10" s="83">
        <v>0</v>
      </c>
      <c r="I10" s="83">
        <v>0</v>
      </c>
      <c r="J10" s="90">
        <v>455.6994319772129</v>
      </c>
      <c r="K10" s="83"/>
      <c r="L10" s="83">
        <v>14182.699431977213</v>
      </c>
      <c r="M10" s="83">
        <v>1220591479</v>
      </c>
      <c r="N10" s="83">
        <f>RANK(L10,$L$10:$L$299,1)</f>
        <v>255</v>
      </c>
      <c r="O10" s="91" t="str">
        <f>C10</f>
        <v>Botkyrka</v>
      </c>
      <c r="P10" s="93">
        <f>L10</f>
        <v>14182.699431977213</v>
      </c>
    </row>
    <row r="11" spans="1:16" ht="12.75">
      <c r="A11" s="109" t="s">
        <v>592</v>
      </c>
      <c r="B11" s="110" t="s">
        <v>37</v>
      </c>
      <c r="C11" t="s">
        <v>38</v>
      </c>
      <c r="D11" t="s">
        <v>38</v>
      </c>
      <c r="E11" s="5">
        <v>32016</v>
      </c>
      <c r="F11" s="83">
        <v>-20807</v>
      </c>
      <c r="G11" s="83">
        <v>7484</v>
      </c>
      <c r="H11" s="83">
        <v>65</v>
      </c>
      <c r="I11" s="83">
        <v>0</v>
      </c>
      <c r="J11" s="90">
        <v>455.6994319772129</v>
      </c>
      <c r="K11" s="83"/>
      <c r="L11" s="83">
        <v>-12802.300568022787</v>
      </c>
      <c r="M11" s="83">
        <v>-409878455</v>
      </c>
      <c r="N11" s="83">
        <f aca="true" t="shared" si="0" ref="N11:N74">RANK(L11,$L$10:$L$299,1)</f>
        <v>1</v>
      </c>
      <c r="O11" s="91" t="str">
        <f aca="true" t="shared" si="1" ref="O11:O74">C11</f>
        <v>Danderyd</v>
      </c>
      <c r="P11" s="93">
        <f aca="true" t="shared" si="2" ref="P11:P74">L11</f>
        <v>-12802.300568022787</v>
      </c>
    </row>
    <row r="12" spans="1:16" ht="12.75">
      <c r="A12" s="109" t="s">
        <v>592</v>
      </c>
      <c r="B12" s="110" t="s">
        <v>19</v>
      </c>
      <c r="C12" t="s">
        <v>20</v>
      </c>
      <c r="D12" t="s">
        <v>20</v>
      </c>
      <c r="E12" s="5">
        <v>26085</v>
      </c>
      <c r="F12" s="83">
        <v>-2204</v>
      </c>
      <c r="G12" s="83">
        <v>2484</v>
      </c>
      <c r="H12" s="83">
        <v>0</v>
      </c>
      <c r="I12" s="83">
        <v>0</v>
      </c>
      <c r="J12" s="90">
        <v>455.6994319772129</v>
      </c>
      <c r="K12" s="83"/>
      <c r="L12" s="83">
        <v>735.699431977213</v>
      </c>
      <c r="M12" s="83">
        <v>19190720</v>
      </c>
      <c r="N12" s="83">
        <f t="shared" si="0"/>
        <v>12</v>
      </c>
      <c r="O12" s="91" t="str">
        <f t="shared" si="1"/>
        <v>Ekerö</v>
      </c>
      <c r="P12" s="93">
        <f t="shared" si="2"/>
        <v>735.699431977213</v>
      </c>
    </row>
    <row r="13" spans="1:16" ht="12.75">
      <c r="A13" s="109" t="s">
        <v>592</v>
      </c>
      <c r="B13" s="110" t="s">
        <v>27</v>
      </c>
      <c r="C13" t="s">
        <v>28</v>
      </c>
      <c r="D13" t="s">
        <v>28</v>
      </c>
      <c r="E13" s="5">
        <v>79282</v>
      </c>
      <c r="F13" s="83">
        <v>6381</v>
      </c>
      <c r="G13" s="83">
        <v>236</v>
      </c>
      <c r="H13" s="83">
        <v>0</v>
      </c>
      <c r="I13" s="83">
        <v>0</v>
      </c>
      <c r="J13" s="90">
        <v>455.6994319772129</v>
      </c>
      <c r="K13" s="83"/>
      <c r="L13" s="83">
        <v>7072.699431977213</v>
      </c>
      <c r="M13" s="83">
        <v>560737756</v>
      </c>
      <c r="N13" s="83">
        <f t="shared" si="0"/>
        <v>99</v>
      </c>
      <c r="O13" s="91" t="str">
        <f t="shared" si="1"/>
        <v>Haninge</v>
      </c>
      <c r="P13" s="93">
        <f t="shared" si="2"/>
        <v>7072.699431977213</v>
      </c>
    </row>
    <row r="14" spans="1:16" ht="12.75">
      <c r="A14" s="109" t="s">
        <v>592</v>
      </c>
      <c r="B14" s="110" t="s">
        <v>21</v>
      </c>
      <c r="C14" t="s">
        <v>22</v>
      </c>
      <c r="D14" t="s">
        <v>22</v>
      </c>
      <c r="E14" s="5">
        <v>100655</v>
      </c>
      <c r="F14" s="83">
        <v>4641</v>
      </c>
      <c r="G14" s="83">
        <v>2664</v>
      </c>
      <c r="H14" s="83">
        <v>0</v>
      </c>
      <c r="I14" s="83">
        <v>0</v>
      </c>
      <c r="J14" s="90">
        <v>455.6994319772129</v>
      </c>
      <c r="K14" s="83"/>
      <c r="L14" s="83">
        <v>7760.699431977213</v>
      </c>
      <c r="M14" s="83">
        <v>781153201</v>
      </c>
      <c r="N14" s="83">
        <f t="shared" si="0"/>
        <v>114</v>
      </c>
      <c r="O14" s="91" t="str">
        <f t="shared" si="1"/>
        <v>Huddinge</v>
      </c>
      <c r="P14" s="93">
        <f t="shared" si="2"/>
        <v>7760.699431977213</v>
      </c>
    </row>
    <row r="15" spans="1:16" ht="12.75">
      <c r="A15" s="109" t="s">
        <v>592</v>
      </c>
      <c r="B15" s="110" t="s">
        <v>17</v>
      </c>
      <c r="C15" t="s">
        <v>18</v>
      </c>
      <c r="D15" t="s">
        <v>18</v>
      </c>
      <c r="E15" s="5">
        <v>68123</v>
      </c>
      <c r="F15" s="83">
        <v>2466</v>
      </c>
      <c r="G15" s="83">
        <v>2509</v>
      </c>
      <c r="H15" s="83">
        <v>0</v>
      </c>
      <c r="I15" s="83">
        <v>0</v>
      </c>
      <c r="J15" s="90">
        <v>455.6994319772129</v>
      </c>
      <c r="K15" s="83"/>
      <c r="L15" s="83">
        <v>5430.699431977213</v>
      </c>
      <c r="M15" s="83">
        <v>369955537</v>
      </c>
      <c r="N15" s="83">
        <f t="shared" si="0"/>
        <v>58</v>
      </c>
      <c r="O15" s="91" t="str">
        <f t="shared" si="1"/>
        <v>Järfälla</v>
      </c>
      <c r="P15" s="93">
        <f t="shared" si="2"/>
        <v>5430.699431977213</v>
      </c>
    </row>
    <row r="16" spans="1:16" ht="12.75">
      <c r="A16" s="109" t="s">
        <v>592</v>
      </c>
      <c r="B16" s="110" t="s">
        <v>51</v>
      </c>
      <c r="C16" t="s">
        <v>52</v>
      </c>
      <c r="D16" t="s">
        <v>52</v>
      </c>
      <c r="E16" s="5">
        <v>44331</v>
      </c>
      <c r="F16" s="83">
        <v>-12921</v>
      </c>
      <c r="G16" s="83">
        <v>6448</v>
      </c>
      <c r="H16" s="83">
        <v>0</v>
      </c>
      <c r="I16" s="83">
        <v>0</v>
      </c>
      <c r="J16" s="90">
        <v>455.6994319772129</v>
      </c>
      <c r="K16" s="83"/>
      <c r="L16" s="83">
        <v>-6017.300568022787</v>
      </c>
      <c r="M16" s="83">
        <v>-266752951</v>
      </c>
      <c r="N16" s="83">
        <f t="shared" si="0"/>
        <v>2</v>
      </c>
      <c r="O16" s="91" t="str">
        <f t="shared" si="1"/>
        <v>Lidingö</v>
      </c>
      <c r="P16" s="93">
        <f t="shared" si="2"/>
        <v>-6017.300568022787</v>
      </c>
    </row>
    <row r="17" spans="1:16" ht="12.75">
      <c r="A17" s="109" t="s">
        <v>592</v>
      </c>
      <c r="B17" s="110" t="s">
        <v>45</v>
      </c>
      <c r="C17" t="s">
        <v>46</v>
      </c>
      <c r="D17" t="s">
        <v>46</v>
      </c>
      <c r="E17" s="5">
        <v>92736</v>
      </c>
      <c r="F17" s="83">
        <v>-4928</v>
      </c>
      <c r="G17" s="83">
        <v>3959</v>
      </c>
      <c r="H17" s="83">
        <v>0</v>
      </c>
      <c r="I17" s="83">
        <v>0</v>
      </c>
      <c r="J17" s="90">
        <v>455.6994319772129</v>
      </c>
      <c r="K17" s="83"/>
      <c r="L17" s="83">
        <v>-513.300568022787</v>
      </c>
      <c r="M17" s="83">
        <v>-47601441</v>
      </c>
      <c r="N17" s="83">
        <f t="shared" si="0"/>
        <v>6</v>
      </c>
      <c r="O17" s="91" t="str">
        <f t="shared" si="1"/>
        <v>Nacka</v>
      </c>
      <c r="P17" s="93">
        <f t="shared" si="2"/>
        <v>-513.300568022787</v>
      </c>
    </row>
    <row r="18" spans="1:16" ht="12.75">
      <c r="A18" s="109" t="s">
        <v>592</v>
      </c>
      <c r="B18" s="110" t="s">
        <v>55</v>
      </c>
      <c r="C18" t="s">
        <v>56</v>
      </c>
      <c r="D18" t="s">
        <v>56</v>
      </c>
      <c r="E18" s="5">
        <v>56599</v>
      </c>
      <c r="F18" s="83">
        <v>6735</v>
      </c>
      <c r="G18" s="83">
        <v>-1229</v>
      </c>
      <c r="H18" s="83">
        <v>0</v>
      </c>
      <c r="I18" s="83">
        <v>0</v>
      </c>
      <c r="J18" s="90">
        <v>455.6994319772129</v>
      </c>
      <c r="K18" s="83"/>
      <c r="L18" s="83">
        <v>5961.699431977213</v>
      </c>
      <c r="M18" s="83">
        <v>337426226</v>
      </c>
      <c r="N18" s="83">
        <f t="shared" si="0"/>
        <v>70</v>
      </c>
      <c r="O18" s="91" t="str">
        <f t="shared" si="1"/>
        <v>Norrtälje</v>
      </c>
      <c r="P18" s="93">
        <f t="shared" si="2"/>
        <v>5961.699431977213</v>
      </c>
    </row>
    <row r="19" spans="1:16" ht="12.75">
      <c r="A19" s="109" t="s">
        <v>592</v>
      </c>
      <c r="B19" s="110" t="s">
        <v>33</v>
      </c>
      <c r="C19" t="s">
        <v>34</v>
      </c>
      <c r="D19" t="s">
        <v>34</v>
      </c>
      <c r="E19" s="5">
        <v>9436</v>
      </c>
      <c r="F19" s="83">
        <v>779</v>
      </c>
      <c r="G19" s="83">
        <v>620</v>
      </c>
      <c r="H19" s="83">
        <v>0</v>
      </c>
      <c r="I19" s="83">
        <v>0</v>
      </c>
      <c r="J19" s="90">
        <v>455.6994319772129</v>
      </c>
      <c r="K19" s="83"/>
      <c r="L19" s="83">
        <v>1854.699431977213</v>
      </c>
      <c r="M19" s="83">
        <v>17500944</v>
      </c>
      <c r="N19" s="83">
        <f t="shared" si="0"/>
        <v>18</v>
      </c>
      <c r="O19" s="91" t="str">
        <f t="shared" si="1"/>
        <v>Nykvarn</v>
      </c>
      <c r="P19" s="93">
        <f t="shared" si="2"/>
        <v>1854.699431977213</v>
      </c>
    </row>
    <row r="20" spans="1:16" ht="12.75">
      <c r="A20" s="109" t="s">
        <v>592</v>
      </c>
      <c r="B20" s="110" t="s">
        <v>59</v>
      </c>
      <c r="C20" t="s">
        <v>60</v>
      </c>
      <c r="D20" t="s">
        <v>60</v>
      </c>
      <c r="E20" s="5">
        <v>26481</v>
      </c>
      <c r="F20" s="83">
        <v>6064</v>
      </c>
      <c r="G20" s="83">
        <v>-828</v>
      </c>
      <c r="H20" s="83">
        <v>0</v>
      </c>
      <c r="I20" s="83">
        <v>0</v>
      </c>
      <c r="J20" s="90">
        <v>455.6994319772129</v>
      </c>
      <c r="K20" s="83"/>
      <c r="L20" s="83">
        <v>5691.699431977213</v>
      </c>
      <c r="M20" s="83">
        <v>150721893</v>
      </c>
      <c r="N20" s="83">
        <f t="shared" si="0"/>
        <v>66</v>
      </c>
      <c r="O20" s="91" t="str">
        <f t="shared" si="1"/>
        <v>Nynäshamn</v>
      </c>
      <c r="P20" s="93">
        <f t="shared" si="2"/>
        <v>5691.699431977213</v>
      </c>
    </row>
    <row r="21" spans="1:16" ht="12.75">
      <c r="A21" s="109" t="s">
        <v>592</v>
      </c>
      <c r="B21" s="110" t="s">
        <v>25</v>
      </c>
      <c r="C21" t="s">
        <v>26</v>
      </c>
      <c r="D21" t="s">
        <v>26</v>
      </c>
      <c r="E21" s="5">
        <v>15790</v>
      </c>
      <c r="F21" s="83">
        <v>2021</v>
      </c>
      <c r="G21" s="83">
        <v>3158</v>
      </c>
      <c r="H21" s="83">
        <v>0</v>
      </c>
      <c r="I21" s="83">
        <v>0</v>
      </c>
      <c r="J21" s="90">
        <v>455.6994319772129</v>
      </c>
      <c r="K21" s="83"/>
      <c r="L21" s="83">
        <v>5634.699431977213</v>
      </c>
      <c r="M21" s="83">
        <v>88971904</v>
      </c>
      <c r="N21" s="83">
        <f t="shared" si="0"/>
        <v>64</v>
      </c>
      <c r="O21" s="91" t="str">
        <f t="shared" si="1"/>
        <v>Salem</v>
      </c>
      <c r="P21" s="93">
        <f t="shared" si="2"/>
        <v>5634.699431977213</v>
      </c>
    </row>
    <row r="22" spans="1:16" ht="12.75">
      <c r="A22" s="109" t="s">
        <v>592</v>
      </c>
      <c r="B22" s="110" t="s">
        <v>57</v>
      </c>
      <c r="C22" t="s">
        <v>58</v>
      </c>
      <c r="D22" t="s">
        <v>58</v>
      </c>
      <c r="E22" s="5">
        <v>42174</v>
      </c>
      <c r="F22" s="83">
        <v>6552</v>
      </c>
      <c r="G22" s="83">
        <v>1526</v>
      </c>
      <c r="H22" s="83">
        <v>0</v>
      </c>
      <c r="I22" s="83">
        <v>0</v>
      </c>
      <c r="J22" s="90">
        <v>455.6994319772129</v>
      </c>
      <c r="K22" s="83"/>
      <c r="L22" s="83">
        <v>8533.699431977213</v>
      </c>
      <c r="M22" s="83">
        <v>359900240</v>
      </c>
      <c r="N22" s="83">
        <f t="shared" si="0"/>
        <v>136</v>
      </c>
      <c r="O22" s="91" t="str">
        <f t="shared" si="1"/>
        <v>Sigtuna</v>
      </c>
      <c r="P22" s="93">
        <f t="shared" si="2"/>
        <v>8533.699431977213</v>
      </c>
    </row>
    <row r="23" spans="1:16" ht="12.75">
      <c r="A23" s="109" t="s">
        <v>592</v>
      </c>
      <c r="B23" s="110" t="s">
        <v>39</v>
      </c>
      <c r="C23" t="s">
        <v>40</v>
      </c>
      <c r="D23" t="s">
        <v>40</v>
      </c>
      <c r="E23" s="5">
        <v>66679</v>
      </c>
      <c r="F23" s="83">
        <v>-4091</v>
      </c>
      <c r="G23" s="83">
        <v>5006</v>
      </c>
      <c r="H23" s="83">
        <v>0</v>
      </c>
      <c r="I23" s="83">
        <v>0</v>
      </c>
      <c r="J23" s="90">
        <v>455.6994319772129</v>
      </c>
      <c r="K23" s="83"/>
      <c r="L23" s="83">
        <v>1370.699431977213</v>
      </c>
      <c r="M23" s="83">
        <v>91396867</v>
      </c>
      <c r="N23" s="83">
        <f t="shared" si="0"/>
        <v>15</v>
      </c>
      <c r="O23" s="91" t="str">
        <f t="shared" si="1"/>
        <v>Sollentuna</v>
      </c>
      <c r="P23" s="93">
        <f t="shared" si="2"/>
        <v>1370.699431977213</v>
      </c>
    </row>
    <row r="24" spans="1:16" ht="12.75">
      <c r="A24" s="109" t="s">
        <v>592</v>
      </c>
      <c r="B24" s="110" t="s">
        <v>49</v>
      </c>
      <c r="C24" t="s">
        <v>50</v>
      </c>
      <c r="D24" t="s">
        <v>50</v>
      </c>
      <c r="E24" s="5">
        <v>71379</v>
      </c>
      <c r="F24" s="83">
        <v>-1714</v>
      </c>
      <c r="G24" s="83">
        <v>-3540</v>
      </c>
      <c r="H24" s="83">
        <v>0</v>
      </c>
      <c r="I24" s="83">
        <v>0</v>
      </c>
      <c r="J24" s="90">
        <v>455.6994319772129</v>
      </c>
      <c r="K24" s="83"/>
      <c r="L24" s="83">
        <v>-4798.300568022787</v>
      </c>
      <c r="M24" s="83">
        <v>-342497896</v>
      </c>
      <c r="N24" s="83">
        <f t="shared" si="0"/>
        <v>4</v>
      </c>
      <c r="O24" s="91" t="str">
        <f t="shared" si="1"/>
        <v>Solna</v>
      </c>
      <c r="P24" s="93">
        <f t="shared" si="2"/>
        <v>-4798.300568022787</v>
      </c>
    </row>
    <row r="25" spans="1:16" ht="12.75">
      <c r="A25" s="109" t="s">
        <v>592</v>
      </c>
      <c r="B25" s="110" t="s">
        <v>41</v>
      </c>
      <c r="C25" t="s">
        <v>42</v>
      </c>
      <c r="D25" t="s">
        <v>42</v>
      </c>
      <c r="E25" s="5">
        <v>880008</v>
      </c>
      <c r="F25" s="83">
        <v>-2147</v>
      </c>
      <c r="G25" s="83">
        <v>1491</v>
      </c>
      <c r="H25" s="83">
        <v>0</v>
      </c>
      <c r="I25" s="83">
        <v>0</v>
      </c>
      <c r="J25" s="90">
        <v>455.6994319772129</v>
      </c>
      <c r="K25" s="83"/>
      <c r="L25" s="83">
        <v>-200.3005680227871</v>
      </c>
      <c r="M25" s="83">
        <v>-176266102</v>
      </c>
      <c r="N25" s="83">
        <f t="shared" si="0"/>
        <v>8</v>
      </c>
      <c r="O25" s="91" t="str">
        <f t="shared" si="1"/>
        <v>Stockholm</v>
      </c>
      <c r="P25" s="93">
        <f t="shared" si="2"/>
        <v>-200.3005680227871</v>
      </c>
    </row>
    <row r="26" spans="1:16" ht="12.75">
      <c r="A26" s="109" t="s">
        <v>592</v>
      </c>
      <c r="B26" s="110" t="s">
        <v>47</v>
      </c>
      <c r="C26" t="s">
        <v>48</v>
      </c>
      <c r="D26" t="s">
        <v>48</v>
      </c>
      <c r="E26" s="5">
        <v>40621</v>
      </c>
      <c r="F26" s="83">
        <v>2292</v>
      </c>
      <c r="G26" s="83">
        <v>-804</v>
      </c>
      <c r="H26" s="83">
        <v>0</v>
      </c>
      <c r="I26" s="83">
        <v>0</v>
      </c>
      <c r="J26" s="90">
        <v>455.6994319772129</v>
      </c>
      <c r="K26" s="83"/>
      <c r="L26" s="83">
        <v>1943.699431977213</v>
      </c>
      <c r="M26" s="83">
        <v>78955015</v>
      </c>
      <c r="N26" s="83">
        <f t="shared" si="0"/>
        <v>19</v>
      </c>
      <c r="O26" s="91" t="str">
        <f t="shared" si="1"/>
        <v>Sundbyberg</v>
      </c>
      <c r="P26" s="93">
        <f t="shared" si="2"/>
        <v>1943.699431977213</v>
      </c>
    </row>
    <row r="27" spans="1:16" ht="12.75">
      <c r="A27" s="109" t="s">
        <v>592</v>
      </c>
      <c r="B27" s="110" t="s">
        <v>43</v>
      </c>
      <c r="C27" t="s">
        <v>44</v>
      </c>
      <c r="D27" t="s">
        <v>44</v>
      </c>
      <c r="E27" s="5">
        <v>89178</v>
      </c>
      <c r="F27" s="83">
        <v>9207</v>
      </c>
      <c r="G27" s="83">
        <v>3759</v>
      </c>
      <c r="H27" s="83">
        <v>0</v>
      </c>
      <c r="I27" s="83">
        <v>0</v>
      </c>
      <c r="J27" s="90">
        <v>455.6994319772129</v>
      </c>
      <c r="K27" s="83"/>
      <c r="L27" s="83">
        <v>13421.699431977213</v>
      </c>
      <c r="M27" s="83">
        <v>1196920312</v>
      </c>
      <c r="N27" s="83">
        <f t="shared" si="0"/>
        <v>242</v>
      </c>
      <c r="O27" s="91" t="str">
        <f t="shared" si="1"/>
        <v>Södertälje</v>
      </c>
      <c r="P27" s="93">
        <f t="shared" si="2"/>
        <v>13421.699431977213</v>
      </c>
    </row>
    <row r="28" spans="1:16" ht="12.75">
      <c r="A28" s="109" t="s">
        <v>592</v>
      </c>
      <c r="B28" s="110" t="s">
        <v>29</v>
      </c>
      <c r="C28" t="s">
        <v>30</v>
      </c>
      <c r="D28" t="s">
        <v>30</v>
      </c>
      <c r="E28" s="5">
        <v>43711</v>
      </c>
      <c r="F28" s="83">
        <v>913</v>
      </c>
      <c r="G28" s="83">
        <v>2110</v>
      </c>
      <c r="H28" s="83">
        <v>0</v>
      </c>
      <c r="I28" s="83">
        <v>0</v>
      </c>
      <c r="J28" s="90">
        <v>455.6994319772129</v>
      </c>
      <c r="K28" s="83"/>
      <c r="L28" s="83">
        <v>3478.699431977213</v>
      </c>
      <c r="M28" s="83">
        <v>152057431</v>
      </c>
      <c r="N28" s="83">
        <f t="shared" si="0"/>
        <v>33</v>
      </c>
      <c r="O28" s="91" t="str">
        <f t="shared" si="1"/>
        <v>Tyresö</v>
      </c>
      <c r="P28" s="93">
        <f t="shared" si="2"/>
        <v>3478.699431977213</v>
      </c>
    </row>
    <row r="29" spans="1:16" ht="12.75">
      <c r="A29" s="109" t="s">
        <v>592</v>
      </c>
      <c r="B29" s="110" t="s">
        <v>35</v>
      </c>
      <c r="C29" t="s">
        <v>36</v>
      </c>
      <c r="D29" t="s">
        <v>36</v>
      </c>
      <c r="E29" s="5">
        <v>65293</v>
      </c>
      <c r="F29" s="83">
        <v>-9020</v>
      </c>
      <c r="G29" s="83">
        <v>3650</v>
      </c>
      <c r="H29" s="83">
        <v>0</v>
      </c>
      <c r="I29" s="83">
        <v>0</v>
      </c>
      <c r="J29" s="90">
        <v>455.6994319772129</v>
      </c>
      <c r="K29" s="83"/>
      <c r="L29" s="83">
        <v>-4914.300568022787</v>
      </c>
      <c r="M29" s="83">
        <v>-320869427</v>
      </c>
      <c r="N29" s="83">
        <f t="shared" si="0"/>
        <v>3</v>
      </c>
      <c r="O29" s="91" t="str">
        <f t="shared" si="1"/>
        <v>Täby</v>
      </c>
      <c r="P29" s="93">
        <f t="shared" si="2"/>
        <v>-4914.300568022787</v>
      </c>
    </row>
    <row r="30" spans="1:16" ht="12.75">
      <c r="A30" s="109" t="s">
        <v>592</v>
      </c>
      <c r="B30" s="110" t="s">
        <v>10</v>
      </c>
      <c r="C30" t="s">
        <v>0</v>
      </c>
      <c r="D30" t="s">
        <v>0</v>
      </c>
      <c r="E30" s="5">
        <v>40589</v>
      </c>
      <c r="F30" s="83">
        <v>3285</v>
      </c>
      <c r="G30" s="83">
        <v>439</v>
      </c>
      <c r="H30" s="83">
        <v>0</v>
      </c>
      <c r="I30" s="83">
        <v>0</v>
      </c>
      <c r="J30" s="90">
        <v>455.6994319772129</v>
      </c>
      <c r="K30" s="83"/>
      <c r="L30" s="83">
        <v>4179.699431977213</v>
      </c>
      <c r="M30" s="83">
        <v>169649820</v>
      </c>
      <c r="N30" s="83">
        <f t="shared" si="0"/>
        <v>39</v>
      </c>
      <c r="O30" s="91" t="str">
        <f t="shared" si="1"/>
        <v>Upplands Väsby</v>
      </c>
      <c r="P30" s="93">
        <f t="shared" si="2"/>
        <v>4179.699431977213</v>
      </c>
    </row>
    <row r="31" spans="1:16" ht="12.75">
      <c r="A31" s="109" t="s">
        <v>592</v>
      </c>
      <c r="B31" s="110" t="s">
        <v>31</v>
      </c>
      <c r="C31" t="s">
        <v>32</v>
      </c>
      <c r="D31" t="s">
        <v>32</v>
      </c>
      <c r="E31" s="5">
        <v>24243</v>
      </c>
      <c r="F31" s="83">
        <v>4762</v>
      </c>
      <c r="G31" s="83">
        <v>172</v>
      </c>
      <c r="H31" s="83">
        <v>0</v>
      </c>
      <c r="I31" s="83">
        <v>0</v>
      </c>
      <c r="J31" s="90">
        <v>455.6994319772129</v>
      </c>
      <c r="K31" s="83"/>
      <c r="L31" s="83">
        <v>5389.699431977213</v>
      </c>
      <c r="M31" s="83">
        <v>130662483</v>
      </c>
      <c r="N31" s="83">
        <f t="shared" si="0"/>
        <v>57</v>
      </c>
      <c r="O31" s="91" t="str">
        <f t="shared" si="1"/>
        <v>Upplands-Bro</v>
      </c>
      <c r="P31" s="93">
        <f t="shared" si="2"/>
        <v>5389.699431977213</v>
      </c>
    </row>
    <row r="32" spans="1:16" ht="12.75">
      <c r="A32" s="109" t="s">
        <v>592</v>
      </c>
      <c r="B32" s="110" t="s">
        <v>11</v>
      </c>
      <c r="C32" t="s">
        <v>12</v>
      </c>
      <c r="D32" t="s">
        <v>12</v>
      </c>
      <c r="E32" s="5">
        <v>31167</v>
      </c>
      <c r="F32" s="83">
        <v>1628</v>
      </c>
      <c r="G32" s="83">
        <v>1727</v>
      </c>
      <c r="H32" s="83">
        <v>0</v>
      </c>
      <c r="I32" s="83">
        <v>0</v>
      </c>
      <c r="J32" s="90">
        <v>455.6994319772129</v>
      </c>
      <c r="K32" s="83"/>
      <c r="L32" s="83">
        <v>3810.699431977213</v>
      </c>
      <c r="M32" s="83">
        <v>118768069</v>
      </c>
      <c r="N32" s="83">
        <f t="shared" si="0"/>
        <v>38</v>
      </c>
      <c r="O32" s="91" t="str">
        <f t="shared" si="1"/>
        <v>Vallentuna</v>
      </c>
      <c r="P32" s="93">
        <f t="shared" si="2"/>
        <v>3810.699431977213</v>
      </c>
    </row>
    <row r="33" spans="1:16" ht="12.75">
      <c r="A33" s="109" t="s">
        <v>592</v>
      </c>
      <c r="B33" s="110" t="s">
        <v>53</v>
      </c>
      <c r="C33" t="s">
        <v>54</v>
      </c>
      <c r="D33" t="s">
        <v>54</v>
      </c>
      <c r="E33" s="5">
        <v>11141</v>
      </c>
      <c r="F33" s="83">
        <v>-3786</v>
      </c>
      <c r="G33" s="83">
        <v>3944</v>
      </c>
      <c r="H33" s="83">
        <v>0</v>
      </c>
      <c r="I33" s="83">
        <v>0</v>
      </c>
      <c r="J33" s="90">
        <v>455.6994319772129</v>
      </c>
      <c r="K33" s="83"/>
      <c r="L33" s="83">
        <v>613.699431977213</v>
      </c>
      <c r="M33" s="83">
        <v>6837225</v>
      </c>
      <c r="N33" s="83">
        <f t="shared" si="0"/>
        <v>11</v>
      </c>
      <c r="O33" s="91" t="str">
        <f t="shared" si="1"/>
        <v>Vaxholm</v>
      </c>
      <c r="P33" s="93">
        <f t="shared" si="2"/>
        <v>613.699431977213</v>
      </c>
    </row>
    <row r="34" spans="1:16" ht="12.75">
      <c r="A34" s="109" t="s">
        <v>592</v>
      </c>
      <c r="B34" s="110" t="s">
        <v>15</v>
      </c>
      <c r="C34" t="s">
        <v>16</v>
      </c>
      <c r="D34" t="s">
        <v>16</v>
      </c>
      <c r="E34" s="5">
        <v>39370</v>
      </c>
      <c r="F34" s="83">
        <v>618</v>
      </c>
      <c r="G34" s="83">
        <v>1647</v>
      </c>
      <c r="H34" s="83">
        <v>0</v>
      </c>
      <c r="I34" s="83">
        <v>0</v>
      </c>
      <c r="J34" s="90">
        <v>455.6994319772129</v>
      </c>
      <c r="K34" s="83"/>
      <c r="L34" s="83">
        <v>2720.699431977213</v>
      </c>
      <c r="M34" s="83">
        <v>107113937</v>
      </c>
      <c r="N34" s="83">
        <f t="shared" si="0"/>
        <v>25</v>
      </c>
      <c r="O34" s="91" t="str">
        <f t="shared" si="1"/>
        <v>Värmdö</v>
      </c>
      <c r="P34" s="93">
        <f t="shared" si="2"/>
        <v>2720.699431977213</v>
      </c>
    </row>
    <row r="35" spans="1:16" ht="12.75">
      <c r="A35" s="109" t="s">
        <v>592</v>
      </c>
      <c r="B35" s="110" t="s">
        <v>13</v>
      </c>
      <c r="C35" t="s">
        <v>14</v>
      </c>
      <c r="D35" t="s">
        <v>14</v>
      </c>
      <c r="E35" s="5">
        <v>40188</v>
      </c>
      <c r="F35" s="83">
        <v>-116</v>
      </c>
      <c r="G35" s="83">
        <v>851</v>
      </c>
      <c r="H35" s="83">
        <v>0</v>
      </c>
      <c r="I35" s="83">
        <v>0</v>
      </c>
      <c r="J35" s="90">
        <v>455.6994319772129</v>
      </c>
      <c r="K35" s="83"/>
      <c r="L35" s="83">
        <v>1190.699431977213</v>
      </c>
      <c r="M35" s="83">
        <v>47851829</v>
      </c>
      <c r="N35" s="83">
        <f t="shared" si="0"/>
        <v>14</v>
      </c>
      <c r="O35" s="91" t="str">
        <f t="shared" si="1"/>
        <v>Österåker</v>
      </c>
      <c r="P35" s="93">
        <f t="shared" si="2"/>
        <v>1190.699431977213</v>
      </c>
    </row>
    <row r="36" spans="1:16" ht="25.5">
      <c r="A36" s="109" t="s">
        <v>593</v>
      </c>
      <c r="B36" s="110" t="s">
        <v>71</v>
      </c>
      <c r="C36" s="111" t="s">
        <v>72</v>
      </c>
      <c r="D36" s="84" t="s">
        <v>614</v>
      </c>
      <c r="E36" s="5">
        <v>40311</v>
      </c>
      <c r="F36" s="83">
        <v>6415</v>
      </c>
      <c r="G36" s="83">
        <v>-1003</v>
      </c>
      <c r="H36" s="83">
        <v>0</v>
      </c>
      <c r="I36" s="83">
        <v>0</v>
      </c>
      <c r="J36" s="90">
        <v>455.6994319772129</v>
      </c>
      <c r="K36" s="83"/>
      <c r="L36" s="83">
        <v>5867.699431977213</v>
      </c>
      <c r="M36" s="83">
        <v>236532832</v>
      </c>
      <c r="N36" s="83">
        <f t="shared" si="0"/>
        <v>67</v>
      </c>
      <c r="O36" s="91" t="str">
        <f t="shared" si="1"/>
        <v>Enköping</v>
      </c>
      <c r="P36" s="93">
        <f t="shared" si="2"/>
        <v>5867.699431977213</v>
      </c>
    </row>
    <row r="37" spans="1:16" ht="12.75">
      <c r="A37" s="109">
        <v>3</v>
      </c>
      <c r="B37" s="110" t="s">
        <v>664</v>
      </c>
      <c r="C37" t="s">
        <v>433</v>
      </c>
      <c r="D37" t="s">
        <v>433</v>
      </c>
      <c r="E37" s="5">
        <v>13360</v>
      </c>
      <c r="F37" s="83">
        <v>10816</v>
      </c>
      <c r="G37" s="83">
        <v>-209</v>
      </c>
      <c r="H37" s="83">
        <v>0</v>
      </c>
      <c r="I37" s="83">
        <v>0</v>
      </c>
      <c r="J37" s="90">
        <v>455.6994319772129</v>
      </c>
      <c r="K37" s="83"/>
      <c r="L37" s="83">
        <v>11062.699431977213</v>
      </c>
      <c r="M37" s="83">
        <v>147797664</v>
      </c>
      <c r="N37" s="83">
        <f t="shared" si="0"/>
        <v>207</v>
      </c>
      <c r="O37" s="91" t="str">
        <f t="shared" si="1"/>
        <v>Heby</v>
      </c>
      <c r="P37" s="93">
        <f t="shared" si="2"/>
        <v>11062.699431977213</v>
      </c>
    </row>
    <row r="38" spans="1:16" ht="12.75">
      <c r="A38" s="109" t="s">
        <v>593</v>
      </c>
      <c r="B38" s="110" t="s">
        <v>61</v>
      </c>
      <c r="C38" t="s">
        <v>62</v>
      </c>
      <c r="D38" t="s">
        <v>62</v>
      </c>
      <c r="E38" s="5">
        <v>19796</v>
      </c>
      <c r="F38" s="83">
        <v>2000</v>
      </c>
      <c r="G38" s="83">
        <v>-1475</v>
      </c>
      <c r="H38" s="83">
        <v>0</v>
      </c>
      <c r="I38" s="83">
        <v>0</v>
      </c>
      <c r="J38" s="90">
        <v>455.6994319772129</v>
      </c>
      <c r="K38" s="83"/>
      <c r="L38" s="83">
        <v>980.699431977213</v>
      </c>
      <c r="M38" s="83">
        <v>19413926</v>
      </c>
      <c r="N38" s="83">
        <f t="shared" si="0"/>
        <v>13</v>
      </c>
      <c r="O38" s="91" t="str">
        <f t="shared" si="1"/>
        <v>Håbo</v>
      </c>
      <c r="P38" s="93">
        <f t="shared" si="2"/>
        <v>980.699431977213</v>
      </c>
    </row>
    <row r="39" spans="1:16" ht="12.75">
      <c r="A39" s="109" t="s">
        <v>593</v>
      </c>
      <c r="B39" s="110" t="s">
        <v>65</v>
      </c>
      <c r="C39" t="s">
        <v>66</v>
      </c>
      <c r="D39" t="s">
        <v>66</v>
      </c>
      <c r="E39" s="5">
        <v>15238</v>
      </c>
      <c r="F39" s="83">
        <v>1266</v>
      </c>
      <c r="G39" s="83">
        <v>1992</v>
      </c>
      <c r="H39" s="83">
        <v>0</v>
      </c>
      <c r="I39" s="83">
        <v>0</v>
      </c>
      <c r="J39" s="90">
        <v>455.6994319772129</v>
      </c>
      <c r="K39" s="83"/>
      <c r="L39" s="83">
        <v>3713.699431977213</v>
      </c>
      <c r="M39" s="83">
        <v>56589352</v>
      </c>
      <c r="N39" s="83">
        <f t="shared" si="0"/>
        <v>37</v>
      </c>
      <c r="O39" s="91" t="str">
        <f t="shared" si="1"/>
        <v>Knivsta</v>
      </c>
      <c r="P39" s="93">
        <f t="shared" si="2"/>
        <v>3713.699431977213</v>
      </c>
    </row>
    <row r="40" spans="1:16" ht="12.75">
      <c r="A40" s="109" t="s">
        <v>593</v>
      </c>
      <c r="B40" s="110" t="s">
        <v>67</v>
      </c>
      <c r="C40" t="s">
        <v>68</v>
      </c>
      <c r="D40" t="s">
        <v>68</v>
      </c>
      <c r="E40" s="5">
        <v>20120</v>
      </c>
      <c r="F40" s="83">
        <v>10292</v>
      </c>
      <c r="G40" s="83">
        <v>181</v>
      </c>
      <c r="H40" s="83">
        <v>0</v>
      </c>
      <c r="I40" s="83">
        <v>0</v>
      </c>
      <c r="J40" s="90">
        <v>455.6994319772129</v>
      </c>
      <c r="K40" s="83"/>
      <c r="L40" s="83">
        <v>10928.699431977213</v>
      </c>
      <c r="M40" s="83">
        <v>219885433</v>
      </c>
      <c r="N40" s="83">
        <f t="shared" si="0"/>
        <v>203</v>
      </c>
      <c r="O40" s="91" t="str">
        <f t="shared" si="1"/>
        <v>Tierp</v>
      </c>
      <c r="P40" s="93">
        <f t="shared" si="2"/>
        <v>10928.699431977213</v>
      </c>
    </row>
    <row r="41" spans="1:16" ht="12.75">
      <c r="A41" s="109" t="s">
        <v>593</v>
      </c>
      <c r="B41" s="110" t="s">
        <v>69</v>
      </c>
      <c r="C41" t="s">
        <v>70</v>
      </c>
      <c r="D41" t="s">
        <v>70</v>
      </c>
      <c r="E41" s="5">
        <v>202275</v>
      </c>
      <c r="F41" s="83">
        <v>4951</v>
      </c>
      <c r="G41" s="83">
        <v>-2605</v>
      </c>
      <c r="H41" s="83">
        <v>0</v>
      </c>
      <c r="I41" s="83">
        <v>0</v>
      </c>
      <c r="J41" s="90">
        <v>455.6994319772129</v>
      </c>
      <c r="K41" s="83"/>
      <c r="L41" s="83">
        <v>2801.699431977213</v>
      </c>
      <c r="M41" s="83">
        <v>566713753</v>
      </c>
      <c r="N41" s="83">
        <f t="shared" si="0"/>
        <v>27</v>
      </c>
      <c r="O41" s="91" t="str">
        <f t="shared" si="1"/>
        <v>Uppsala</v>
      </c>
      <c r="P41" s="93">
        <f t="shared" si="2"/>
        <v>2801.699431977213</v>
      </c>
    </row>
    <row r="42" spans="1:16" ht="12.75">
      <c r="A42" s="109" t="s">
        <v>593</v>
      </c>
      <c r="B42" s="110" t="s">
        <v>63</v>
      </c>
      <c r="C42" t="s">
        <v>64</v>
      </c>
      <c r="D42" t="s">
        <v>64</v>
      </c>
      <c r="E42" s="5">
        <v>9074</v>
      </c>
      <c r="F42" s="83">
        <v>7608</v>
      </c>
      <c r="G42" s="83">
        <v>-319</v>
      </c>
      <c r="H42" s="83">
        <v>0</v>
      </c>
      <c r="I42" s="83">
        <v>0</v>
      </c>
      <c r="J42" s="90">
        <v>455.6994319772129</v>
      </c>
      <c r="K42" s="83"/>
      <c r="L42" s="83">
        <v>7744.699431977213</v>
      </c>
      <c r="M42" s="83">
        <v>70275403</v>
      </c>
      <c r="N42" s="83">
        <f t="shared" si="0"/>
        <v>113</v>
      </c>
      <c r="O42" s="91" t="str">
        <f t="shared" si="1"/>
        <v>Älvkarleby</v>
      </c>
      <c r="P42" s="93">
        <f t="shared" si="2"/>
        <v>7744.699431977213</v>
      </c>
    </row>
    <row r="43" spans="1:16" ht="12.75">
      <c r="A43" s="109" t="s">
        <v>593</v>
      </c>
      <c r="B43" s="110" t="s">
        <v>73</v>
      </c>
      <c r="C43" t="s">
        <v>74</v>
      </c>
      <c r="D43" t="s">
        <v>74</v>
      </c>
      <c r="E43" s="5">
        <v>21291</v>
      </c>
      <c r="F43" s="83">
        <v>5660</v>
      </c>
      <c r="G43" s="83">
        <v>-674</v>
      </c>
      <c r="H43" s="83">
        <v>0</v>
      </c>
      <c r="I43" s="83">
        <v>0</v>
      </c>
      <c r="J43" s="90">
        <v>455.6994319772129</v>
      </c>
      <c r="K43" s="83"/>
      <c r="L43" s="83">
        <v>5441.699431977213</v>
      </c>
      <c r="M43" s="83">
        <v>115859223</v>
      </c>
      <c r="N43" s="83">
        <f t="shared" si="0"/>
        <v>60</v>
      </c>
      <c r="O43" s="91" t="str">
        <f t="shared" si="1"/>
        <v>Östhammar</v>
      </c>
      <c r="P43" s="93">
        <f t="shared" si="2"/>
        <v>5441.699431977213</v>
      </c>
    </row>
    <row r="44" spans="1:16" ht="25.5">
      <c r="A44" s="109" t="s">
        <v>594</v>
      </c>
      <c r="B44" s="110" t="s">
        <v>87</v>
      </c>
      <c r="C44" s="111" t="s">
        <v>88</v>
      </c>
      <c r="D44" s="84" t="s">
        <v>615</v>
      </c>
      <c r="E44" s="5">
        <v>98606</v>
      </c>
      <c r="F44" s="83">
        <v>10269</v>
      </c>
      <c r="G44" s="83">
        <v>1099</v>
      </c>
      <c r="H44" s="83">
        <v>242</v>
      </c>
      <c r="I44" s="83">
        <v>0</v>
      </c>
      <c r="J44" s="90">
        <v>455.6994319772129</v>
      </c>
      <c r="K44" s="83"/>
      <c r="L44" s="83">
        <v>12065.699431977213</v>
      </c>
      <c r="M44" s="83">
        <v>1189750358</v>
      </c>
      <c r="N44" s="83">
        <f t="shared" si="0"/>
        <v>226</v>
      </c>
      <c r="O44" s="91" t="str">
        <f t="shared" si="1"/>
        <v>Eskilstuna</v>
      </c>
      <c r="P44" s="93">
        <f t="shared" si="2"/>
        <v>12065.699431977213</v>
      </c>
    </row>
    <row r="45" spans="1:16" ht="12.75">
      <c r="A45" s="109" t="s">
        <v>594</v>
      </c>
      <c r="B45" s="110" t="s">
        <v>83</v>
      </c>
      <c r="C45" t="s">
        <v>84</v>
      </c>
      <c r="D45" t="s">
        <v>84</v>
      </c>
      <c r="E45" s="5">
        <v>16009</v>
      </c>
      <c r="F45" s="83">
        <v>10718</v>
      </c>
      <c r="G45" s="83">
        <v>775</v>
      </c>
      <c r="H45" s="83">
        <v>37</v>
      </c>
      <c r="I45" s="83">
        <v>0</v>
      </c>
      <c r="J45" s="90">
        <v>455.6994319772129</v>
      </c>
      <c r="K45" s="83"/>
      <c r="L45" s="83">
        <v>11985.699431977213</v>
      </c>
      <c r="M45" s="83">
        <v>191879062</v>
      </c>
      <c r="N45" s="83">
        <f t="shared" si="0"/>
        <v>224</v>
      </c>
      <c r="O45" s="91" t="str">
        <f t="shared" si="1"/>
        <v>Flen</v>
      </c>
      <c r="P45" s="93">
        <f t="shared" si="2"/>
        <v>11985.699431977213</v>
      </c>
    </row>
    <row r="46" spans="1:16" ht="12.75">
      <c r="A46" s="109" t="s">
        <v>594</v>
      </c>
      <c r="B46" s="110" t="s">
        <v>77</v>
      </c>
      <c r="C46" t="s">
        <v>78</v>
      </c>
      <c r="D46" t="s">
        <v>78</v>
      </c>
      <c r="E46" s="5">
        <v>10430</v>
      </c>
      <c r="F46" s="83">
        <v>7164</v>
      </c>
      <c r="G46" s="83">
        <v>-630</v>
      </c>
      <c r="H46" s="83">
        <v>0</v>
      </c>
      <c r="I46" s="83">
        <v>0</v>
      </c>
      <c r="J46" s="90">
        <v>455.6994319772129</v>
      </c>
      <c r="K46" s="83"/>
      <c r="L46" s="83">
        <v>6989.699431977213</v>
      </c>
      <c r="M46" s="83">
        <v>72902565</v>
      </c>
      <c r="N46" s="83">
        <f t="shared" si="0"/>
        <v>96</v>
      </c>
      <c r="O46" s="91" t="str">
        <f t="shared" si="1"/>
        <v>Gnesta</v>
      </c>
      <c r="P46" s="93">
        <f t="shared" si="2"/>
        <v>6989.699431977213</v>
      </c>
    </row>
    <row r="47" spans="1:16" ht="12.75">
      <c r="A47" s="109" t="s">
        <v>594</v>
      </c>
      <c r="B47" s="110" t="s">
        <v>85</v>
      </c>
      <c r="C47" t="s">
        <v>86</v>
      </c>
      <c r="D47" t="s">
        <v>86</v>
      </c>
      <c r="E47" s="5">
        <v>32465</v>
      </c>
      <c r="F47" s="83">
        <v>10006</v>
      </c>
      <c r="G47" s="83">
        <v>1359</v>
      </c>
      <c r="H47" s="83">
        <v>0</v>
      </c>
      <c r="I47" s="83">
        <v>0</v>
      </c>
      <c r="J47" s="90">
        <v>455.6994319772129</v>
      </c>
      <c r="K47" s="83"/>
      <c r="L47" s="83">
        <v>11820.699431977213</v>
      </c>
      <c r="M47" s="83">
        <v>383759007</v>
      </c>
      <c r="N47" s="83">
        <f t="shared" si="0"/>
        <v>222</v>
      </c>
      <c r="O47" s="91" t="str">
        <f t="shared" si="1"/>
        <v>Katrineholm</v>
      </c>
      <c r="P47" s="93">
        <f t="shared" si="2"/>
        <v>11820.699431977213</v>
      </c>
    </row>
    <row r="48" spans="1:16" ht="12.75">
      <c r="A48" s="109" t="s">
        <v>594</v>
      </c>
      <c r="B48" s="110" t="s">
        <v>79</v>
      </c>
      <c r="C48" t="s">
        <v>80</v>
      </c>
      <c r="D48" t="s">
        <v>80</v>
      </c>
      <c r="E48" s="5">
        <v>52286</v>
      </c>
      <c r="F48" s="83">
        <v>6267</v>
      </c>
      <c r="G48" s="83">
        <v>173</v>
      </c>
      <c r="H48" s="83">
        <v>0</v>
      </c>
      <c r="I48" s="83">
        <v>0</v>
      </c>
      <c r="J48" s="90">
        <v>455.6994319772129</v>
      </c>
      <c r="K48" s="83"/>
      <c r="L48" s="83">
        <v>6895.699431977213</v>
      </c>
      <c r="M48" s="83">
        <v>360548541</v>
      </c>
      <c r="N48" s="83">
        <f t="shared" si="0"/>
        <v>92</v>
      </c>
      <c r="O48" s="91" t="str">
        <f t="shared" si="1"/>
        <v>Nyköping</v>
      </c>
      <c r="P48" s="93">
        <f t="shared" si="2"/>
        <v>6895.699431977213</v>
      </c>
    </row>
    <row r="49" spans="1:16" ht="12.75">
      <c r="A49" s="109" t="s">
        <v>594</v>
      </c>
      <c r="B49" s="110" t="s">
        <v>81</v>
      </c>
      <c r="C49" t="s">
        <v>82</v>
      </c>
      <c r="D49" t="s">
        <v>82</v>
      </c>
      <c r="E49" s="5">
        <v>11223</v>
      </c>
      <c r="F49" s="83">
        <v>5269</v>
      </c>
      <c r="G49" s="83">
        <v>-3214</v>
      </c>
      <c r="H49" s="83">
        <v>0</v>
      </c>
      <c r="I49" s="83">
        <v>0</v>
      </c>
      <c r="J49" s="90">
        <v>455.6994319772129</v>
      </c>
      <c r="K49" s="83"/>
      <c r="L49" s="83">
        <v>2510.699431977213</v>
      </c>
      <c r="M49" s="83">
        <v>28177580</v>
      </c>
      <c r="N49" s="83">
        <f t="shared" si="0"/>
        <v>23</v>
      </c>
      <c r="O49" s="91" t="str">
        <f t="shared" si="1"/>
        <v>Oxelösund</v>
      </c>
      <c r="P49" s="93">
        <f t="shared" si="2"/>
        <v>2510.699431977213</v>
      </c>
    </row>
    <row r="50" spans="1:16" ht="12.75">
      <c r="A50" s="109" t="s">
        <v>594</v>
      </c>
      <c r="B50" s="110" t="s">
        <v>89</v>
      </c>
      <c r="C50" t="s">
        <v>90</v>
      </c>
      <c r="D50" t="s">
        <v>90</v>
      </c>
      <c r="E50" s="5">
        <v>33024</v>
      </c>
      <c r="F50" s="83">
        <v>4806</v>
      </c>
      <c r="G50" s="83">
        <v>121</v>
      </c>
      <c r="H50" s="83">
        <v>0</v>
      </c>
      <c r="I50" s="83">
        <v>0</v>
      </c>
      <c r="J50" s="90">
        <v>455.6994319772129</v>
      </c>
      <c r="K50" s="83"/>
      <c r="L50" s="83">
        <v>5382.699431977213</v>
      </c>
      <c r="M50" s="83">
        <v>177758266</v>
      </c>
      <c r="N50" s="83">
        <f t="shared" si="0"/>
        <v>56</v>
      </c>
      <c r="O50" s="91" t="str">
        <f t="shared" si="1"/>
        <v>Strängnäs</v>
      </c>
      <c r="P50" s="93">
        <f t="shared" si="2"/>
        <v>5382.699431977213</v>
      </c>
    </row>
    <row r="51" spans="1:16" ht="12.75">
      <c r="A51" s="109" t="s">
        <v>594</v>
      </c>
      <c r="B51" s="110" t="s">
        <v>91</v>
      </c>
      <c r="C51" t="s">
        <v>92</v>
      </c>
      <c r="D51" t="s">
        <v>92</v>
      </c>
      <c r="E51" s="5">
        <v>11529</v>
      </c>
      <c r="F51" s="83">
        <v>1283</v>
      </c>
      <c r="G51" s="83">
        <v>-1354</v>
      </c>
      <c r="H51" s="83">
        <v>0</v>
      </c>
      <c r="I51" s="83">
        <v>0</v>
      </c>
      <c r="J51" s="90">
        <v>455.6994319772129</v>
      </c>
      <c r="K51" s="83"/>
      <c r="L51" s="83">
        <v>384.6994319772129</v>
      </c>
      <c r="M51" s="83">
        <v>4435200</v>
      </c>
      <c r="N51" s="83">
        <f t="shared" si="0"/>
        <v>10</v>
      </c>
      <c r="O51" s="91" t="str">
        <f t="shared" si="1"/>
        <v>Trosa</v>
      </c>
      <c r="P51" s="93">
        <f t="shared" si="2"/>
        <v>384.6994319772129</v>
      </c>
    </row>
    <row r="52" spans="1:16" ht="12.75">
      <c r="A52" s="109" t="s">
        <v>594</v>
      </c>
      <c r="B52" s="110" t="s">
        <v>75</v>
      </c>
      <c r="C52" t="s">
        <v>76</v>
      </c>
      <c r="D52" t="s">
        <v>76</v>
      </c>
      <c r="E52" s="5">
        <v>8759</v>
      </c>
      <c r="F52" s="83">
        <v>10498</v>
      </c>
      <c r="G52" s="83">
        <v>-96</v>
      </c>
      <c r="H52" s="83">
        <v>0</v>
      </c>
      <c r="I52" s="83">
        <v>0</v>
      </c>
      <c r="J52" s="90">
        <v>455.6994319772129</v>
      </c>
      <c r="K52" s="83"/>
      <c r="L52" s="83">
        <v>10857.699431977213</v>
      </c>
      <c r="M52" s="83">
        <v>95102589</v>
      </c>
      <c r="N52" s="83">
        <f t="shared" si="0"/>
        <v>201</v>
      </c>
      <c r="O52" s="91" t="str">
        <f t="shared" si="1"/>
        <v>Vingåker</v>
      </c>
      <c r="P52" s="93">
        <f t="shared" si="2"/>
        <v>10857.699431977213</v>
      </c>
    </row>
    <row r="53" spans="1:16" ht="25.5">
      <c r="A53" s="109" t="s">
        <v>595</v>
      </c>
      <c r="B53" s="110" t="s">
        <v>99</v>
      </c>
      <c r="C53" s="111" t="s">
        <v>100</v>
      </c>
      <c r="D53" s="84" t="s">
        <v>616</v>
      </c>
      <c r="E53" s="5">
        <v>5192</v>
      </c>
      <c r="F53" s="83">
        <v>8647</v>
      </c>
      <c r="G53" s="83">
        <v>-2045</v>
      </c>
      <c r="H53" s="83">
        <v>0</v>
      </c>
      <c r="I53" s="83">
        <v>0</v>
      </c>
      <c r="J53" s="90">
        <v>455.6994319772129</v>
      </c>
      <c r="K53" s="83"/>
      <c r="L53" s="83">
        <v>7057.699431977213</v>
      </c>
      <c r="M53" s="83">
        <v>36643575</v>
      </c>
      <c r="N53" s="83">
        <f t="shared" si="0"/>
        <v>98</v>
      </c>
      <c r="O53" s="91" t="str">
        <f t="shared" si="1"/>
        <v>Boxholm</v>
      </c>
      <c r="P53" s="93">
        <f t="shared" si="2"/>
        <v>7057.699431977213</v>
      </c>
    </row>
    <row r="54" spans="1:16" ht="12.75">
      <c r="A54" s="109" t="s">
        <v>595</v>
      </c>
      <c r="B54" s="110" t="s">
        <v>103</v>
      </c>
      <c r="C54" t="s">
        <v>104</v>
      </c>
      <c r="D54" t="s">
        <v>104</v>
      </c>
      <c r="E54" s="5">
        <v>20818</v>
      </c>
      <c r="F54" s="83">
        <v>6282</v>
      </c>
      <c r="G54" s="83">
        <v>-726</v>
      </c>
      <c r="H54" s="83">
        <v>0</v>
      </c>
      <c r="I54" s="83">
        <v>0</v>
      </c>
      <c r="J54" s="90">
        <v>455.6994319772129</v>
      </c>
      <c r="K54" s="83"/>
      <c r="L54" s="83">
        <v>6011.699431977213</v>
      </c>
      <c r="M54" s="83">
        <v>125151559</v>
      </c>
      <c r="N54" s="83">
        <f t="shared" si="0"/>
        <v>72</v>
      </c>
      <c r="O54" s="91" t="str">
        <f t="shared" si="1"/>
        <v>Finspång</v>
      </c>
      <c r="P54" s="93">
        <f t="shared" si="2"/>
        <v>6011.699431977213</v>
      </c>
    </row>
    <row r="55" spans="1:16" ht="12.75">
      <c r="A55" s="109" t="s">
        <v>595</v>
      </c>
      <c r="B55" s="110" t="s">
        <v>97</v>
      </c>
      <c r="C55" t="s">
        <v>98</v>
      </c>
      <c r="D55" t="s">
        <v>98</v>
      </c>
      <c r="E55" s="5">
        <v>9755</v>
      </c>
      <c r="F55" s="83">
        <v>9157</v>
      </c>
      <c r="G55" s="83">
        <v>354</v>
      </c>
      <c r="H55" s="83">
        <v>0</v>
      </c>
      <c r="I55" s="83">
        <v>0</v>
      </c>
      <c r="J55" s="90">
        <v>455.6994319772129</v>
      </c>
      <c r="K55" s="83"/>
      <c r="L55" s="83">
        <v>9966.699431977213</v>
      </c>
      <c r="M55" s="83">
        <v>97225153</v>
      </c>
      <c r="N55" s="83">
        <f t="shared" si="0"/>
        <v>181</v>
      </c>
      <c r="O55" s="91" t="str">
        <f t="shared" si="1"/>
        <v>Kinda</v>
      </c>
      <c r="P55" s="93">
        <f t="shared" si="2"/>
        <v>9966.699431977213</v>
      </c>
    </row>
    <row r="56" spans="1:16" ht="12.75">
      <c r="A56" s="109" t="s">
        <v>595</v>
      </c>
      <c r="B56" s="110" t="s">
        <v>107</v>
      </c>
      <c r="C56" t="s">
        <v>108</v>
      </c>
      <c r="D56" t="s">
        <v>108</v>
      </c>
      <c r="E56" s="5">
        <v>148374</v>
      </c>
      <c r="F56" s="83">
        <v>5913</v>
      </c>
      <c r="G56" s="83">
        <v>-1198</v>
      </c>
      <c r="H56" s="83">
        <v>0</v>
      </c>
      <c r="I56" s="83">
        <v>0</v>
      </c>
      <c r="J56" s="90">
        <v>455.6994319772129</v>
      </c>
      <c r="K56" s="83"/>
      <c r="L56" s="83">
        <v>5170.699431977213</v>
      </c>
      <c r="M56" s="83">
        <v>767197358</v>
      </c>
      <c r="N56" s="83">
        <f t="shared" si="0"/>
        <v>53</v>
      </c>
      <c r="O56" s="91" t="str">
        <f t="shared" si="1"/>
        <v>Linköping</v>
      </c>
      <c r="P56" s="93">
        <f t="shared" si="2"/>
        <v>5170.699431977213</v>
      </c>
    </row>
    <row r="57" spans="1:16" ht="12.75">
      <c r="A57" s="109" t="s">
        <v>595</v>
      </c>
      <c r="B57" s="110" t="s">
        <v>117</v>
      </c>
      <c r="C57" t="s">
        <v>118</v>
      </c>
      <c r="D57" t="s">
        <v>118</v>
      </c>
      <c r="E57" s="5">
        <v>26194</v>
      </c>
      <c r="F57" s="83">
        <v>8651</v>
      </c>
      <c r="G57" s="83">
        <v>-1033</v>
      </c>
      <c r="H57" s="83">
        <v>0</v>
      </c>
      <c r="I57" s="83">
        <v>0</v>
      </c>
      <c r="J57" s="90">
        <v>455.6994319772129</v>
      </c>
      <c r="K57" s="83"/>
      <c r="L57" s="83">
        <v>8073.699431977213</v>
      </c>
      <c r="M57" s="83">
        <v>211482483</v>
      </c>
      <c r="N57" s="83">
        <f t="shared" si="0"/>
        <v>122</v>
      </c>
      <c r="O57" s="91" t="str">
        <f t="shared" si="1"/>
        <v>Mjölby</v>
      </c>
      <c r="P57" s="93">
        <f t="shared" si="2"/>
        <v>8073.699431977213</v>
      </c>
    </row>
    <row r="58" spans="1:16" ht="12.75">
      <c r="A58" s="109" t="s">
        <v>595</v>
      </c>
      <c r="B58" s="110" t="s">
        <v>113</v>
      </c>
      <c r="C58" t="s">
        <v>114</v>
      </c>
      <c r="D58" t="s">
        <v>114</v>
      </c>
      <c r="E58" s="5">
        <v>41825</v>
      </c>
      <c r="F58" s="83">
        <v>9096</v>
      </c>
      <c r="G58" s="83">
        <v>-210</v>
      </c>
      <c r="H58" s="83">
        <v>0</v>
      </c>
      <c r="I58" s="83">
        <v>0</v>
      </c>
      <c r="J58" s="90">
        <v>455.6994319772129</v>
      </c>
      <c r="K58" s="83"/>
      <c r="L58" s="83">
        <v>9341.699431977213</v>
      </c>
      <c r="M58" s="83">
        <v>390716579</v>
      </c>
      <c r="N58" s="83">
        <f t="shared" si="0"/>
        <v>165</v>
      </c>
      <c r="O58" s="91" t="str">
        <f t="shared" si="1"/>
        <v>Motala</v>
      </c>
      <c r="P58" s="93">
        <f t="shared" si="2"/>
        <v>9341.699431977213</v>
      </c>
    </row>
    <row r="59" spans="1:16" ht="12.75">
      <c r="A59" s="109" t="s">
        <v>595</v>
      </c>
      <c r="B59" s="110" t="s">
        <v>109</v>
      </c>
      <c r="C59" t="s">
        <v>110</v>
      </c>
      <c r="D59" t="s">
        <v>110</v>
      </c>
      <c r="E59" s="5">
        <v>131917</v>
      </c>
      <c r="F59" s="83">
        <v>8308</v>
      </c>
      <c r="G59" s="83">
        <v>149</v>
      </c>
      <c r="H59" s="83">
        <v>0</v>
      </c>
      <c r="I59" s="83">
        <v>0</v>
      </c>
      <c r="J59" s="90">
        <v>455.6994319772129</v>
      </c>
      <c r="K59" s="83"/>
      <c r="L59" s="83">
        <v>8912.699431977213</v>
      </c>
      <c r="M59" s="83">
        <v>1175736571</v>
      </c>
      <c r="N59" s="83">
        <f t="shared" si="0"/>
        <v>150</v>
      </c>
      <c r="O59" s="91" t="str">
        <f t="shared" si="1"/>
        <v>Norrköping</v>
      </c>
      <c r="P59" s="93">
        <f t="shared" si="2"/>
        <v>8912.699431977213</v>
      </c>
    </row>
    <row r="60" spans="1:16" ht="12.75">
      <c r="A60" s="109" t="s">
        <v>595</v>
      </c>
      <c r="B60" s="110" t="s">
        <v>111</v>
      </c>
      <c r="C60" t="s">
        <v>112</v>
      </c>
      <c r="D60" t="s">
        <v>112</v>
      </c>
      <c r="E60" s="5">
        <v>14123</v>
      </c>
      <c r="F60" s="83">
        <v>7151</v>
      </c>
      <c r="G60" s="83">
        <v>-1142</v>
      </c>
      <c r="H60" s="83">
        <v>0</v>
      </c>
      <c r="I60" s="83">
        <v>0</v>
      </c>
      <c r="J60" s="90">
        <v>455.6994319772129</v>
      </c>
      <c r="K60" s="83"/>
      <c r="L60" s="83">
        <v>6464.699431977213</v>
      </c>
      <c r="M60" s="83">
        <v>91300950</v>
      </c>
      <c r="N60" s="83">
        <f t="shared" si="0"/>
        <v>83</v>
      </c>
      <c r="O60" s="91" t="str">
        <f t="shared" si="1"/>
        <v>Söderköping</v>
      </c>
      <c r="P60" s="93">
        <f t="shared" si="2"/>
        <v>6464.699431977213</v>
      </c>
    </row>
    <row r="61" spans="1:16" ht="12.75">
      <c r="A61" s="109" t="s">
        <v>595</v>
      </c>
      <c r="B61" s="110" t="s">
        <v>115</v>
      </c>
      <c r="C61" t="s">
        <v>116</v>
      </c>
      <c r="D61" t="s">
        <v>116</v>
      </c>
      <c r="E61" s="5">
        <v>7335</v>
      </c>
      <c r="F61" s="83">
        <v>6935</v>
      </c>
      <c r="G61" s="83">
        <v>302</v>
      </c>
      <c r="H61" s="83">
        <v>0</v>
      </c>
      <c r="I61" s="83">
        <v>0</v>
      </c>
      <c r="J61" s="90">
        <v>455.6994319772129</v>
      </c>
      <c r="K61" s="83"/>
      <c r="L61" s="83">
        <v>7692.699431977213</v>
      </c>
      <c r="M61" s="83">
        <v>56425950</v>
      </c>
      <c r="N61" s="83">
        <f t="shared" si="0"/>
        <v>112</v>
      </c>
      <c r="O61" s="91" t="str">
        <f t="shared" si="1"/>
        <v>Vadstena</v>
      </c>
      <c r="P61" s="93">
        <f t="shared" si="2"/>
        <v>7692.699431977213</v>
      </c>
    </row>
    <row r="62" spans="1:16" ht="12.75">
      <c r="A62" s="109" t="s">
        <v>595</v>
      </c>
      <c r="B62" s="110" t="s">
        <v>105</v>
      </c>
      <c r="C62" t="s">
        <v>106</v>
      </c>
      <c r="D62" t="s">
        <v>106</v>
      </c>
      <c r="E62" s="5">
        <v>7604</v>
      </c>
      <c r="F62" s="83">
        <v>9721</v>
      </c>
      <c r="G62" s="83">
        <v>-957</v>
      </c>
      <c r="H62" s="83">
        <v>0</v>
      </c>
      <c r="I62" s="83">
        <v>0</v>
      </c>
      <c r="J62" s="90">
        <v>455.6994319772129</v>
      </c>
      <c r="K62" s="83"/>
      <c r="L62" s="83">
        <v>9219.699431977213</v>
      </c>
      <c r="M62" s="83">
        <v>70106594</v>
      </c>
      <c r="N62" s="83">
        <f t="shared" si="0"/>
        <v>160</v>
      </c>
      <c r="O62" s="91" t="str">
        <f t="shared" si="1"/>
        <v>Valdemarsvik</v>
      </c>
      <c r="P62" s="93">
        <f t="shared" si="2"/>
        <v>9219.699431977213</v>
      </c>
    </row>
    <row r="63" spans="1:16" ht="12.75">
      <c r="A63" s="109" t="s">
        <v>595</v>
      </c>
      <c r="B63" s="110" t="s">
        <v>95</v>
      </c>
      <c r="C63" t="s">
        <v>96</v>
      </c>
      <c r="D63" t="s">
        <v>96</v>
      </c>
      <c r="E63" s="5">
        <v>3641</v>
      </c>
      <c r="F63" s="83">
        <v>9728</v>
      </c>
      <c r="G63" s="83">
        <v>822</v>
      </c>
      <c r="H63" s="83">
        <v>0</v>
      </c>
      <c r="I63" s="83">
        <v>0</v>
      </c>
      <c r="J63" s="90">
        <v>455.6994319772129</v>
      </c>
      <c r="K63" s="83"/>
      <c r="L63" s="83">
        <v>11005.699431977213</v>
      </c>
      <c r="M63" s="83">
        <v>40071752</v>
      </c>
      <c r="N63" s="83">
        <f t="shared" si="0"/>
        <v>204</v>
      </c>
      <c r="O63" s="91" t="str">
        <f t="shared" si="1"/>
        <v>Ydre</v>
      </c>
      <c r="P63" s="93">
        <f t="shared" si="2"/>
        <v>11005.699431977213</v>
      </c>
    </row>
    <row r="64" spans="1:16" ht="12.75">
      <c r="A64" s="109" t="s">
        <v>595</v>
      </c>
      <c r="B64" s="110" t="s">
        <v>101</v>
      </c>
      <c r="C64" t="s">
        <v>102</v>
      </c>
      <c r="D64" t="s">
        <v>102</v>
      </c>
      <c r="E64" s="5">
        <v>11463</v>
      </c>
      <c r="F64" s="83">
        <v>9226</v>
      </c>
      <c r="G64" s="83">
        <v>281</v>
      </c>
      <c r="H64" s="83">
        <v>0</v>
      </c>
      <c r="I64" s="83">
        <v>0</v>
      </c>
      <c r="J64" s="90">
        <v>455.6994319772129</v>
      </c>
      <c r="K64" s="83"/>
      <c r="L64" s="83">
        <v>9962.699431977213</v>
      </c>
      <c r="M64" s="83">
        <v>114202424</v>
      </c>
      <c r="N64" s="83">
        <f t="shared" si="0"/>
        <v>180</v>
      </c>
      <c r="O64" s="91" t="str">
        <f t="shared" si="1"/>
        <v>Åtvidaberg</v>
      </c>
      <c r="P64" s="93">
        <f t="shared" si="2"/>
        <v>9962.699431977213</v>
      </c>
    </row>
    <row r="65" spans="1:16" ht="12.75">
      <c r="A65" s="109" t="s">
        <v>595</v>
      </c>
      <c r="B65" s="110" t="s">
        <v>93</v>
      </c>
      <c r="C65" t="s">
        <v>94</v>
      </c>
      <c r="D65" t="s">
        <v>94</v>
      </c>
      <c r="E65" s="5">
        <v>5221</v>
      </c>
      <c r="F65" s="83">
        <v>10859</v>
      </c>
      <c r="G65" s="83">
        <v>1107</v>
      </c>
      <c r="H65" s="83">
        <v>0</v>
      </c>
      <c r="I65" s="83">
        <v>0</v>
      </c>
      <c r="J65" s="90">
        <v>455.6994319772129</v>
      </c>
      <c r="K65" s="83"/>
      <c r="L65" s="83">
        <v>12421.699431977213</v>
      </c>
      <c r="M65" s="83">
        <v>64853693</v>
      </c>
      <c r="N65" s="83">
        <f t="shared" si="0"/>
        <v>232</v>
      </c>
      <c r="O65" s="91" t="str">
        <f t="shared" si="1"/>
        <v>Ödeshög</v>
      </c>
      <c r="P65" s="93">
        <f t="shared" si="2"/>
        <v>12421.699431977213</v>
      </c>
    </row>
    <row r="66" spans="1:16" ht="25.5">
      <c r="A66" s="109" t="s">
        <v>596</v>
      </c>
      <c r="B66" s="110" t="s">
        <v>119</v>
      </c>
      <c r="C66" s="111" t="s">
        <v>120</v>
      </c>
      <c r="D66" s="84" t="s">
        <v>617</v>
      </c>
      <c r="E66" s="5">
        <v>6367</v>
      </c>
      <c r="F66" s="83">
        <v>9198</v>
      </c>
      <c r="G66" s="83">
        <v>-1260</v>
      </c>
      <c r="H66" s="83">
        <v>0</v>
      </c>
      <c r="I66" s="83">
        <v>0</v>
      </c>
      <c r="J66" s="90">
        <v>455.6994319772129</v>
      </c>
      <c r="K66" s="83"/>
      <c r="L66" s="83">
        <v>8393.699431977213</v>
      </c>
      <c r="M66" s="83">
        <v>53442684</v>
      </c>
      <c r="N66" s="83">
        <f t="shared" si="0"/>
        <v>130</v>
      </c>
      <c r="O66" s="91" t="str">
        <f t="shared" si="1"/>
        <v>Aneby</v>
      </c>
      <c r="P66" s="93">
        <f t="shared" si="2"/>
        <v>8393.699431977213</v>
      </c>
    </row>
    <row r="67" spans="1:16" ht="12.75">
      <c r="A67" s="109" t="s">
        <v>596</v>
      </c>
      <c r="B67" s="110" t="s">
        <v>141</v>
      </c>
      <c r="C67" t="s">
        <v>142</v>
      </c>
      <c r="D67" t="s">
        <v>142</v>
      </c>
      <c r="E67" s="5">
        <v>16376</v>
      </c>
      <c r="F67" s="83">
        <v>7362</v>
      </c>
      <c r="G67" s="83">
        <v>-463</v>
      </c>
      <c r="H67" s="83">
        <v>0</v>
      </c>
      <c r="I67" s="83">
        <v>0</v>
      </c>
      <c r="J67" s="90">
        <v>455.6994319772129</v>
      </c>
      <c r="K67" s="83"/>
      <c r="L67" s="83">
        <v>7354.699431977213</v>
      </c>
      <c r="M67" s="83">
        <v>120440558</v>
      </c>
      <c r="N67" s="83">
        <f t="shared" si="0"/>
        <v>105</v>
      </c>
      <c r="O67" s="91" t="str">
        <f t="shared" si="1"/>
        <v>Eksjö</v>
      </c>
      <c r="P67" s="93">
        <f t="shared" si="2"/>
        <v>7354.699431977213</v>
      </c>
    </row>
    <row r="68" spans="1:16" ht="12.75">
      <c r="A68" s="109" t="s">
        <v>596</v>
      </c>
      <c r="B68" s="110" t="s">
        <v>127</v>
      </c>
      <c r="C68" t="s">
        <v>128</v>
      </c>
      <c r="D68" t="s">
        <v>128</v>
      </c>
      <c r="E68" s="5">
        <v>28730</v>
      </c>
      <c r="F68" s="83">
        <v>7741</v>
      </c>
      <c r="G68" s="83">
        <v>925</v>
      </c>
      <c r="H68" s="83">
        <v>0</v>
      </c>
      <c r="I68" s="83">
        <v>0</v>
      </c>
      <c r="J68" s="90">
        <v>455.6994319772129</v>
      </c>
      <c r="K68" s="83"/>
      <c r="L68" s="83">
        <v>9121.699431977213</v>
      </c>
      <c r="M68" s="83">
        <v>262066425</v>
      </c>
      <c r="N68" s="83">
        <f t="shared" si="0"/>
        <v>156</v>
      </c>
      <c r="O68" s="91" t="str">
        <f t="shared" si="1"/>
        <v>Gislaved</v>
      </c>
      <c r="P68" s="93">
        <f t="shared" si="2"/>
        <v>9121.699431977213</v>
      </c>
    </row>
    <row r="69" spans="1:16" ht="12.75">
      <c r="A69" s="109" t="s">
        <v>596</v>
      </c>
      <c r="B69" s="110" t="s">
        <v>121</v>
      </c>
      <c r="C69" t="s">
        <v>122</v>
      </c>
      <c r="D69" t="s">
        <v>122</v>
      </c>
      <c r="E69" s="5">
        <v>9358</v>
      </c>
      <c r="F69" s="83">
        <v>6662</v>
      </c>
      <c r="G69" s="83">
        <v>-189</v>
      </c>
      <c r="H69" s="83">
        <v>0</v>
      </c>
      <c r="I69" s="83">
        <v>0</v>
      </c>
      <c r="J69" s="90">
        <v>455.6994319772129</v>
      </c>
      <c r="K69" s="83"/>
      <c r="L69" s="83">
        <v>6928.699431977213</v>
      </c>
      <c r="M69" s="83">
        <v>64838769</v>
      </c>
      <c r="N69" s="83">
        <f t="shared" si="0"/>
        <v>94</v>
      </c>
      <c r="O69" s="91" t="str">
        <f t="shared" si="1"/>
        <v>Gnosjö</v>
      </c>
      <c r="P69" s="93">
        <f t="shared" si="2"/>
        <v>6928.699431977213</v>
      </c>
    </row>
    <row r="70" spans="1:16" ht="12.75">
      <c r="A70" s="109" t="s">
        <v>596</v>
      </c>
      <c r="B70" s="110" t="s">
        <v>125</v>
      </c>
      <c r="C70" t="s">
        <v>126</v>
      </c>
      <c r="D70" t="s">
        <v>126</v>
      </c>
      <c r="E70" s="5">
        <v>10865</v>
      </c>
      <c r="F70" s="83">
        <v>7492</v>
      </c>
      <c r="G70" s="83">
        <v>-1308</v>
      </c>
      <c r="H70" s="83">
        <v>0</v>
      </c>
      <c r="I70" s="83">
        <v>0</v>
      </c>
      <c r="J70" s="90">
        <v>455.6994319772129</v>
      </c>
      <c r="K70" s="83"/>
      <c r="L70" s="83">
        <v>6639.699431977213</v>
      </c>
      <c r="M70" s="83">
        <v>72140334</v>
      </c>
      <c r="N70" s="83">
        <f t="shared" si="0"/>
        <v>85</v>
      </c>
      <c r="O70" s="91" t="str">
        <f t="shared" si="1"/>
        <v>Habo</v>
      </c>
      <c r="P70" s="93">
        <f t="shared" si="2"/>
        <v>6639.699431977213</v>
      </c>
    </row>
    <row r="71" spans="1:16" ht="12.75">
      <c r="A71" s="109" t="s">
        <v>596</v>
      </c>
      <c r="B71" s="110" t="s">
        <v>131</v>
      </c>
      <c r="C71" t="s">
        <v>132</v>
      </c>
      <c r="D71" t="s">
        <v>132</v>
      </c>
      <c r="E71" s="5">
        <v>129356</v>
      </c>
      <c r="F71" s="83">
        <v>6762</v>
      </c>
      <c r="G71" s="83">
        <v>-970</v>
      </c>
      <c r="H71" s="83">
        <v>0</v>
      </c>
      <c r="I71" s="83">
        <v>0</v>
      </c>
      <c r="J71" s="90">
        <v>455.6994319772129</v>
      </c>
      <c r="K71" s="83"/>
      <c r="L71" s="83">
        <v>6247.699431977213</v>
      </c>
      <c r="M71" s="83">
        <v>808177408</v>
      </c>
      <c r="N71" s="83">
        <f t="shared" si="0"/>
        <v>79</v>
      </c>
      <c r="O71" s="91" t="str">
        <f t="shared" si="1"/>
        <v>Jönköping</v>
      </c>
      <c r="P71" s="93">
        <f t="shared" si="2"/>
        <v>6247.699431977213</v>
      </c>
    </row>
    <row r="72" spans="1:16" ht="12.75">
      <c r="A72" s="109" t="s">
        <v>596</v>
      </c>
      <c r="B72" s="110" t="s">
        <v>123</v>
      </c>
      <c r="C72" t="s">
        <v>124</v>
      </c>
      <c r="D72" t="s">
        <v>124</v>
      </c>
      <c r="E72" s="5">
        <v>7064</v>
      </c>
      <c r="F72" s="83">
        <v>8916</v>
      </c>
      <c r="G72" s="83">
        <v>-739</v>
      </c>
      <c r="H72" s="83">
        <v>0</v>
      </c>
      <c r="I72" s="83">
        <v>0</v>
      </c>
      <c r="J72" s="90">
        <v>455.6994319772129</v>
      </c>
      <c r="K72" s="83"/>
      <c r="L72" s="83">
        <v>8632.699431977213</v>
      </c>
      <c r="M72" s="83">
        <v>60981389</v>
      </c>
      <c r="N72" s="83">
        <f t="shared" si="0"/>
        <v>143</v>
      </c>
      <c r="O72" s="91" t="str">
        <f t="shared" si="1"/>
        <v>Mullsjö</v>
      </c>
      <c r="P72" s="93">
        <f t="shared" si="2"/>
        <v>8632.699431977213</v>
      </c>
    </row>
    <row r="73" spans="1:16" ht="12.75">
      <c r="A73" s="109" t="s">
        <v>596</v>
      </c>
      <c r="B73" s="110" t="s">
        <v>133</v>
      </c>
      <c r="C73" t="s">
        <v>134</v>
      </c>
      <c r="D73" t="s">
        <v>134</v>
      </c>
      <c r="E73" s="5">
        <v>29357</v>
      </c>
      <c r="F73" s="83">
        <v>9288</v>
      </c>
      <c r="G73" s="83">
        <v>943</v>
      </c>
      <c r="H73" s="83">
        <v>0</v>
      </c>
      <c r="I73" s="83">
        <v>0</v>
      </c>
      <c r="J73" s="90">
        <v>455.6994319772129</v>
      </c>
      <c r="K73" s="83"/>
      <c r="L73" s="83">
        <v>10686.699431977213</v>
      </c>
      <c r="M73" s="83">
        <v>313729435</v>
      </c>
      <c r="N73" s="83">
        <f t="shared" si="0"/>
        <v>198</v>
      </c>
      <c r="O73" s="91" t="str">
        <f t="shared" si="1"/>
        <v>Nässjö</v>
      </c>
      <c r="P73" s="93">
        <f t="shared" si="2"/>
        <v>10686.699431977213</v>
      </c>
    </row>
    <row r="74" spans="1:16" ht="12.75">
      <c r="A74" s="109" t="s">
        <v>596</v>
      </c>
      <c r="B74" s="110" t="s">
        <v>137</v>
      </c>
      <c r="C74" t="s">
        <v>138</v>
      </c>
      <c r="D74" t="s">
        <v>138</v>
      </c>
      <c r="E74" s="5">
        <v>10865</v>
      </c>
      <c r="F74" s="83">
        <v>10956</v>
      </c>
      <c r="G74" s="83">
        <v>779</v>
      </c>
      <c r="H74" s="83">
        <v>0</v>
      </c>
      <c r="I74" s="83">
        <v>0</v>
      </c>
      <c r="J74" s="90">
        <v>455.6994319772129</v>
      </c>
      <c r="K74" s="83"/>
      <c r="L74" s="83">
        <v>12190.699431977213</v>
      </c>
      <c r="M74" s="83">
        <v>132451949</v>
      </c>
      <c r="N74" s="83">
        <f t="shared" si="0"/>
        <v>227</v>
      </c>
      <c r="O74" s="91" t="str">
        <f t="shared" si="1"/>
        <v>Sävsjö</v>
      </c>
      <c r="P74" s="93">
        <f t="shared" si="2"/>
        <v>12190.699431977213</v>
      </c>
    </row>
    <row r="75" spans="1:16" ht="12.75">
      <c r="A75" s="109" t="s">
        <v>596</v>
      </c>
      <c r="B75" s="110" t="s">
        <v>143</v>
      </c>
      <c r="C75" t="s">
        <v>144</v>
      </c>
      <c r="D75" t="s">
        <v>144</v>
      </c>
      <c r="E75" s="5">
        <v>18128</v>
      </c>
      <c r="F75" s="83">
        <v>10070</v>
      </c>
      <c r="G75" s="83">
        <v>482</v>
      </c>
      <c r="H75" s="83">
        <v>0</v>
      </c>
      <c r="I75" s="83">
        <v>0</v>
      </c>
      <c r="J75" s="90">
        <v>455.6994319772129</v>
      </c>
      <c r="K75" s="83"/>
      <c r="L75" s="83">
        <v>11007.699431977213</v>
      </c>
      <c r="M75" s="83">
        <v>199547575</v>
      </c>
      <c r="N75" s="83">
        <f aca="true" t="shared" si="3" ref="N75:N138">RANK(L75,$L$10:$L$299,1)</f>
        <v>205</v>
      </c>
      <c r="O75" s="91" t="str">
        <f aca="true" t="shared" si="4" ref="O75:O138">C75</f>
        <v>Tranås</v>
      </c>
      <c r="P75" s="93">
        <f aca="true" t="shared" si="5" ref="P75:P138">L75</f>
        <v>11007.699431977213</v>
      </c>
    </row>
    <row r="76" spans="1:16" ht="12.75">
      <c r="A76" s="109" t="s">
        <v>596</v>
      </c>
      <c r="B76" s="110" t="s">
        <v>129</v>
      </c>
      <c r="C76" t="s">
        <v>130</v>
      </c>
      <c r="D76" t="s">
        <v>130</v>
      </c>
      <c r="E76" s="5">
        <v>13156</v>
      </c>
      <c r="F76" s="83">
        <v>8502</v>
      </c>
      <c r="G76" s="83">
        <v>-420</v>
      </c>
      <c r="H76" s="83">
        <v>0</v>
      </c>
      <c r="I76" s="83">
        <v>0</v>
      </c>
      <c r="J76" s="90">
        <v>455.6994319772129</v>
      </c>
      <c r="K76" s="83"/>
      <c r="L76" s="83">
        <v>8537.699431977213</v>
      </c>
      <c r="M76" s="83">
        <v>112321974</v>
      </c>
      <c r="N76" s="83">
        <f t="shared" si="3"/>
        <v>138</v>
      </c>
      <c r="O76" s="91" t="str">
        <f t="shared" si="4"/>
        <v>Vaggeryd</v>
      </c>
      <c r="P76" s="93">
        <f t="shared" si="5"/>
        <v>8537.699431977213</v>
      </c>
    </row>
    <row r="77" spans="1:16" ht="12.75">
      <c r="A77" s="109" t="s">
        <v>596</v>
      </c>
      <c r="B77" s="110" t="s">
        <v>139</v>
      </c>
      <c r="C77" t="s">
        <v>140</v>
      </c>
      <c r="D77" t="s">
        <v>140</v>
      </c>
      <c r="E77" s="5">
        <v>26282</v>
      </c>
      <c r="F77" s="83">
        <v>8686</v>
      </c>
      <c r="G77" s="83">
        <v>-570</v>
      </c>
      <c r="H77" s="83">
        <v>0</v>
      </c>
      <c r="I77" s="83">
        <v>0</v>
      </c>
      <c r="J77" s="90">
        <v>455.6994319772129</v>
      </c>
      <c r="K77" s="83"/>
      <c r="L77" s="83">
        <v>8571.699431977213</v>
      </c>
      <c r="M77" s="83">
        <v>225281404</v>
      </c>
      <c r="N77" s="83">
        <f t="shared" si="3"/>
        <v>141</v>
      </c>
      <c r="O77" s="91" t="str">
        <f t="shared" si="4"/>
        <v>Vetlanda</v>
      </c>
      <c r="P77" s="93">
        <f t="shared" si="5"/>
        <v>8571.699431977213</v>
      </c>
    </row>
    <row r="78" spans="1:16" ht="12.75">
      <c r="A78" s="109" t="s">
        <v>596</v>
      </c>
      <c r="B78" s="110" t="s">
        <v>135</v>
      </c>
      <c r="C78" t="s">
        <v>136</v>
      </c>
      <c r="D78" t="s">
        <v>136</v>
      </c>
      <c r="E78" s="5">
        <v>33003</v>
      </c>
      <c r="F78" s="83">
        <v>6541</v>
      </c>
      <c r="G78" s="83">
        <v>-56</v>
      </c>
      <c r="H78" s="83">
        <v>0</v>
      </c>
      <c r="I78" s="83">
        <v>0</v>
      </c>
      <c r="J78" s="90">
        <v>455.6994319772129</v>
      </c>
      <c r="K78" s="83"/>
      <c r="L78" s="83">
        <v>6940.699431977213</v>
      </c>
      <c r="M78" s="83">
        <v>229063903</v>
      </c>
      <c r="N78" s="83">
        <f t="shared" si="3"/>
        <v>95</v>
      </c>
      <c r="O78" s="91" t="str">
        <f t="shared" si="4"/>
        <v>Värnamo</v>
      </c>
      <c r="P78" s="93">
        <f t="shared" si="5"/>
        <v>6940.699431977213</v>
      </c>
    </row>
    <row r="79" spans="1:16" ht="25.5">
      <c r="A79" s="109" t="s">
        <v>597</v>
      </c>
      <c r="B79" s="110" t="s">
        <v>151</v>
      </c>
      <c r="C79" s="111" t="s">
        <v>152</v>
      </c>
      <c r="D79" s="84" t="s">
        <v>618</v>
      </c>
      <c r="E79" s="5">
        <v>18963</v>
      </c>
      <c r="F79" s="83">
        <v>9697</v>
      </c>
      <c r="G79" s="83">
        <v>907</v>
      </c>
      <c r="H79" s="83">
        <v>0</v>
      </c>
      <c r="I79" s="83">
        <v>0</v>
      </c>
      <c r="J79" s="90">
        <v>455.6994319772129</v>
      </c>
      <c r="K79" s="83"/>
      <c r="L79" s="83">
        <v>11059.699431977213</v>
      </c>
      <c r="M79" s="83">
        <v>209725080</v>
      </c>
      <c r="N79" s="83">
        <f t="shared" si="3"/>
        <v>206</v>
      </c>
      <c r="O79" s="91" t="str">
        <f t="shared" si="4"/>
        <v>Alvesta</v>
      </c>
      <c r="P79" s="93">
        <f t="shared" si="5"/>
        <v>11059.699431977213</v>
      </c>
    </row>
    <row r="80" spans="1:16" ht="12.75">
      <c r="A80" s="109" t="s">
        <v>597</v>
      </c>
      <c r="B80" s="110" t="s">
        <v>147</v>
      </c>
      <c r="C80" t="s">
        <v>148</v>
      </c>
      <c r="D80" t="s">
        <v>148</v>
      </c>
      <c r="E80" s="5">
        <v>8016</v>
      </c>
      <c r="F80" s="83">
        <v>11349</v>
      </c>
      <c r="G80" s="83">
        <v>1740</v>
      </c>
      <c r="H80" s="83">
        <v>0</v>
      </c>
      <c r="I80" s="83">
        <v>0</v>
      </c>
      <c r="J80" s="90">
        <v>455.6994319772129</v>
      </c>
      <c r="K80" s="83"/>
      <c r="L80" s="83">
        <v>13544.699431977213</v>
      </c>
      <c r="M80" s="83">
        <v>108574311</v>
      </c>
      <c r="N80" s="83">
        <f t="shared" si="3"/>
        <v>243</v>
      </c>
      <c r="O80" s="91" t="str">
        <f t="shared" si="4"/>
        <v>Lessebo</v>
      </c>
      <c r="P80" s="93">
        <f t="shared" si="5"/>
        <v>13544.699431977213</v>
      </c>
    </row>
    <row r="81" spans="1:16" ht="12.75">
      <c r="A81" s="109" t="s">
        <v>597</v>
      </c>
      <c r="B81" s="110" t="s">
        <v>159</v>
      </c>
      <c r="C81" t="s">
        <v>160</v>
      </c>
      <c r="D81" t="s">
        <v>160</v>
      </c>
      <c r="E81" s="5">
        <v>27418</v>
      </c>
      <c r="F81" s="83">
        <v>8421</v>
      </c>
      <c r="G81" s="83">
        <v>-1106</v>
      </c>
      <c r="H81" s="83">
        <v>0</v>
      </c>
      <c r="I81" s="83">
        <v>0</v>
      </c>
      <c r="J81" s="90">
        <v>455.6994319772129</v>
      </c>
      <c r="K81" s="83"/>
      <c r="L81" s="83">
        <v>7770.699431977213</v>
      </c>
      <c r="M81" s="83">
        <v>213057037</v>
      </c>
      <c r="N81" s="83">
        <f t="shared" si="3"/>
        <v>115</v>
      </c>
      <c r="O81" s="91" t="str">
        <f t="shared" si="4"/>
        <v>Ljungby</v>
      </c>
      <c r="P81" s="93">
        <f t="shared" si="5"/>
        <v>7770.699431977213</v>
      </c>
    </row>
    <row r="82" spans="1:16" ht="12.75">
      <c r="A82" s="109" t="s">
        <v>597</v>
      </c>
      <c r="B82" s="110" t="s">
        <v>155</v>
      </c>
      <c r="C82" t="s">
        <v>156</v>
      </c>
      <c r="D82" t="s">
        <v>156</v>
      </c>
      <c r="E82" s="5">
        <v>9511</v>
      </c>
      <c r="F82" s="83">
        <v>11777</v>
      </c>
      <c r="G82" s="83">
        <v>-601</v>
      </c>
      <c r="H82" s="83">
        <v>0</v>
      </c>
      <c r="I82" s="83">
        <v>0</v>
      </c>
      <c r="J82" s="90">
        <v>455.6994319772129</v>
      </c>
      <c r="K82" s="83"/>
      <c r="L82" s="83">
        <v>11631.699431977213</v>
      </c>
      <c r="M82" s="83">
        <v>110629093</v>
      </c>
      <c r="N82" s="83">
        <f t="shared" si="3"/>
        <v>219</v>
      </c>
      <c r="O82" s="91" t="str">
        <f t="shared" si="4"/>
        <v>Markaryd</v>
      </c>
      <c r="P82" s="93">
        <f t="shared" si="5"/>
        <v>11631.699431977213</v>
      </c>
    </row>
    <row r="83" spans="1:16" ht="12.75">
      <c r="A83" s="109" t="s">
        <v>597</v>
      </c>
      <c r="B83" s="110" t="s">
        <v>149</v>
      </c>
      <c r="C83" t="s">
        <v>150</v>
      </c>
      <c r="D83" t="s">
        <v>150</v>
      </c>
      <c r="E83" s="5">
        <v>12164</v>
      </c>
      <c r="F83" s="83">
        <v>10988</v>
      </c>
      <c r="G83" s="83">
        <v>2589</v>
      </c>
      <c r="H83" s="83">
        <v>0</v>
      </c>
      <c r="I83" s="83">
        <v>0</v>
      </c>
      <c r="J83" s="90">
        <v>455.6994319772129</v>
      </c>
      <c r="K83" s="83"/>
      <c r="L83" s="83">
        <v>14032.699431977213</v>
      </c>
      <c r="M83" s="83">
        <v>170693756</v>
      </c>
      <c r="N83" s="83">
        <f t="shared" si="3"/>
        <v>251</v>
      </c>
      <c r="O83" s="91" t="str">
        <f t="shared" si="4"/>
        <v>Tingsryd</v>
      </c>
      <c r="P83" s="93">
        <f t="shared" si="5"/>
        <v>14032.699431977213</v>
      </c>
    </row>
    <row r="84" spans="1:16" ht="12.75">
      <c r="A84" s="109" t="s">
        <v>597</v>
      </c>
      <c r="B84" s="110" t="s">
        <v>145</v>
      </c>
      <c r="C84" t="s">
        <v>146</v>
      </c>
      <c r="D84" t="s">
        <v>146</v>
      </c>
      <c r="E84" s="5">
        <v>9280</v>
      </c>
      <c r="F84" s="83">
        <v>10488</v>
      </c>
      <c r="G84" s="83">
        <v>2633</v>
      </c>
      <c r="H84" s="83">
        <v>0</v>
      </c>
      <c r="I84" s="83">
        <v>0</v>
      </c>
      <c r="J84" s="90">
        <v>455.6994319772129</v>
      </c>
      <c r="K84" s="83"/>
      <c r="L84" s="83">
        <v>13576.699431977213</v>
      </c>
      <c r="M84" s="83">
        <v>125991771</v>
      </c>
      <c r="N84" s="83">
        <f t="shared" si="3"/>
        <v>245</v>
      </c>
      <c r="O84" s="91" t="str">
        <f t="shared" si="4"/>
        <v>Uppvidinge</v>
      </c>
      <c r="P84" s="93">
        <f t="shared" si="5"/>
        <v>13576.699431977213</v>
      </c>
    </row>
    <row r="85" spans="1:16" ht="12.75">
      <c r="A85" s="109" t="s">
        <v>597</v>
      </c>
      <c r="B85" s="110" t="s">
        <v>157</v>
      </c>
      <c r="C85" t="s">
        <v>158</v>
      </c>
      <c r="D85" t="s">
        <v>158</v>
      </c>
      <c r="E85" s="5">
        <v>84618</v>
      </c>
      <c r="F85" s="83">
        <v>7392</v>
      </c>
      <c r="G85" s="83">
        <v>-1045</v>
      </c>
      <c r="H85" s="83">
        <v>0</v>
      </c>
      <c r="I85" s="83">
        <v>0</v>
      </c>
      <c r="J85" s="90">
        <v>455.6994319772129</v>
      </c>
      <c r="K85" s="83"/>
      <c r="L85" s="83">
        <v>6802.699431977213</v>
      </c>
      <c r="M85" s="83">
        <v>575630821</v>
      </c>
      <c r="N85" s="83">
        <f t="shared" si="3"/>
        <v>88</v>
      </c>
      <c r="O85" s="91" t="str">
        <f t="shared" si="4"/>
        <v>Växjö</v>
      </c>
      <c r="P85" s="93">
        <f t="shared" si="5"/>
        <v>6802.699431977213</v>
      </c>
    </row>
    <row r="86" spans="1:16" ht="12.75">
      <c r="A86" s="109" t="s">
        <v>597</v>
      </c>
      <c r="B86" s="110" t="s">
        <v>153</v>
      </c>
      <c r="C86" t="s">
        <v>154</v>
      </c>
      <c r="D86" t="s">
        <v>154</v>
      </c>
      <c r="E86" s="5">
        <v>15725</v>
      </c>
      <c r="F86" s="83">
        <v>5080</v>
      </c>
      <c r="G86" s="83">
        <v>-283</v>
      </c>
      <c r="H86" s="83">
        <v>0</v>
      </c>
      <c r="I86" s="83">
        <v>0</v>
      </c>
      <c r="J86" s="90">
        <v>455.6994319772129</v>
      </c>
      <c r="K86" s="83"/>
      <c r="L86" s="83">
        <v>5252.699431977213</v>
      </c>
      <c r="M86" s="83">
        <v>82598699</v>
      </c>
      <c r="N86" s="83">
        <f t="shared" si="3"/>
        <v>55</v>
      </c>
      <c r="O86" s="91" t="str">
        <f t="shared" si="4"/>
        <v>Älmhult</v>
      </c>
      <c r="P86" s="93">
        <f t="shared" si="5"/>
        <v>5252.699431977213</v>
      </c>
    </row>
    <row r="87" spans="1:16" ht="25.5">
      <c r="A87" s="109" t="s">
        <v>598</v>
      </c>
      <c r="B87" s="110" t="s">
        <v>183</v>
      </c>
      <c r="C87" s="111" t="s">
        <v>184</v>
      </c>
      <c r="D87" s="84" t="s">
        <v>619</v>
      </c>
      <c r="E87" s="5">
        <v>10667</v>
      </c>
      <c r="F87" s="83">
        <v>11924</v>
      </c>
      <c r="G87" s="83">
        <v>-1117</v>
      </c>
      <c r="H87" s="83">
        <v>308</v>
      </c>
      <c r="I87" s="83">
        <v>0</v>
      </c>
      <c r="J87" s="90">
        <v>455.6994319772129</v>
      </c>
      <c r="K87" s="83"/>
      <c r="L87" s="83">
        <v>11570.699431977213</v>
      </c>
      <c r="M87" s="83">
        <v>123424651</v>
      </c>
      <c r="N87" s="83">
        <f t="shared" si="3"/>
        <v>216</v>
      </c>
      <c r="O87" s="91" t="str">
        <f t="shared" si="4"/>
        <v>Borgholm</v>
      </c>
      <c r="P87" s="93">
        <f t="shared" si="5"/>
        <v>11570.699431977213</v>
      </c>
    </row>
    <row r="88" spans="1:16" ht="12.75">
      <c r="A88" s="109" t="s">
        <v>598</v>
      </c>
      <c r="B88" s="110" t="s">
        <v>171</v>
      </c>
      <c r="C88" t="s">
        <v>172</v>
      </c>
      <c r="D88" t="s">
        <v>172</v>
      </c>
      <c r="E88" s="5">
        <v>8986</v>
      </c>
      <c r="F88" s="83">
        <v>8458</v>
      </c>
      <c r="G88" s="83">
        <v>440</v>
      </c>
      <c r="H88" s="83">
        <v>0</v>
      </c>
      <c r="I88" s="83">
        <v>0</v>
      </c>
      <c r="J88" s="90">
        <v>455.6994319772129</v>
      </c>
      <c r="K88" s="83"/>
      <c r="L88" s="83">
        <v>9353.699431977213</v>
      </c>
      <c r="M88" s="83">
        <v>84052343</v>
      </c>
      <c r="N88" s="83">
        <f t="shared" si="3"/>
        <v>167</v>
      </c>
      <c r="O88" s="91" t="str">
        <f t="shared" si="4"/>
        <v>Emmaboda</v>
      </c>
      <c r="P88" s="93">
        <f t="shared" si="5"/>
        <v>9353.699431977213</v>
      </c>
    </row>
    <row r="89" spans="1:16" ht="12.75">
      <c r="A89" s="109" t="s">
        <v>598</v>
      </c>
      <c r="B89" s="110" t="s">
        <v>167</v>
      </c>
      <c r="C89" t="s">
        <v>168</v>
      </c>
      <c r="D89" t="s">
        <v>168</v>
      </c>
      <c r="E89" s="5">
        <v>13514</v>
      </c>
      <c r="F89" s="83">
        <v>11243</v>
      </c>
      <c r="G89" s="83">
        <v>-28</v>
      </c>
      <c r="H89" s="83">
        <v>0</v>
      </c>
      <c r="I89" s="83">
        <v>0</v>
      </c>
      <c r="J89" s="90">
        <v>455.6994319772129</v>
      </c>
      <c r="K89" s="83"/>
      <c r="L89" s="83">
        <v>11670.699431977213</v>
      </c>
      <c r="M89" s="83">
        <v>157717832</v>
      </c>
      <c r="N89" s="83">
        <f t="shared" si="3"/>
        <v>220</v>
      </c>
      <c r="O89" s="91" t="str">
        <f t="shared" si="4"/>
        <v>Hultsfred</v>
      </c>
      <c r="P89" s="93">
        <f t="shared" si="5"/>
        <v>11670.699431977213</v>
      </c>
    </row>
    <row r="90" spans="1:16" ht="12.75">
      <c r="A90" s="109" t="s">
        <v>598</v>
      </c>
      <c r="B90" s="110" t="s">
        <v>161</v>
      </c>
      <c r="C90" t="s">
        <v>162</v>
      </c>
      <c r="D90" t="s">
        <v>162</v>
      </c>
      <c r="E90" s="5">
        <v>5721</v>
      </c>
      <c r="F90" s="83">
        <v>13467</v>
      </c>
      <c r="G90" s="83">
        <v>2486</v>
      </c>
      <c r="H90" s="83">
        <v>0</v>
      </c>
      <c r="I90" s="83">
        <v>0</v>
      </c>
      <c r="J90" s="90">
        <v>455.6994319772129</v>
      </c>
      <c r="K90" s="83"/>
      <c r="L90" s="83">
        <v>16408.699431977213</v>
      </c>
      <c r="M90" s="83">
        <v>93874169</v>
      </c>
      <c r="N90" s="83">
        <f t="shared" si="3"/>
        <v>271</v>
      </c>
      <c r="O90" s="91" t="str">
        <f t="shared" si="4"/>
        <v>Högsby</v>
      </c>
      <c r="P90" s="93">
        <f t="shared" si="5"/>
        <v>16408.699431977213</v>
      </c>
    </row>
    <row r="91" spans="1:16" ht="12.75">
      <c r="A91" s="109" t="s">
        <v>598</v>
      </c>
      <c r="B91" s="110" t="s">
        <v>173</v>
      </c>
      <c r="C91" t="s">
        <v>174</v>
      </c>
      <c r="D91" t="s">
        <v>174</v>
      </c>
      <c r="E91" s="5">
        <v>63586</v>
      </c>
      <c r="F91" s="83">
        <v>7750</v>
      </c>
      <c r="G91" s="83">
        <v>-2573</v>
      </c>
      <c r="H91" s="83">
        <v>0</v>
      </c>
      <c r="I91" s="83">
        <v>0</v>
      </c>
      <c r="J91" s="90">
        <v>455.6994319772129</v>
      </c>
      <c r="K91" s="83"/>
      <c r="L91" s="83">
        <v>5632.699431977213</v>
      </c>
      <c r="M91" s="83">
        <v>358160826</v>
      </c>
      <c r="N91" s="83">
        <f t="shared" si="3"/>
        <v>63</v>
      </c>
      <c r="O91" s="91" t="str">
        <f t="shared" si="4"/>
        <v>Kalmar</v>
      </c>
      <c r="P91" s="93">
        <f t="shared" si="5"/>
        <v>5632.699431977213</v>
      </c>
    </row>
    <row r="92" spans="1:16" ht="12.75">
      <c r="A92" s="109" t="s">
        <v>598</v>
      </c>
      <c r="B92" s="110" t="s">
        <v>169</v>
      </c>
      <c r="C92" t="s">
        <v>657</v>
      </c>
      <c r="D92" t="s">
        <v>657</v>
      </c>
      <c r="E92" s="5">
        <v>12802</v>
      </c>
      <c r="F92" s="83">
        <v>7522</v>
      </c>
      <c r="G92" s="83">
        <v>-1070</v>
      </c>
      <c r="H92" s="83">
        <v>0</v>
      </c>
      <c r="I92" s="83">
        <v>0</v>
      </c>
      <c r="J92" s="90">
        <v>455.6994319772129</v>
      </c>
      <c r="K92" s="83"/>
      <c r="L92" s="83">
        <v>6907.699431977213</v>
      </c>
      <c r="M92" s="83">
        <v>88432368</v>
      </c>
      <c r="N92" s="83">
        <f t="shared" si="3"/>
        <v>93</v>
      </c>
      <c r="O92" s="91" t="str">
        <f t="shared" si="4"/>
        <v>Mönsterås           </v>
      </c>
      <c r="P92" s="93">
        <f t="shared" si="5"/>
        <v>6907.699431977213</v>
      </c>
    </row>
    <row r="93" spans="1:16" ht="12.75">
      <c r="A93" s="109" t="s">
        <v>598</v>
      </c>
      <c r="B93" s="110" t="s">
        <v>165</v>
      </c>
      <c r="C93" t="s">
        <v>166</v>
      </c>
      <c r="D93" t="s">
        <v>166</v>
      </c>
      <c r="E93" s="5">
        <v>14247</v>
      </c>
      <c r="F93" s="83">
        <v>9072</v>
      </c>
      <c r="G93" s="83">
        <v>-2109</v>
      </c>
      <c r="H93" s="83">
        <v>0</v>
      </c>
      <c r="I93" s="83">
        <v>0</v>
      </c>
      <c r="J93" s="90">
        <v>455.6994319772129</v>
      </c>
      <c r="K93" s="83"/>
      <c r="L93" s="83">
        <v>7418.699431977213</v>
      </c>
      <c r="M93" s="83">
        <v>105694211</v>
      </c>
      <c r="N93" s="83">
        <f t="shared" si="3"/>
        <v>106</v>
      </c>
      <c r="O93" s="91" t="str">
        <f t="shared" si="4"/>
        <v>Mörbylånga</v>
      </c>
      <c r="P93" s="93">
        <f t="shared" si="5"/>
        <v>7418.699431977213</v>
      </c>
    </row>
    <row r="94" spans="1:16" ht="12.75">
      <c r="A94" s="109" t="s">
        <v>598</v>
      </c>
      <c r="B94" s="110" t="s">
        <v>175</v>
      </c>
      <c r="C94" t="s">
        <v>176</v>
      </c>
      <c r="D94" t="s">
        <v>176</v>
      </c>
      <c r="E94" s="5">
        <v>19478</v>
      </c>
      <c r="F94" s="83">
        <v>11176</v>
      </c>
      <c r="G94" s="83">
        <v>-1390</v>
      </c>
      <c r="H94" s="83">
        <v>0</v>
      </c>
      <c r="I94" s="83">
        <v>0</v>
      </c>
      <c r="J94" s="90">
        <v>455.6994319772129</v>
      </c>
      <c r="K94" s="83"/>
      <c r="L94" s="83">
        <v>10241.699431977213</v>
      </c>
      <c r="M94" s="83">
        <v>199487822</v>
      </c>
      <c r="N94" s="83">
        <f t="shared" si="3"/>
        <v>189</v>
      </c>
      <c r="O94" s="91" t="str">
        <f t="shared" si="4"/>
        <v>Nybro</v>
      </c>
      <c r="P94" s="93">
        <f t="shared" si="5"/>
        <v>10241.699431977213</v>
      </c>
    </row>
    <row r="95" spans="1:16" ht="12.75">
      <c r="A95" s="109" t="s">
        <v>598</v>
      </c>
      <c r="B95" s="110" t="s">
        <v>177</v>
      </c>
      <c r="C95" t="s">
        <v>178</v>
      </c>
      <c r="D95" t="s">
        <v>178</v>
      </c>
      <c r="E95" s="5">
        <v>26175</v>
      </c>
      <c r="F95" s="83">
        <v>5218</v>
      </c>
      <c r="G95" s="83">
        <v>-1185</v>
      </c>
      <c r="H95" s="83">
        <v>0</v>
      </c>
      <c r="I95" s="83">
        <v>0</v>
      </c>
      <c r="J95" s="90">
        <v>455.6994319772129</v>
      </c>
      <c r="K95" s="83"/>
      <c r="L95" s="83">
        <v>4488.699431977213</v>
      </c>
      <c r="M95" s="83">
        <v>117491708</v>
      </c>
      <c r="N95" s="83">
        <f t="shared" si="3"/>
        <v>45</v>
      </c>
      <c r="O95" s="91" t="str">
        <f t="shared" si="4"/>
        <v>Oskarshamn</v>
      </c>
      <c r="P95" s="93">
        <f t="shared" si="5"/>
        <v>4488.699431977213</v>
      </c>
    </row>
    <row r="96" spans="1:16" ht="12.75">
      <c r="A96" s="109" t="s">
        <v>598</v>
      </c>
      <c r="B96" s="110" t="s">
        <v>163</v>
      </c>
      <c r="C96" t="s">
        <v>164</v>
      </c>
      <c r="D96" t="s">
        <v>164</v>
      </c>
      <c r="E96" s="5">
        <v>6877</v>
      </c>
      <c r="F96" s="83">
        <v>11334</v>
      </c>
      <c r="G96" s="83">
        <v>60</v>
      </c>
      <c r="H96" s="83">
        <v>0</v>
      </c>
      <c r="I96" s="83">
        <v>0</v>
      </c>
      <c r="J96" s="90">
        <v>455.6994319772129</v>
      </c>
      <c r="K96" s="83"/>
      <c r="L96" s="83">
        <v>11849.699431977213</v>
      </c>
      <c r="M96" s="83">
        <v>81490383</v>
      </c>
      <c r="N96" s="83">
        <f t="shared" si="3"/>
        <v>223</v>
      </c>
      <c r="O96" s="91" t="str">
        <f t="shared" si="4"/>
        <v>Torsås</v>
      </c>
      <c r="P96" s="93">
        <f t="shared" si="5"/>
        <v>11849.699431977213</v>
      </c>
    </row>
    <row r="97" spans="1:16" ht="12.75">
      <c r="A97" s="109" t="s">
        <v>598</v>
      </c>
      <c r="B97" s="110" t="s">
        <v>181</v>
      </c>
      <c r="C97" t="s">
        <v>182</v>
      </c>
      <c r="D97" t="s">
        <v>182</v>
      </c>
      <c r="E97" s="5">
        <v>15388</v>
      </c>
      <c r="F97" s="83">
        <v>9935</v>
      </c>
      <c r="G97" s="83">
        <v>-1126</v>
      </c>
      <c r="H97" s="83">
        <v>0</v>
      </c>
      <c r="I97" s="83">
        <v>0</v>
      </c>
      <c r="J97" s="90">
        <v>455.6994319772129</v>
      </c>
      <c r="K97" s="83"/>
      <c r="L97" s="83">
        <v>9264.699431977213</v>
      </c>
      <c r="M97" s="83">
        <v>142565195</v>
      </c>
      <c r="N97" s="83">
        <f t="shared" si="3"/>
        <v>163</v>
      </c>
      <c r="O97" s="91" t="str">
        <f t="shared" si="4"/>
        <v>Vimmerby</v>
      </c>
      <c r="P97" s="93">
        <f t="shared" si="5"/>
        <v>9264.699431977213</v>
      </c>
    </row>
    <row r="98" spans="1:16" ht="12.75">
      <c r="A98" s="109" t="s">
        <v>598</v>
      </c>
      <c r="B98" s="110" t="s">
        <v>179</v>
      </c>
      <c r="C98" t="s">
        <v>180</v>
      </c>
      <c r="D98" t="s">
        <v>180</v>
      </c>
      <c r="E98" s="5">
        <v>35900</v>
      </c>
      <c r="F98" s="83">
        <v>9346</v>
      </c>
      <c r="G98" s="83">
        <v>-1066</v>
      </c>
      <c r="H98" s="83">
        <v>0</v>
      </c>
      <c r="I98" s="83">
        <v>0</v>
      </c>
      <c r="J98" s="90">
        <v>455.6994319772129</v>
      </c>
      <c r="K98" s="83"/>
      <c r="L98" s="83">
        <v>8735.699431977213</v>
      </c>
      <c r="M98" s="83">
        <v>313611610</v>
      </c>
      <c r="N98" s="83">
        <f t="shared" si="3"/>
        <v>146</v>
      </c>
      <c r="O98" s="91" t="str">
        <f t="shared" si="4"/>
        <v>Västervik</v>
      </c>
      <c r="P98" s="93">
        <f t="shared" si="5"/>
        <v>8735.699431977213</v>
      </c>
    </row>
    <row r="99" spans="1:16" ht="25.5">
      <c r="A99" s="109" t="s">
        <v>599</v>
      </c>
      <c r="B99" s="110" t="s">
        <v>185</v>
      </c>
      <c r="C99" s="111" t="s">
        <v>186</v>
      </c>
      <c r="D99" s="84" t="s">
        <v>620</v>
      </c>
      <c r="E99" s="5">
        <v>57296</v>
      </c>
      <c r="F99" s="83">
        <v>10635</v>
      </c>
      <c r="G99" s="83">
        <v>-2846</v>
      </c>
      <c r="H99" s="83">
        <v>1316</v>
      </c>
      <c r="I99" s="83">
        <v>0</v>
      </c>
      <c r="J99" s="90">
        <v>455.6994319772129</v>
      </c>
      <c r="K99" s="83"/>
      <c r="L99" s="83">
        <v>9560.699431977213</v>
      </c>
      <c r="M99" s="83">
        <v>547789835</v>
      </c>
      <c r="N99" s="83">
        <f t="shared" si="3"/>
        <v>172</v>
      </c>
      <c r="O99" s="91" t="str">
        <f t="shared" si="4"/>
        <v>Gotland</v>
      </c>
      <c r="P99" s="93">
        <f t="shared" si="5"/>
        <v>9560.699431977213</v>
      </c>
    </row>
    <row r="100" spans="1:16" ht="25.5">
      <c r="A100" s="109" t="s">
        <v>600</v>
      </c>
      <c r="B100" s="110" t="s">
        <v>193</v>
      </c>
      <c r="C100" s="111" t="s">
        <v>194</v>
      </c>
      <c r="D100" s="84" t="s">
        <v>621</v>
      </c>
      <c r="E100" s="5">
        <v>31088</v>
      </c>
      <c r="F100" s="83">
        <v>7806</v>
      </c>
      <c r="G100" s="83">
        <v>-2161</v>
      </c>
      <c r="H100" s="83">
        <v>0</v>
      </c>
      <c r="I100" s="83">
        <v>0</v>
      </c>
      <c r="J100" s="90">
        <v>455.6994319772129</v>
      </c>
      <c r="K100" s="83"/>
      <c r="L100" s="83">
        <v>6100.699431977213</v>
      </c>
      <c r="M100" s="83">
        <v>189658544</v>
      </c>
      <c r="N100" s="83">
        <f t="shared" si="3"/>
        <v>75</v>
      </c>
      <c r="O100" s="91" t="str">
        <f t="shared" si="4"/>
        <v>Karlshamn</v>
      </c>
      <c r="P100" s="93">
        <f t="shared" si="5"/>
        <v>6100.699431977213</v>
      </c>
    </row>
    <row r="101" spans="1:16" ht="12.75">
      <c r="A101" s="109" t="s">
        <v>600</v>
      </c>
      <c r="B101" s="110" t="s">
        <v>189</v>
      </c>
      <c r="C101" t="s">
        <v>190</v>
      </c>
      <c r="D101" t="s">
        <v>190</v>
      </c>
      <c r="E101" s="5">
        <v>63805</v>
      </c>
      <c r="F101" s="83">
        <v>7889</v>
      </c>
      <c r="G101" s="83">
        <v>-1243</v>
      </c>
      <c r="H101" s="83">
        <v>0</v>
      </c>
      <c r="I101" s="83">
        <v>0</v>
      </c>
      <c r="J101" s="90">
        <v>455.6994319772129</v>
      </c>
      <c r="K101" s="83"/>
      <c r="L101" s="83">
        <v>7101.699431977213</v>
      </c>
      <c r="M101" s="83">
        <v>453123932</v>
      </c>
      <c r="N101" s="83">
        <f t="shared" si="3"/>
        <v>101</v>
      </c>
      <c r="O101" s="91" t="str">
        <f t="shared" si="4"/>
        <v>Karlskrona</v>
      </c>
      <c r="P101" s="93">
        <f t="shared" si="5"/>
        <v>7101.699431977213</v>
      </c>
    </row>
    <row r="102" spans="1:16" ht="12.75">
      <c r="A102" s="109" t="s">
        <v>600</v>
      </c>
      <c r="B102" s="110" t="s">
        <v>187</v>
      </c>
      <c r="C102" t="s">
        <v>188</v>
      </c>
      <c r="D102" t="s">
        <v>188</v>
      </c>
      <c r="E102" s="5">
        <v>12878</v>
      </c>
      <c r="F102" s="83">
        <v>8816</v>
      </c>
      <c r="G102" s="83">
        <v>-1591</v>
      </c>
      <c r="H102" s="83">
        <v>0</v>
      </c>
      <c r="I102" s="83">
        <v>0</v>
      </c>
      <c r="J102" s="90">
        <v>455.6994319772129</v>
      </c>
      <c r="K102" s="83"/>
      <c r="L102" s="83">
        <v>7680.699431977213</v>
      </c>
      <c r="M102" s="83">
        <v>98912047</v>
      </c>
      <c r="N102" s="83">
        <f t="shared" si="3"/>
        <v>110</v>
      </c>
      <c r="O102" s="91" t="str">
        <f t="shared" si="4"/>
        <v>Olofström</v>
      </c>
      <c r="P102" s="93">
        <f t="shared" si="5"/>
        <v>7680.699431977213</v>
      </c>
    </row>
    <row r="103" spans="1:16" ht="12.75">
      <c r="A103" s="109" t="s">
        <v>600</v>
      </c>
      <c r="B103" s="110" t="s">
        <v>191</v>
      </c>
      <c r="C103" t="s">
        <v>192</v>
      </c>
      <c r="D103" t="s">
        <v>192</v>
      </c>
      <c r="E103" s="5">
        <v>27830</v>
      </c>
      <c r="F103" s="83">
        <v>9059</v>
      </c>
      <c r="G103" s="83">
        <v>-2166</v>
      </c>
      <c r="H103" s="83">
        <v>130</v>
      </c>
      <c r="I103" s="83">
        <v>0</v>
      </c>
      <c r="J103" s="90">
        <v>455.6994319772129</v>
      </c>
      <c r="K103" s="83"/>
      <c r="L103" s="83">
        <v>7478.699431977213</v>
      </c>
      <c r="M103" s="83">
        <v>208132205</v>
      </c>
      <c r="N103" s="83">
        <f t="shared" si="3"/>
        <v>107</v>
      </c>
      <c r="O103" s="91" t="str">
        <f t="shared" si="4"/>
        <v>Ronneby</v>
      </c>
      <c r="P103" s="93">
        <f t="shared" si="5"/>
        <v>7478.699431977213</v>
      </c>
    </row>
    <row r="104" spans="1:16" ht="12.75">
      <c r="A104" s="109" t="s">
        <v>600</v>
      </c>
      <c r="B104" s="110" t="s">
        <v>195</v>
      </c>
      <c r="C104" t="s">
        <v>196</v>
      </c>
      <c r="D104" t="s">
        <v>196</v>
      </c>
      <c r="E104" s="5">
        <v>16851</v>
      </c>
      <c r="F104" s="83">
        <v>9000</v>
      </c>
      <c r="G104" s="83">
        <v>-2741</v>
      </c>
      <c r="H104" s="83">
        <v>0</v>
      </c>
      <c r="I104" s="83">
        <v>0</v>
      </c>
      <c r="J104" s="90">
        <v>455.6994319772129</v>
      </c>
      <c r="K104" s="83"/>
      <c r="L104" s="83">
        <v>6714.699431977213</v>
      </c>
      <c r="M104" s="83">
        <v>113149400</v>
      </c>
      <c r="N104" s="83">
        <f t="shared" si="3"/>
        <v>86</v>
      </c>
      <c r="O104" s="91" t="str">
        <f t="shared" si="4"/>
        <v>Sölvesborg</v>
      </c>
      <c r="P104" s="93">
        <f t="shared" si="5"/>
        <v>6714.699431977213</v>
      </c>
    </row>
    <row r="105" spans="1:16" ht="25.5">
      <c r="A105" s="109" t="s">
        <v>601</v>
      </c>
      <c r="B105" s="110" t="s">
        <v>209</v>
      </c>
      <c r="C105" s="111" t="s">
        <v>210</v>
      </c>
      <c r="D105" s="84" t="s">
        <v>622</v>
      </c>
      <c r="E105" s="5">
        <v>14883</v>
      </c>
      <c r="F105" s="83">
        <v>12423</v>
      </c>
      <c r="G105" s="83">
        <v>-370</v>
      </c>
      <c r="H105" s="83">
        <v>0</v>
      </c>
      <c r="I105" s="83">
        <v>0</v>
      </c>
      <c r="J105" s="90">
        <v>455.6994319772129</v>
      </c>
      <c r="K105" s="83"/>
      <c r="L105" s="83">
        <v>12508.699431977213</v>
      </c>
      <c r="M105" s="83">
        <v>186166974</v>
      </c>
      <c r="N105" s="83">
        <f t="shared" si="3"/>
        <v>233</v>
      </c>
      <c r="O105" s="91" t="str">
        <f t="shared" si="4"/>
        <v>Bjuv</v>
      </c>
      <c r="P105" s="93">
        <f t="shared" si="5"/>
        <v>12508.699431977213</v>
      </c>
    </row>
    <row r="106" spans="1:16" ht="12.75">
      <c r="A106" s="109" t="s">
        <v>601</v>
      </c>
      <c r="B106" s="110" t="s">
        <v>227</v>
      </c>
      <c r="C106" t="s">
        <v>228</v>
      </c>
      <c r="D106" t="s">
        <v>228</v>
      </c>
      <c r="E106" s="5">
        <v>12275</v>
      </c>
      <c r="F106" s="83">
        <v>9633</v>
      </c>
      <c r="G106" s="83">
        <v>-844</v>
      </c>
      <c r="H106" s="83">
        <v>0</v>
      </c>
      <c r="I106" s="83">
        <v>0</v>
      </c>
      <c r="J106" s="90">
        <v>455.6994319772129</v>
      </c>
      <c r="K106" s="83"/>
      <c r="L106" s="83">
        <v>9244.699431977213</v>
      </c>
      <c r="M106" s="83">
        <v>113478686</v>
      </c>
      <c r="N106" s="83">
        <f t="shared" si="3"/>
        <v>161</v>
      </c>
      <c r="O106" s="91" t="str">
        <f t="shared" si="4"/>
        <v>Bromölla</v>
      </c>
      <c r="P106" s="93">
        <f t="shared" si="5"/>
        <v>9244.699431977213</v>
      </c>
    </row>
    <row r="107" spans="1:16" ht="12.75">
      <c r="A107" s="109" t="s">
        <v>601</v>
      </c>
      <c r="B107" s="110" t="s">
        <v>201</v>
      </c>
      <c r="C107" t="s">
        <v>202</v>
      </c>
      <c r="D107" t="s">
        <v>202</v>
      </c>
      <c r="E107" s="5">
        <v>17006</v>
      </c>
      <c r="F107" s="83">
        <v>11136</v>
      </c>
      <c r="G107" s="83">
        <v>630</v>
      </c>
      <c r="H107" s="83">
        <v>0</v>
      </c>
      <c r="I107" s="83">
        <v>0</v>
      </c>
      <c r="J107" s="90">
        <v>455.6994319772129</v>
      </c>
      <c r="K107" s="83"/>
      <c r="L107" s="83">
        <v>12221.699431977213</v>
      </c>
      <c r="M107" s="83">
        <v>207842221</v>
      </c>
      <c r="N107" s="83">
        <f t="shared" si="3"/>
        <v>228</v>
      </c>
      <c r="O107" s="91" t="str">
        <f t="shared" si="4"/>
        <v>Burlöv</v>
      </c>
      <c r="P107" s="93">
        <f t="shared" si="5"/>
        <v>12221.699431977213</v>
      </c>
    </row>
    <row r="108" spans="1:16" ht="12.75">
      <c r="A108" s="109" t="s">
        <v>601</v>
      </c>
      <c r="B108" s="110" t="s">
        <v>237</v>
      </c>
      <c r="C108" t="s">
        <v>238</v>
      </c>
      <c r="D108" t="s">
        <v>238</v>
      </c>
      <c r="E108" s="5">
        <v>14283</v>
      </c>
      <c r="F108" s="83">
        <v>4734</v>
      </c>
      <c r="G108" s="83">
        <v>-777</v>
      </c>
      <c r="H108" s="83">
        <v>0</v>
      </c>
      <c r="I108" s="83">
        <v>0</v>
      </c>
      <c r="J108" s="90">
        <v>455.6994319772129</v>
      </c>
      <c r="K108" s="83"/>
      <c r="L108" s="83">
        <v>4412.699431977213</v>
      </c>
      <c r="M108" s="83">
        <v>63026586</v>
      </c>
      <c r="N108" s="83">
        <f t="shared" si="3"/>
        <v>42</v>
      </c>
      <c r="O108" s="91" t="str">
        <f t="shared" si="4"/>
        <v>Båstad</v>
      </c>
      <c r="P108" s="93">
        <f t="shared" si="5"/>
        <v>4412.699431977213</v>
      </c>
    </row>
    <row r="109" spans="1:16" ht="12.75">
      <c r="A109" s="109" t="s">
        <v>601</v>
      </c>
      <c r="B109" s="110" t="s">
        <v>249</v>
      </c>
      <c r="C109" t="s">
        <v>250</v>
      </c>
      <c r="D109" t="s">
        <v>250</v>
      </c>
      <c r="E109" s="5">
        <v>31740</v>
      </c>
      <c r="F109" s="83">
        <v>9351</v>
      </c>
      <c r="G109" s="83">
        <v>424</v>
      </c>
      <c r="H109" s="83">
        <v>0</v>
      </c>
      <c r="I109" s="83">
        <v>0</v>
      </c>
      <c r="J109" s="90">
        <v>455.6994319772129</v>
      </c>
      <c r="K109" s="83"/>
      <c r="L109" s="83">
        <v>10230.699431977213</v>
      </c>
      <c r="M109" s="83">
        <v>324722400</v>
      </c>
      <c r="N109" s="83">
        <f t="shared" si="3"/>
        <v>188</v>
      </c>
      <c r="O109" s="91" t="str">
        <f t="shared" si="4"/>
        <v>Eslöv</v>
      </c>
      <c r="P109" s="93">
        <f t="shared" si="5"/>
        <v>10230.699431977213</v>
      </c>
    </row>
    <row r="110" spans="1:16" ht="12.75">
      <c r="A110" s="109" t="s">
        <v>601</v>
      </c>
      <c r="B110" s="110" t="s">
        <v>245</v>
      </c>
      <c r="C110" t="s">
        <v>246</v>
      </c>
      <c r="D110" t="s">
        <v>246</v>
      </c>
      <c r="E110" s="5">
        <v>131782</v>
      </c>
      <c r="F110" s="83">
        <v>6894</v>
      </c>
      <c r="G110" s="83">
        <v>406</v>
      </c>
      <c r="H110" s="83">
        <v>138</v>
      </c>
      <c r="I110" s="83">
        <v>0</v>
      </c>
      <c r="J110" s="90">
        <v>455.6994319772129</v>
      </c>
      <c r="K110" s="83"/>
      <c r="L110" s="83">
        <v>7893.699431977213</v>
      </c>
      <c r="M110" s="83">
        <v>1040247499</v>
      </c>
      <c r="N110" s="83">
        <f t="shared" si="3"/>
        <v>118</v>
      </c>
      <c r="O110" s="91" t="str">
        <f t="shared" si="4"/>
        <v>Helsingborg</v>
      </c>
      <c r="P110" s="93">
        <f t="shared" si="5"/>
        <v>7893.699431977213</v>
      </c>
    </row>
    <row r="111" spans="1:16" ht="12.75">
      <c r="A111" s="109" t="s">
        <v>601</v>
      </c>
      <c r="B111" s="110" t="s">
        <v>261</v>
      </c>
      <c r="C111" t="s">
        <v>262</v>
      </c>
      <c r="D111" t="s">
        <v>262</v>
      </c>
      <c r="E111" s="5">
        <v>50142</v>
      </c>
      <c r="F111" s="83">
        <v>10469</v>
      </c>
      <c r="G111" s="83">
        <v>-40</v>
      </c>
      <c r="H111" s="83">
        <v>0</v>
      </c>
      <c r="I111" s="83">
        <v>0</v>
      </c>
      <c r="J111" s="90">
        <v>455.6994319772129</v>
      </c>
      <c r="K111" s="83"/>
      <c r="L111" s="83">
        <v>10884.699431977213</v>
      </c>
      <c r="M111" s="83">
        <v>545780599</v>
      </c>
      <c r="N111" s="83">
        <f t="shared" si="3"/>
        <v>202</v>
      </c>
      <c r="O111" s="91" t="str">
        <f t="shared" si="4"/>
        <v>Hässleholm</v>
      </c>
      <c r="P111" s="93">
        <f t="shared" si="5"/>
        <v>10884.699431977213</v>
      </c>
    </row>
    <row r="112" spans="1:16" ht="12.75">
      <c r="A112" s="109" t="s">
        <v>601</v>
      </c>
      <c r="B112" s="110" t="s">
        <v>247</v>
      </c>
      <c r="C112" t="s">
        <v>658</v>
      </c>
      <c r="D112" t="s">
        <v>658</v>
      </c>
      <c r="E112" s="5">
        <v>24880</v>
      </c>
      <c r="F112" s="83">
        <v>3749</v>
      </c>
      <c r="G112" s="83">
        <v>698</v>
      </c>
      <c r="H112" s="83">
        <v>0</v>
      </c>
      <c r="I112" s="83">
        <v>0</v>
      </c>
      <c r="J112" s="90">
        <v>455.6994319772129</v>
      </c>
      <c r="K112" s="83"/>
      <c r="L112" s="83">
        <v>4902.699431977213</v>
      </c>
      <c r="M112" s="83">
        <v>121979162</v>
      </c>
      <c r="N112" s="83">
        <f t="shared" si="3"/>
        <v>47</v>
      </c>
      <c r="O112" s="91" t="str">
        <f t="shared" si="4"/>
        <v>Höganäs             </v>
      </c>
      <c r="P112" s="93">
        <f t="shared" si="5"/>
        <v>4902.699431977213</v>
      </c>
    </row>
    <row r="113" spans="1:16" ht="12.75">
      <c r="A113" s="109" t="s">
        <v>601</v>
      </c>
      <c r="B113" s="110" t="s">
        <v>221</v>
      </c>
      <c r="C113" t="s">
        <v>222</v>
      </c>
      <c r="D113" t="s">
        <v>222</v>
      </c>
      <c r="E113" s="5">
        <v>14940</v>
      </c>
      <c r="F113" s="83">
        <v>10674</v>
      </c>
      <c r="G113" s="83">
        <v>-1042</v>
      </c>
      <c r="H113" s="83">
        <v>0</v>
      </c>
      <c r="I113" s="83">
        <v>0</v>
      </c>
      <c r="J113" s="90">
        <v>455.6994319772129</v>
      </c>
      <c r="K113" s="83"/>
      <c r="L113" s="83">
        <v>10087.699431977213</v>
      </c>
      <c r="M113" s="83">
        <v>150710230</v>
      </c>
      <c r="N113" s="83">
        <f t="shared" si="3"/>
        <v>184</v>
      </c>
      <c r="O113" s="91" t="str">
        <f t="shared" si="4"/>
        <v>Hörby</v>
      </c>
      <c r="P113" s="93">
        <f t="shared" si="5"/>
        <v>10087.699431977213</v>
      </c>
    </row>
    <row r="114" spans="1:16" ht="12.75">
      <c r="A114" s="109" t="s">
        <v>601</v>
      </c>
      <c r="B114" s="110" t="s">
        <v>223</v>
      </c>
      <c r="C114" t="s">
        <v>224</v>
      </c>
      <c r="D114" t="s">
        <v>224</v>
      </c>
      <c r="E114" s="5">
        <v>15515</v>
      </c>
      <c r="F114" s="83">
        <v>8761</v>
      </c>
      <c r="G114" s="83">
        <v>-1656</v>
      </c>
      <c r="H114" s="83">
        <v>0</v>
      </c>
      <c r="I114" s="83">
        <v>0</v>
      </c>
      <c r="J114" s="90">
        <v>455.6994319772129</v>
      </c>
      <c r="K114" s="83"/>
      <c r="L114" s="83">
        <v>7560.699431977213</v>
      </c>
      <c r="M114" s="83">
        <v>117304252</v>
      </c>
      <c r="N114" s="83">
        <f t="shared" si="3"/>
        <v>108</v>
      </c>
      <c r="O114" s="91" t="str">
        <f t="shared" si="4"/>
        <v>Höör</v>
      </c>
      <c r="P114" s="93">
        <f t="shared" si="5"/>
        <v>7560.699431977213</v>
      </c>
    </row>
    <row r="115" spans="1:16" ht="12.75">
      <c r="A115" s="109" t="s">
        <v>601</v>
      </c>
      <c r="B115" s="110" t="s">
        <v>233</v>
      </c>
      <c r="C115" t="s">
        <v>234</v>
      </c>
      <c r="D115" t="s">
        <v>234</v>
      </c>
      <c r="E115" s="5">
        <v>16651</v>
      </c>
      <c r="F115" s="83">
        <v>12093</v>
      </c>
      <c r="G115" s="83">
        <v>-1234</v>
      </c>
      <c r="H115" s="83">
        <v>0</v>
      </c>
      <c r="I115" s="83">
        <v>0</v>
      </c>
      <c r="J115" s="90">
        <v>455.6994319772129</v>
      </c>
      <c r="K115" s="83"/>
      <c r="L115" s="83">
        <v>11314.699431977213</v>
      </c>
      <c r="M115" s="83">
        <v>188401060</v>
      </c>
      <c r="N115" s="83">
        <f t="shared" si="3"/>
        <v>210</v>
      </c>
      <c r="O115" s="91" t="str">
        <f t="shared" si="4"/>
        <v>Klippan</v>
      </c>
      <c r="P115" s="93">
        <f t="shared" si="5"/>
        <v>11314.699431977213</v>
      </c>
    </row>
    <row r="116" spans="1:16" ht="12.75">
      <c r="A116" s="109" t="s">
        <v>601</v>
      </c>
      <c r="B116" s="110" t="s">
        <v>255</v>
      </c>
      <c r="C116" t="s">
        <v>256</v>
      </c>
      <c r="D116" t="s">
        <v>256</v>
      </c>
      <c r="E116" s="5">
        <v>80395</v>
      </c>
      <c r="F116" s="83">
        <v>9189</v>
      </c>
      <c r="G116" s="83">
        <v>357</v>
      </c>
      <c r="H116" s="83">
        <v>0</v>
      </c>
      <c r="I116" s="83">
        <v>0</v>
      </c>
      <c r="J116" s="90">
        <v>455.6994319772129</v>
      </c>
      <c r="K116" s="83"/>
      <c r="L116" s="83">
        <v>10001.699431977213</v>
      </c>
      <c r="M116" s="83">
        <v>804086626</v>
      </c>
      <c r="N116" s="83">
        <f t="shared" si="3"/>
        <v>183</v>
      </c>
      <c r="O116" s="91" t="str">
        <f t="shared" si="4"/>
        <v>Kristianstad</v>
      </c>
      <c r="P116" s="93">
        <f t="shared" si="5"/>
        <v>10001.699431977213</v>
      </c>
    </row>
    <row r="117" spans="1:16" ht="12.75">
      <c r="A117" s="109" t="s">
        <v>601</v>
      </c>
      <c r="B117" s="110" t="s">
        <v>211</v>
      </c>
      <c r="C117" t="s">
        <v>212</v>
      </c>
      <c r="D117" t="s">
        <v>212</v>
      </c>
      <c r="E117" s="5">
        <v>29439</v>
      </c>
      <c r="F117" s="83">
        <v>3107</v>
      </c>
      <c r="G117" s="83">
        <v>-66</v>
      </c>
      <c r="H117" s="83">
        <v>0</v>
      </c>
      <c r="I117" s="83">
        <v>0</v>
      </c>
      <c r="J117" s="90">
        <v>455.6994319772129</v>
      </c>
      <c r="K117" s="83"/>
      <c r="L117" s="83">
        <v>3496.699431977213</v>
      </c>
      <c r="M117" s="83">
        <v>102939335</v>
      </c>
      <c r="N117" s="83">
        <f t="shared" si="3"/>
        <v>34</v>
      </c>
      <c r="O117" s="91" t="str">
        <f t="shared" si="4"/>
        <v>Kävlinge</v>
      </c>
      <c r="P117" s="93">
        <f t="shared" si="5"/>
        <v>3496.699431977213</v>
      </c>
    </row>
    <row r="118" spans="1:16" ht="12.75">
      <c r="A118" s="109" t="s">
        <v>601</v>
      </c>
      <c r="B118" s="110" t="s">
        <v>243</v>
      </c>
      <c r="C118" t="s">
        <v>244</v>
      </c>
      <c r="D118" t="s">
        <v>244</v>
      </c>
      <c r="E118" s="5">
        <v>42497</v>
      </c>
      <c r="F118" s="83">
        <v>12118</v>
      </c>
      <c r="G118" s="83">
        <v>1532</v>
      </c>
      <c r="H118" s="83">
        <v>37</v>
      </c>
      <c r="I118" s="83">
        <v>0</v>
      </c>
      <c r="J118" s="90">
        <v>455.6994319772129</v>
      </c>
      <c r="K118" s="83"/>
      <c r="L118" s="83">
        <v>14142.699431977213</v>
      </c>
      <c r="M118" s="83">
        <v>601022298</v>
      </c>
      <c r="N118" s="83">
        <f t="shared" si="3"/>
        <v>253</v>
      </c>
      <c r="O118" s="91" t="str">
        <f t="shared" si="4"/>
        <v>Landskrona</v>
      </c>
      <c r="P118" s="93">
        <f t="shared" si="5"/>
        <v>14142.699431977213</v>
      </c>
    </row>
    <row r="119" spans="1:16" ht="12.75">
      <c r="A119" s="109" t="s">
        <v>601</v>
      </c>
      <c r="B119" s="110" t="s">
        <v>213</v>
      </c>
      <c r="C119" t="s">
        <v>214</v>
      </c>
      <c r="D119" t="s">
        <v>214</v>
      </c>
      <c r="E119" s="5">
        <v>22301</v>
      </c>
      <c r="F119" s="83">
        <v>-3873</v>
      </c>
      <c r="G119" s="83">
        <v>2648</v>
      </c>
      <c r="H119" s="83">
        <v>894</v>
      </c>
      <c r="I119" s="83">
        <v>0</v>
      </c>
      <c r="J119" s="90">
        <v>455.6994319772129</v>
      </c>
      <c r="K119" s="83"/>
      <c r="L119" s="83">
        <v>124.6994319772129</v>
      </c>
      <c r="M119" s="83">
        <v>2780922</v>
      </c>
      <c r="N119" s="83">
        <f t="shared" si="3"/>
        <v>9</v>
      </c>
      <c r="O119" s="91" t="str">
        <f t="shared" si="4"/>
        <v>Lomma</v>
      </c>
      <c r="P119" s="93">
        <f t="shared" si="5"/>
        <v>124.6994319772129</v>
      </c>
    </row>
    <row r="120" spans="1:16" ht="12.75">
      <c r="A120" s="109" t="s">
        <v>601</v>
      </c>
      <c r="B120" s="110" t="s">
        <v>241</v>
      </c>
      <c r="C120" t="s">
        <v>242</v>
      </c>
      <c r="D120" t="s">
        <v>242</v>
      </c>
      <c r="E120" s="5">
        <v>112962</v>
      </c>
      <c r="F120" s="83">
        <v>4904</v>
      </c>
      <c r="G120" s="83">
        <v>-3891</v>
      </c>
      <c r="H120" s="83">
        <v>0</v>
      </c>
      <c r="I120" s="83">
        <v>0</v>
      </c>
      <c r="J120" s="90">
        <v>455.6994319772129</v>
      </c>
      <c r="K120" s="83"/>
      <c r="L120" s="83">
        <v>1468.699431977213</v>
      </c>
      <c r="M120" s="83">
        <v>165907225</v>
      </c>
      <c r="N120" s="83">
        <f t="shared" si="3"/>
        <v>16</v>
      </c>
      <c r="O120" s="91" t="str">
        <f t="shared" si="4"/>
        <v>Lund</v>
      </c>
      <c r="P120" s="93">
        <f t="shared" si="5"/>
        <v>1468.699431977213</v>
      </c>
    </row>
    <row r="121" spans="1:16" ht="12.75">
      <c r="A121" s="109" t="s">
        <v>601</v>
      </c>
      <c r="B121" s="110" t="s">
        <v>239</v>
      </c>
      <c r="C121" t="s">
        <v>240</v>
      </c>
      <c r="D121" t="s">
        <v>240</v>
      </c>
      <c r="E121" s="5">
        <v>307207</v>
      </c>
      <c r="F121" s="83">
        <v>11830</v>
      </c>
      <c r="G121" s="83">
        <v>722</v>
      </c>
      <c r="H121" s="83">
        <v>394</v>
      </c>
      <c r="I121" s="83">
        <v>0</v>
      </c>
      <c r="J121" s="90">
        <v>455.6994319772129</v>
      </c>
      <c r="K121" s="83"/>
      <c r="L121" s="83">
        <v>13401.699431977213</v>
      </c>
      <c r="M121" s="83">
        <v>4117095877</v>
      </c>
      <c r="N121" s="83">
        <f t="shared" si="3"/>
        <v>241</v>
      </c>
      <c r="O121" s="91" t="str">
        <f t="shared" si="4"/>
        <v>Malmö</v>
      </c>
      <c r="P121" s="93">
        <f t="shared" si="5"/>
        <v>13401.699431977213</v>
      </c>
    </row>
    <row r="122" spans="1:16" ht="12.75">
      <c r="A122" s="109" t="s">
        <v>601</v>
      </c>
      <c r="B122" s="110" t="s">
        <v>229</v>
      </c>
      <c r="C122" t="s">
        <v>230</v>
      </c>
      <c r="D122" t="s">
        <v>230</v>
      </c>
      <c r="E122" s="5">
        <v>12647</v>
      </c>
      <c r="F122" s="83">
        <v>10434</v>
      </c>
      <c r="G122" s="83">
        <v>687</v>
      </c>
      <c r="H122" s="83">
        <v>0</v>
      </c>
      <c r="I122" s="83">
        <v>0</v>
      </c>
      <c r="J122" s="90">
        <v>455.6994319772129</v>
      </c>
      <c r="K122" s="83"/>
      <c r="L122" s="83">
        <v>11576.699431977213</v>
      </c>
      <c r="M122" s="83">
        <v>146410518</v>
      </c>
      <c r="N122" s="83">
        <f t="shared" si="3"/>
        <v>217</v>
      </c>
      <c r="O122" s="91" t="str">
        <f t="shared" si="4"/>
        <v>Osby</v>
      </c>
      <c r="P122" s="93">
        <f t="shared" si="5"/>
        <v>11576.699431977213</v>
      </c>
    </row>
    <row r="123" spans="1:16" ht="12.75">
      <c r="A123" s="109" t="s">
        <v>601</v>
      </c>
      <c r="B123" s="110" t="s">
        <v>231</v>
      </c>
      <c r="C123" t="s">
        <v>232</v>
      </c>
      <c r="D123" t="s">
        <v>232</v>
      </c>
      <c r="E123" s="5">
        <v>7109</v>
      </c>
      <c r="F123" s="83">
        <v>12599</v>
      </c>
      <c r="G123" s="83">
        <v>0</v>
      </c>
      <c r="H123" s="83">
        <v>0</v>
      </c>
      <c r="I123" s="83">
        <v>0</v>
      </c>
      <c r="J123" s="90">
        <v>455.6994319772129</v>
      </c>
      <c r="K123" s="83"/>
      <c r="L123" s="83">
        <v>13054.699431977213</v>
      </c>
      <c r="M123" s="83">
        <v>92805858</v>
      </c>
      <c r="N123" s="83">
        <f t="shared" si="3"/>
        <v>238</v>
      </c>
      <c r="O123" s="91" t="str">
        <f t="shared" si="4"/>
        <v>Perstorp</v>
      </c>
      <c r="P123" s="93">
        <f t="shared" si="5"/>
        <v>13054.699431977213</v>
      </c>
    </row>
    <row r="124" spans="1:16" ht="12.75">
      <c r="A124" s="109" t="s">
        <v>601</v>
      </c>
      <c r="B124" s="110" t="s">
        <v>257</v>
      </c>
      <c r="C124" t="s">
        <v>258</v>
      </c>
      <c r="D124" t="s">
        <v>258</v>
      </c>
      <c r="E124" s="5">
        <v>19059</v>
      </c>
      <c r="F124" s="83">
        <v>8966</v>
      </c>
      <c r="G124" s="83">
        <v>-12</v>
      </c>
      <c r="H124" s="83">
        <v>0</v>
      </c>
      <c r="I124" s="83">
        <v>0</v>
      </c>
      <c r="J124" s="90">
        <v>455.6994319772129</v>
      </c>
      <c r="K124" s="83"/>
      <c r="L124" s="83">
        <v>9409.699431977213</v>
      </c>
      <c r="M124" s="83">
        <v>179339461</v>
      </c>
      <c r="N124" s="83">
        <f t="shared" si="3"/>
        <v>168</v>
      </c>
      <c r="O124" s="91" t="str">
        <f t="shared" si="4"/>
        <v>Simrishamn</v>
      </c>
      <c r="P124" s="93">
        <f t="shared" si="5"/>
        <v>9409.699431977213</v>
      </c>
    </row>
    <row r="125" spans="1:16" ht="12.75">
      <c r="A125" s="109" t="s">
        <v>601</v>
      </c>
      <c r="B125" s="110" t="s">
        <v>219</v>
      </c>
      <c r="C125" t="s">
        <v>220</v>
      </c>
      <c r="D125" t="s">
        <v>220</v>
      </c>
      <c r="E125" s="5">
        <v>18315</v>
      </c>
      <c r="F125" s="83">
        <v>10575</v>
      </c>
      <c r="G125" s="83">
        <v>-3199</v>
      </c>
      <c r="H125" s="83">
        <v>0</v>
      </c>
      <c r="I125" s="83">
        <v>0</v>
      </c>
      <c r="J125" s="90">
        <v>455.6994319772129</v>
      </c>
      <c r="K125" s="83"/>
      <c r="L125" s="83">
        <v>7831.699431977213</v>
      </c>
      <c r="M125" s="83">
        <v>143437575</v>
      </c>
      <c r="N125" s="83">
        <f t="shared" si="3"/>
        <v>116</v>
      </c>
      <c r="O125" s="91" t="str">
        <f t="shared" si="4"/>
        <v>Sjöbo</v>
      </c>
      <c r="P125" s="93">
        <f t="shared" si="5"/>
        <v>7831.699431977213</v>
      </c>
    </row>
    <row r="126" spans="1:16" ht="12.75">
      <c r="A126" s="109" t="s">
        <v>601</v>
      </c>
      <c r="B126" s="110" t="s">
        <v>217</v>
      </c>
      <c r="C126" t="s">
        <v>218</v>
      </c>
      <c r="D126" t="s">
        <v>218</v>
      </c>
      <c r="E126" s="5">
        <v>14961</v>
      </c>
      <c r="F126" s="83">
        <v>9806</v>
      </c>
      <c r="G126" s="83">
        <v>-1208</v>
      </c>
      <c r="H126" s="83">
        <v>0</v>
      </c>
      <c r="I126" s="83">
        <v>0</v>
      </c>
      <c r="J126" s="90">
        <v>455.6994319772129</v>
      </c>
      <c r="K126" s="83"/>
      <c r="L126" s="83">
        <v>9053.699431977213</v>
      </c>
      <c r="M126" s="83">
        <v>135452397</v>
      </c>
      <c r="N126" s="83">
        <f t="shared" si="3"/>
        <v>155</v>
      </c>
      <c r="O126" s="91" t="str">
        <f t="shared" si="4"/>
        <v>Skurup</v>
      </c>
      <c r="P126" s="93">
        <f t="shared" si="5"/>
        <v>9053.699431977213</v>
      </c>
    </row>
    <row r="127" spans="1:16" ht="12.75">
      <c r="A127" s="109" t="s">
        <v>601</v>
      </c>
      <c r="B127" s="110" t="s">
        <v>199</v>
      </c>
      <c r="C127" t="s">
        <v>200</v>
      </c>
      <c r="D127" t="s">
        <v>200</v>
      </c>
      <c r="E127" s="5">
        <v>22523</v>
      </c>
      <c r="F127" s="83">
        <v>3339</v>
      </c>
      <c r="G127" s="83">
        <v>480</v>
      </c>
      <c r="H127" s="83">
        <v>0</v>
      </c>
      <c r="I127" s="83">
        <v>0</v>
      </c>
      <c r="J127" s="90">
        <v>455.6994319772129</v>
      </c>
      <c r="K127" s="83"/>
      <c r="L127" s="83">
        <v>4274.699431977213</v>
      </c>
      <c r="M127" s="83">
        <v>96279055</v>
      </c>
      <c r="N127" s="83">
        <f t="shared" si="3"/>
        <v>41</v>
      </c>
      <c r="O127" s="91" t="str">
        <f t="shared" si="4"/>
        <v>Staffanstorp</v>
      </c>
      <c r="P127" s="93">
        <f t="shared" si="5"/>
        <v>4274.699431977213</v>
      </c>
    </row>
    <row r="128" spans="1:16" ht="12.75">
      <c r="A128" s="109" t="s">
        <v>601</v>
      </c>
      <c r="B128" s="110" t="s">
        <v>197</v>
      </c>
      <c r="C128" t="s">
        <v>198</v>
      </c>
      <c r="D128" t="s">
        <v>198</v>
      </c>
      <c r="E128" s="5">
        <v>13266</v>
      </c>
      <c r="F128" s="83">
        <v>10477</v>
      </c>
      <c r="G128" s="83">
        <v>-367</v>
      </c>
      <c r="H128" s="83">
        <v>0</v>
      </c>
      <c r="I128" s="83">
        <v>0</v>
      </c>
      <c r="J128" s="90">
        <v>455.6994319772129</v>
      </c>
      <c r="K128" s="83"/>
      <c r="L128" s="83">
        <v>10565.699431977213</v>
      </c>
      <c r="M128" s="83">
        <v>140164569</v>
      </c>
      <c r="N128" s="83">
        <f t="shared" si="3"/>
        <v>195</v>
      </c>
      <c r="O128" s="91" t="str">
        <f t="shared" si="4"/>
        <v>Svalöv</v>
      </c>
      <c r="P128" s="93">
        <f t="shared" si="5"/>
        <v>10565.699431977213</v>
      </c>
    </row>
    <row r="129" spans="1:16" ht="12.75">
      <c r="A129" s="109" t="s">
        <v>601</v>
      </c>
      <c r="B129" s="110" t="s">
        <v>215</v>
      </c>
      <c r="C129" t="s">
        <v>216</v>
      </c>
      <c r="D129" t="s">
        <v>216</v>
      </c>
      <c r="E129" s="5">
        <v>19928</v>
      </c>
      <c r="F129" s="83">
        <v>5161</v>
      </c>
      <c r="G129" s="83">
        <v>-539</v>
      </c>
      <c r="H129" s="83">
        <v>0</v>
      </c>
      <c r="I129" s="83">
        <v>0</v>
      </c>
      <c r="J129" s="90">
        <v>455.6994319772129</v>
      </c>
      <c r="K129" s="83"/>
      <c r="L129" s="83">
        <v>5077.699431977213</v>
      </c>
      <c r="M129" s="83">
        <v>101188394</v>
      </c>
      <c r="N129" s="83">
        <f t="shared" si="3"/>
        <v>50</v>
      </c>
      <c r="O129" s="91" t="str">
        <f t="shared" si="4"/>
        <v>Svedala</v>
      </c>
      <c r="P129" s="93">
        <f t="shared" si="5"/>
        <v>5077.699431977213</v>
      </c>
    </row>
    <row r="130" spans="1:16" ht="12.75">
      <c r="A130" s="109" t="s">
        <v>601</v>
      </c>
      <c r="B130" s="110" t="s">
        <v>225</v>
      </c>
      <c r="C130" t="s">
        <v>226</v>
      </c>
      <c r="D130" t="s">
        <v>226</v>
      </c>
      <c r="E130" s="5">
        <v>12903</v>
      </c>
      <c r="F130" s="83">
        <v>11649</v>
      </c>
      <c r="G130" s="83">
        <v>-1581</v>
      </c>
      <c r="H130" s="83">
        <v>0</v>
      </c>
      <c r="I130" s="83">
        <v>0</v>
      </c>
      <c r="J130" s="90">
        <v>455.6994319772129</v>
      </c>
      <c r="K130" s="83"/>
      <c r="L130" s="83">
        <v>10523.699431977213</v>
      </c>
      <c r="M130" s="83">
        <v>135787294</v>
      </c>
      <c r="N130" s="83">
        <f t="shared" si="3"/>
        <v>193</v>
      </c>
      <c r="O130" s="91" t="str">
        <f t="shared" si="4"/>
        <v>Tomelilla</v>
      </c>
      <c r="P130" s="93">
        <f t="shared" si="5"/>
        <v>10523.699431977213</v>
      </c>
    </row>
    <row r="131" spans="1:16" ht="12.75">
      <c r="A131" s="109" t="s">
        <v>601</v>
      </c>
      <c r="B131" s="110" t="s">
        <v>253</v>
      </c>
      <c r="C131" t="s">
        <v>254</v>
      </c>
      <c r="D131" t="s">
        <v>254</v>
      </c>
      <c r="E131" s="5">
        <v>42516</v>
      </c>
      <c r="F131" s="83">
        <v>9124</v>
      </c>
      <c r="G131" s="83">
        <v>-451</v>
      </c>
      <c r="H131" s="83">
        <v>0</v>
      </c>
      <c r="I131" s="83">
        <v>0</v>
      </c>
      <c r="J131" s="90">
        <v>455.6994319772129</v>
      </c>
      <c r="K131" s="83"/>
      <c r="L131" s="83">
        <v>9128.699431977213</v>
      </c>
      <c r="M131" s="83">
        <v>388115785</v>
      </c>
      <c r="N131" s="83">
        <f t="shared" si="3"/>
        <v>157</v>
      </c>
      <c r="O131" s="91" t="str">
        <f t="shared" si="4"/>
        <v>Trelleborg</v>
      </c>
      <c r="P131" s="93">
        <f t="shared" si="5"/>
        <v>9128.699431977213</v>
      </c>
    </row>
    <row r="132" spans="1:16" ht="12.75">
      <c r="A132" s="109" t="s">
        <v>601</v>
      </c>
      <c r="B132" s="110" t="s">
        <v>203</v>
      </c>
      <c r="C132" t="s">
        <v>204</v>
      </c>
      <c r="D132" t="s">
        <v>204</v>
      </c>
      <c r="E132" s="5">
        <v>33630</v>
      </c>
      <c r="F132" s="83">
        <v>-2260</v>
      </c>
      <c r="G132" s="83">
        <v>399</v>
      </c>
      <c r="H132" s="83">
        <v>0</v>
      </c>
      <c r="I132" s="83">
        <v>0</v>
      </c>
      <c r="J132" s="90">
        <v>455.6994319772129</v>
      </c>
      <c r="K132" s="83"/>
      <c r="L132" s="83">
        <v>-1405.300568022787</v>
      </c>
      <c r="M132" s="83">
        <v>-47260258</v>
      </c>
      <c r="N132" s="83">
        <f t="shared" si="3"/>
        <v>5</v>
      </c>
      <c r="O132" s="91" t="str">
        <f t="shared" si="4"/>
        <v>Vellinge</v>
      </c>
      <c r="P132" s="93">
        <f t="shared" si="5"/>
        <v>-1405.300568022787</v>
      </c>
    </row>
    <row r="133" spans="1:16" ht="12.75">
      <c r="A133" s="109" t="s">
        <v>601</v>
      </c>
      <c r="B133" s="110" t="s">
        <v>251</v>
      </c>
      <c r="C133" t="s">
        <v>252</v>
      </c>
      <c r="D133" t="s">
        <v>252</v>
      </c>
      <c r="E133" s="5">
        <v>28500</v>
      </c>
      <c r="F133" s="83">
        <v>6818</v>
      </c>
      <c r="G133" s="83">
        <v>-1631</v>
      </c>
      <c r="H133" s="83">
        <v>0</v>
      </c>
      <c r="I133" s="83">
        <v>0</v>
      </c>
      <c r="J133" s="90">
        <v>455.6994319772129</v>
      </c>
      <c r="K133" s="83"/>
      <c r="L133" s="83">
        <v>5642.699431977213</v>
      </c>
      <c r="M133" s="83">
        <v>160816934</v>
      </c>
      <c r="N133" s="83">
        <f t="shared" si="3"/>
        <v>65</v>
      </c>
      <c r="O133" s="91" t="str">
        <f t="shared" si="4"/>
        <v>Ystad</v>
      </c>
      <c r="P133" s="93">
        <f t="shared" si="5"/>
        <v>5642.699431977213</v>
      </c>
    </row>
    <row r="134" spans="1:16" ht="12.75">
      <c r="A134" s="109" t="s">
        <v>601</v>
      </c>
      <c r="B134" s="110" t="s">
        <v>235</v>
      </c>
      <c r="C134" t="s">
        <v>236</v>
      </c>
      <c r="D134" t="s">
        <v>236</v>
      </c>
      <c r="E134" s="5">
        <v>14788</v>
      </c>
      <c r="F134" s="83">
        <v>12717</v>
      </c>
      <c r="G134" s="83">
        <v>1410</v>
      </c>
      <c r="H134" s="83">
        <v>0</v>
      </c>
      <c r="I134" s="83">
        <v>0</v>
      </c>
      <c r="J134" s="90">
        <v>455.6994319772129</v>
      </c>
      <c r="K134" s="83"/>
      <c r="L134" s="83">
        <v>14582.699431977213</v>
      </c>
      <c r="M134" s="83">
        <v>215648959</v>
      </c>
      <c r="N134" s="83">
        <f t="shared" si="3"/>
        <v>261</v>
      </c>
      <c r="O134" s="91" t="str">
        <f t="shared" si="4"/>
        <v>Åstorp</v>
      </c>
      <c r="P134" s="93">
        <f t="shared" si="5"/>
        <v>14582.699431977213</v>
      </c>
    </row>
    <row r="135" spans="1:16" ht="12.75">
      <c r="A135" s="109" t="s">
        <v>601</v>
      </c>
      <c r="B135" s="110" t="s">
        <v>259</v>
      </c>
      <c r="C135" t="s">
        <v>260</v>
      </c>
      <c r="D135" t="s">
        <v>260</v>
      </c>
      <c r="E135" s="5">
        <v>39756</v>
      </c>
      <c r="F135" s="83">
        <v>5724</v>
      </c>
      <c r="G135" s="83">
        <v>144</v>
      </c>
      <c r="H135" s="83">
        <v>0</v>
      </c>
      <c r="I135" s="83">
        <v>0</v>
      </c>
      <c r="J135" s="90">
        <v>455.6994319772129</v>
      </c>
      <c r="K135" s="83"/>
      <c r="L135" s="83">
        <v>6323.699431977213</v>
      </c>
      <c r="M135" s="83">
        <v>251404995</v>
      </c>
      <c r="N135" s="83">
        <f t="shared" si="3"/>
        <v>80</v>
      </c>
      <c r="O135" s="91" t="str">
        <f t="shared" si="4"/>
        <v>Ängelholm</v>
      </c>
      <c r="P135" s="93">
        <f t="shared" si="5"/>
        <v>6323.699431977213</v>
      </c>
    </row>
    <row r="136" spans="1:16" ht="12.75">
      <c r="A136" s="109" t="s">
        <v>601</v>
      </c>
      <c r="B136" s="110" t="s">
        <v>207</v>
      </c>
      <c r="C136" t="s">
        <v>208</v>
      </c>
      <c r="D136" t="s">
        <v>208</v>
      </c>
      <c r="E136" s="5">
        <v>9641</v>
      </c>
      <c r="F136" s="83">
        <v>12781</v>
      </c>
      <c r="G136" s="83">
        <v>-1003</v>
      </c>
      <c r="H136" s="83">
        <v>0</v>
      </c>
      <c r="I136" s="83">
        <v>0</v>
      </c>
      <c r="J136" s="90">
        <v>455.6994319772129</v>
      </c>
      <c r="K136" s="83"/>
      <c r="L136" s="83">
        <v>12233.699431977213</v>
      </c>
      <c r="M136" s="83">
        <v>117945096</v>
      </c>
      <c r="N136" s="83">
        <f t="shared" si="3"/>
        <v>229</v>
      </c>
      <c r="O136" s="91" t="str">
        <f t="shared" si="4"/>
        <v>Örkelljunga</v>
      </c>
      <c r="P136" s="93">
        <f t="shared" si="5"/>
        <v>12233.699431977213</v>
      </c>
    </row>
    <row r="137" spans="1:16" ht="12.75">
      <c r="A137" s="109" t="s">
        <v>601</v>
      </c>
      <c r="B137" s="110" t="s">
        <v>205</v>
      </c>
      <c r="C137" t="s">
        <v>206</v>
      </c>
      <c r="D137" t="s">
        <v>206</v>
      </c>
      <c r="E137" s="5">
        <v>13628</v>
      </c>
      <c r="F137" s="83">
        <v>10745</v>
      </c>
      <c r="G137" s="83">
        <v>829</v>
      </c>
      <c r="H137" s="83">
        <v>0</v>
      </c>
      <c r="I137" s="83">
        <v>0</v>
      </c>
      <c r="J137" s="90">
        <v>455.6994319772129</v>
      </c>
      <c r="K137" s="83"/>
      <c r="L137" s="83">
        <v>12029.699431977213</v>
      </c>
      <c r="M137" s="83">
        <v>163940744</v>
      </c>
      <c r="N137" s="83">
        <f t="shared" si="3"/>
        <v>225</v>
      </c>
      <c r="O137" s="91" t="str">
        <f t="shared" si="4"/>
        <v>Östra Göinge</v>
      </c>
      <c r="P137" s="93">
        <f t="shared" si="5"/>
        <v>12029.699431977213</v>
      </c>
    </row>
    <row r="138" spans="1:16" ht="25.5">
      <c r="A138" s="109" t="s">
        <v>602</v>
      </c>
      <c r="B138" s="110" t="s">
        <v>269</v>
      </c>
      <c r="C138" s="111" t="s">
        <v>270</v>
      </c>
      <c r="D138" s="84" t="s">
        <v>623</v>
      </c>
      <c r="E138" s="5">
        <v>41424</v>
      </c>
      <c r="F138" s="83">
        <v>8999</v>
      </c>
      <c r="G138" s="83">
        <v>-526</v>
      </c>
      <c r="H138" s="83">
        <v>0</v>
      </c>
      <c r="I138" s="83">
        <v>0</v>
      </c>
      <c r="J138" s="90">
        <v>455.6994319772129</v>
      </c>
      <c r="K138" s="83"/>
      <c r="L138" s="83">
        <v>8928.699431977213</v>
      </c>
      <c r="M138" s="83">
        <v>369862445</v>
      </c>
      <c r="N138" s="83">
        <f t="shared" si="3"/>
        <v>151</v>
      </c>
      <c r="O138" s="91" t="str">
        <f t="shared" si="4"/>
        <v>Falkenberg</v>
      </c>
      <c r="P138" s="93">
        <f t="shared" si="5"/>
        <v>8928.699431977213</v>
      </c>
    </row>
    <row r="139" spans="1:16" ht="12.75">
      <c r="A139" s="109" t="s">
        <v>602</v>
      </c>
      <c r="B139" s="110" t="s">
        <v>265</v>
      </c>
      <c r="C139" t="s">
        <v>266</v>
      </c>
      <c r="D139" t="s">
        <v>266</v>
      </c>
      <c r="E139" s="5">
        <v>93125</v>
      </c>
      <c r="F139" s="83">
        <v>7380</v>
      </c>
      <c r="G139" s="83">
        <v>-1436</v>
      </c>
      <c r="H139" s="83">
        <v>0</v>
      </c>
      <c r="I139" s="83">
        <v>0</v>
      </c>
      <c r="J139" s="90">
        <v>455.6994319772129</v>
      </c>
      <c r="K139" s="83"/>
      <c r="L139" s="83">
        <v>6399.699431977213</v>
      </c>
      <c r="M139" s="83">
        <v>595972010</v>
      </c>
      <c r="N139" s="83">
        <f aca="true" t="shared" si="6" ref="N139:N202">RANK(L139,$L$10:$L$299,1)</f>
        <v>81</v>
      </c>
      <c r="O139" s="91" t="str">
        <f aca="true" t="shared" si="7" ref="O139:O202">C139</f>
        <v>Halmstad</v>
      </c>
      <c r="P139" s="93">
        <f aca="true" t="shared" si="8" ref="P139:P202">L139</f>
        <v>6399.699431977213</v>
      </c>
    </row>
    <row r="140" spans="1:16" ht="12.75">
      <c r="A140" s="109" t="s">
        <v>602</v>
      </c>
      <c r="B140" s="110" t="s">
        <v>263</v>
      </c>
      <c r="C140" t="s">
        <v>264</v>
      </c>
      <c r="D140" t="s">
        <v>264</v>
      </c>
      <c r="E140" s="5">
        <v>10051</v>
      </c>
      <c r="F140" s="83">
        <v>9451</v>
      </c>
      <c r="G140" s="83">
        <v>1311</v>
      </c>
      <c r="H140" s="83">
        <v>0</v>
      </c>
      <c r="I140" s="83">
        <v>0</v>
      </c>
      <c r="J140" s="90">
        <v>455.6994319772129</v>
      </c>
      <c r="K140" s="83"/>
      <c r="L140" s="83">
        <v>11217.699431977213</v>
      </c>
      <c r="M140" s="83">
        <v>112749097</v>
      </c>
      <c r="N140" s="83">
        <f t="shared" si="6"/>
        <v>209</v>
      </c>
      <c r="O140" s="91" t="str">
        <f t="shared" si="7"/>
        <v>Hylte</v>
      </c>
      <c r="P140" s="93">
        <f t="shared" si="8"/>
        <v>11217.699431977213</v>
      </c>
    </row>
    <row r="141" spans="1:16" ht="12.75">
      <c r="A141" s="109" t="s">
        <v>602</v>
      </c>
      <c r="B141" s="110" t="s">
        <v>273</v>
      </c>
      <c r="C141" t="s">
        <v>274</v>
      </c>
      <c r="D141" t="s">
        <v>274</v>
      </c>
      <c r="E141" s="5">
        <v>76687</v>
      </c>
      <c r="F141" s="83">
        <v>378</v>
      </c>
      <c r="G141" s="83">
        <v>850</v>
      </c>
      <c r="H141" s="83">
        <v>0</v>
      </c>
      <c r="I141" s="83">
        <v>0</v>
      </c>
      <c r="J141" s="90">
        <v>455.6994319772129</v>
      </c>
      <c r="K141" s="83"/>
      <c r="L141" s="83">
        <v>1683.699431977213</v>
      </c>
      <c r="M141" s="83">
        <v>129117858</v>
      </c>
      <c r="N141" s="83">
        <f t="shared" si="6"/>
        <v>17</v>
      </c>
      <c r="O141" s="91" t="str">
        <f t="shared" si="7"/>
        <v>Kungsbacka</v>
      </c>
      <c r="P141" s="93">
        <f t="shared" si="8"/>
        <v>1683.699431977213</v>
      </c>
    </row>
    <row r="142" spans="1:16" ht="12.75">
      <c r="A142" s="109" t="s">
        <v>602</v>
      </c>
      <c r="B142" s="110" t="s">
        <v>267</v>
      </c>
      <c r="C142" t="s">
        <v>268</v>
      </c>
      <c r="D142" t="s">
        <v>268</v>
      </c>
      <c r="E142" s="5">
        <v>23464</v>
      </c>
      <c r="F142" s="83">
        <v>9616</v>
      </c>
      <c r="G142" s="83">
        <v>-1533</v>
      </c>
      <c r="H142" s="83">
        <v>0</v>
      </c>
      <c r="I142" s="83">
        <v>0</v>
      </c>
      <c r="J142" s="90">
        <v>455.6994319772129</v>
      </c>
      <c r="K142" s="83"/>
      <c r="L142" s="83">
        <v>8538.699431977213</v>
      </c>
      <c r="M142" s="83">
        <v>200352043</v>
      </c>
      <c r="N142" s="83">
        <f t="shared" si="6"/>
        <v>139</v>
      </c>
      <c r="O142" s="91" t="str">
        <f t="shared" si="7"/>
        <v>Laholm</v>
      </c>
      <c r="P142" s="93">
        <f t="shared" si="8"/>
        <v>8538.699431977213</v>
      </c>
    </row>
    <row r="143" spans="1:16" ht="12.75">
      <c r="A143" s="109" t="s">
        <v>602</v>
      </c>
      <c r="B143" s="110" t="s">
        <v>271</v>
      </c>
      <c r="C143" t="s">
        <v>272</v>
      </c>
      <c r="D143" t="s">
        <v>272</v>
      </c>
      <c r="E143" s="5">
        <v>59099</v>
      </c>
      <c r="F143" s="83">
        <v>6763</v>
      </c>
      <c r="G143" s="83">
        <v>-1288</v>
      </c>
      <c r="H143" s="83">
        <v>0</v>
      </c>
      <c r="I143" s="83">
        <v>0</v>
      </c>
      <c r="J143" s="90">
        <v>455.6994319772129</v>
      </c>
      <c r="K143" s="83"/>
      <c r="L143" s="83">
        <v>5930.699431977213</v>
      </c>
      <c r="M143" s="83">
        <v>350498406</v>
      </c>
      <c r="N143" s="83">
        <f t="shared" si="6"/>
        <v>69</v>
      </c>
      <c r="O143" s="91" t="str">
        <f t="shared" si="7"/>
        <v>Varberg</v>
      </c>
      <c r="P143" s="93">
        <f t="shared" si="8"/>
        <v>5930.699431977213</v>
      </c>
    </row>
    <row r="144" spans="1:16" ht="25.5">
      <c r="A144" s="109" t="s">
        <v>603</v>
      </c>
      <c r="B144" s="110" t="s">
        <v>297</v>
      </c>
      <c r="C144" s="112" t="s">
        <v>298</v>
      </c>
      <c r="D144" s="84" t="s">
        <v>624</v>
      </c>
      <c r="E144" s="5">
        <v>27815</v>
      </c>
      <c r="F144" s="83">
        <v>6635</v>
      </c>
      <c r="G144" s="83">
        <v>-628</v>
      </c>
      <c r="H144" s="83">
        <v>0</v>
      </c>
      <c r="I144" s="83">
        <v>0</v>
      </c>
      <c r="J144" s="90">
        <v>455.6994319772129</v>
      </c>
      <c r="K144" s="83"/>
      <c r="L144" s="83">
        <v>6462.699431977213</v>
      </c>
      <c r="M144" s="83">
        <v>179759985</v>
      </c>
      <c r="N144" s="83">
        <f t="shared" si="6"/>
        <v>82</v>
      </c>
      <c r="O144" s="91" t="str">
        <f t="shared" si="7"/>
        <v>Ale</v>
      </c>
      <c r="P144" s="93">
        <f t="shared" si="8"/>
        <v>6462.699431977213</v>
      </c>
    </row>
    <row r="145" spans="1:16" ht="12.75">
      <c r="A145" s="109" t="s">
        <v>603</v>
      </c>
      <c r="B145" s="110" t="s">
        <v>351</v>
      </c>
      <c r="C145" t="s">
        <v>352</v>
      </c>
      <c r="D145" t="s">
        <v>352</v>
      </c>
      <c r="E145" s="5">
        <v>38298</v>
      </c>
      <c r="F145" s="83">
        <v>6747</v>
      </c>
      <c r="G145" s="83">
        <v>-368</v>
      </c>
      <c r="H145" s="83">
        <v>0</v>
      </c>
      <c r="I145" s="83">
        <v>0</v>
      </c>
      <c r="J145" s="90">
        <v>455.6994319772129</v>
      </c>
      <c r="K145" s="83"/>
      <c r="L145" s="83">
        <v>6834.699431977213</v>
      </c>
      <c r="M145" s="83">
        <v>261755319</v>
      </c>
      <c r="N145" s="83">
        <f t="shared" si="6"/>
        <v>89</v>
      </c>
      <c r="O145" s="91" t="str">
        <f t="shared" si="7"/>
        <v>Alingsås</v>
      </c>
      <c r="P145" s="93">
        <f t="shared" si="8"/>
        <v>6834.699431977213</v>
      </c>
    </row>
    <row r="146" spans="1:16" ht="12.75">
      <c r="A146" s="109" t="s">
        <v>603</v>
      </c>
      <c r="B146" s="110" t="s">
        <v>315</v>
      </c>
      <c r="C146" t="s">
        <v>316</v>
      </c>
      <c r="D146" t="s">
        <v>316</v>
      </c>
      <c r="E146" s="5">
        <v>9608</v>
      </c>
      <c r="F146" s="83">
        <v>12336</v>
      </c>
      <c r="G146" s="83">
        <v>1227</v>
      </c>
      <c r="H146" s="83">
        <v>80</v>
      </c>
      <c r="I146" s="83">
        <v>0</v>
      </c>
      <c r="J146" s="90">
        <v>455.6994319772129</v>
      </c>
      <c r="K146" s="83"/>
      <c r="L146" s="83">
        <v>14098.699431977213</v>
      </c>
      <c r="M146" s="83">
        <v>135460304</v>
      </c>
      <c r="N146" s="83">
        <f t="shared" si="6"/>
        <v>252</v>
      </c>
      <c r="O146" s="91" t="str">
        <f t="shared" si="7"/>
        <v>Bengtsfors</v>
      </c>
      <c r="P146" s="93">
        <f t="shared" si="8"/>
        <v>14098.699431977213</v>
      </c>
    </row>
    <row r="147" spans="1:16" ht="12.75">
      <c r="A147" s="109" t="s">
        <v>603</v>
      </c>
      <c r="B147" s="110" t="s">
        <v>303</v>
      </c>
      <c r="C147" t="s">
        <v>304</v>
      </c>
      <c r="D147" t="s">
        <v>304</v>
      </c>
      <c r="E147" s="5">
        <v>8482</v>
      </c>
      <c r="F147" s="83">
        <v>5020</v>
      </c>
      <c r="G147" s="83">
        <v>-2609</v>
      </c>
      <c r="H147" s="83">
        <v>0</v>
      </c>
      <c r="I147" s="83">
        <v>0</v>
      </c>
      <c r="J147" s="90">
        <v>455.6994319772129</v>
      </c>
      <c r="K147" s="83"/>
      <c r="L147" s="83">
        <v>2866.699431977213</v>
      </c>
      <c r="M147" s="83">
        <v>24315345</v>
      </c>
      <c r="N147" s="83">
        <f t="shared" si="6"/>
        <v>28</v>
      </c>
      <c r="O147" s="91" t="str">
        <f t="shared" si="7"/>
        <v>Bollebygd</v>
      </c>
      <c r="P147" s="93">
        <f t="shared" si="8"/>
        <v>2866.699431977213</v>
      </c>
    </row>
    <row r="148" spans="1:16" ht="12.75">
      <c r="A148" s="109" t="s">
        <v>603</v>
      </c>
      <c r="B148" s="110" t="s">
        <v>353</v>
      </c>
      <c r="C148" t="s">
        <v>354</v>
      </c>
      <c r="D148" t="s">
        <v>354</v>
      </c>
      <c r="E148" s="5">
        <v>104650</v>
      </c>
      <c r="F148" s="83">
        <v>7669</v>
      </c>
      <c r="G148" s="83">
        <v>6</v>
      </c>
      <c r="H148" s="83">
        <v>0</v>
      </c>
      <c r="I148" s="83">
        <v>0</v>
      </c>
      <c r="J148" s="90">
        <v>455.6994319772129</v>
      </c>
      <c r="K148" s="83"/>
      <c r="L148" s="83">
        <v>8130.699431977213</v>
      </c>
      <c r="M148" s="83">
        <v>850877696</v>
      </c>
      <c r="N148" s="83">
        <f t="shared" si="6"/>
        <v>124</v>
      </c>
      <c r="O148" s="91" t="str">
        <f t="shared" si="7"/>
        <v>Borås</v>
      </c>
      <c r="P148" s="93">
        <f t="shared" si="8"/>
        <v>8130.699431977213</v>
      </c>
    </row>
    <row r="149" spans="1:16" ht="12.75">
      <c r="A149" s="109" t="s">
        <v>603</v>
      </c>
      <c r="B149" s="110" t="s">
        <v>293</v>
      </c>
      <c r="C149" t="s">
        <v>294</v>
      </c>
      <c r="D149" t="s">
        <v>294</v>
      </c>
      <c r="E149" s="5">
        <v>4652</v>
      </c>
      <c r="F149" s="83">
        <v>13394</v>
      </c>
      <c r="G149" s="83">
        <v>-591</v>
      </c>
      <c r="H149" s="83">
        <v>306</v>
      </c>
      <c r="I149" s="83">
        <v>0</v>
      </c>
      <c r="J149" s="90">
        <v>455.6994319772129</v>
      </c>
      <c r="K149" s="83"/>
      <c r="L149" s="83">
        <v>13564.699431977213</v>
      </c>
      <c r="M149" s="83">
        <v>63102982</v>
      </c>
      <c r="N149" s="83">
        <f t="shared" si="6"/>
        <v>244</v>
      </c>
      <c r="O149" s="91" t="str">
        <f t="shared" si="7"/>
        <v>Dals-Ed</v>
      </c>
      <c r="P149" s="93">
        <f t="shared" si="8"/>
        <v>13564.699431977213</v>
      </c>
    </row>
    <row r="150" spans="1:16" ht="12.75">
      <c r="A150" s="109" t="s">
        <v>603</v>
      </c>
      <c r="B150" s="110" t="s">
        <v>307</v>
      </c>
      <c r="C150" t="s">
        <v>308</v>
      </c>
      <c r="D150" t="s">
        <v>308</v>
      </c>
      <c r="E150" s="5">
        <v>5493</v>
      </c>
      <c r="F150" s="83">
        <v>10051</v>
      </c>
      <c r="G150" s="83">
        <v>-818</v>
      </c>
      <c r="H150" s="83">
        <v>0</v>
      </c>
      <c r="I150" s="83">
        <v>0</v>
      </c>
      <c r="J150" s="90">
        <v>455.6994319772129</v>
      </c>
      <c r="K150" s="83"/>
      <c r="L150" s="83">
        <v>9688.699431977213</v>
      </c>
      <c r="M150" s="83">
        <v>53220026</v>
      </c>
      <c r="N150" s="83">
        <f t="shared" si="6"/>
        <v>175</v>
      </c>
      <c r="O150" s="91" t="str">
        <f t="shared" si="7"/>
        <v>Essunga</v>
      </c>
      <c r="P150" s="93">
        <f t="shared" si="8"/>
        <v>9688.699431977213</v>
      </c>
    </row>
    <row r="151" spans="1:16" ht="12.75">
      <c r="A151" s="109" t="s">
        <v>603</v>
      </c>
      <c r="B151" s="110" t="s">
        <v>371</v>
      </c>
      <c r="C151" t="s">
        <v>372</v>
      </c>
      <c r="D151" t="s">
        <v>372</v>
      </c>
      <c r="E151" s="5">
        <v>31624</v>
      </c>
      <c r="F151" s="83">
        <v>9914</v>
      </c>
      <c r="G151" s="83">
        <v>1241</v>
      </c>
      <c r="H151" s="83">
        <v>0</v>
      </c>
      <c r="I151" s="83">
        <v>0</v>
      </c>
      <c r="J151" s="90">
        <v>455.6994319772129</v>
      </c>
      <c r="K151" s="83"/>
      <c r="L151" s="83">
        <v>11610.699431977213</v>
      </c>
      <c r="M151" s="83">
        <v>367176759</v>
      </c>
      <c r="N151" s="83">
        <f t="shared" si="6"/>
        <v>218</v>
      </c>
      <c r="O151" s="91" t="str">
        <f t="shared" si="7"/>
        <v>Falköping</v>
      </c>
      <c r="P151" s="93">
        <f t="shared" si="8"/>
        <v>11610.699431977213</v>
      </c>
    </row>
    <row r="152" spans="1:16" ht="12.75">
      <c r="A152" s="109" t="s">
        <v>603</v>
      </c>
      <c r="B152" s="110" t="s">
        <v>295</v>
      </c>
      <c r="C152" t="s">
        <v>296</v>
      </c>
      <c r="D152" t="s">
        <v>296</v>
      </c>
      <c r="E152" s="5">
        <v>6554</v>
      </c>
      <c r="F152" s="83">
        <v>11318</v>
      </c>
      <c r="G152" s="83">
        <v>-96</v>
      </c>
      <c r="H152" s="83">
        <v>0</v>
      </c>
      <c r="I152" s="83">
        <v>0</v>
      </c>
      <c r="J152" s="90">
        <v>455.6994319772129</v>
      </c>
      <c r="K152" s="83"/>
      <c r="L152" s="83">
        <v>11677.699431977213</v>
      </c>
      <c r="M152" s="83">
        <v>76535642</v>
      </c>
      <c r="N152" s="83">
        <f t="shared" si="6"/>
        <v>221</v>
      </c>
      <c r="O152" s="91" t="str">
        <f t="shared" si="7"/>
        <v>Färgelanda</v>
      </c>
      <c r="P152" s="93">
        <f t="shared" si="8"/>
        <v>11677.699431977213</v>
      </c>
    </row>
    <row r="153" spans="1:16" ht="12.75">
      <c r="A153" s="109" t="s">
        <v>603</v>
      </c>
      <c r="B153" s="110" t="s">
        <v>305</v>
      </c>
      <c r="C153" t="s">
        <v>306</v>
      </c>
      <c r="D153" t="s">
        <v>306</v>
      </c>
      <c r="E153" s="5">
        <v>5643</v>
      </c>
      <c r="F153" s="83">
        <v>9408</v>
      </c>
      <c r="G153" s="83">
        <v>-1333</v>
      </c>
      <c r="H153" s="83">
        <v>0</v>
      </c>
      <c r="I153" s="83">
        <v>0</v>
      </c>
      <c r="J153" s="90">
        <v>455.6994319772129</v>
      </c>
      <c r="K153" s="83"/>
      <c r="L153" s="83">
        <v>8530.699431977213</v>
      </c>
      <c r="M153" s="83">
        <v>48138737</v>
      </c>
      <c r="N153" s="83">
        <f t="shared" si="6"/>
        <v>135</v>
      </c>
      <c r="O153" s="91" t="str">
        <f t="shared" si="7"/>
        <v>Grästorp</v>
      </c>
      <c r="P153" s="93">
        <f t="shared" si="8"/>
        <v>8530.699431977213</v>
      </c>
    </row>
    <row r="154" spans="1:16" ht="12.75">
      <c r="A154" s="109" t="s">
        <v>603</v>
      </c>
      <c r="B154" s="110" t="s">
        <v>311</v>
      </c>
      <c r="C154" t="s">
        <v>312</v>
      </c>
      <c r="D154" t="s">
        <v>312</v>
      </c>
      <c r="E154" s="5">
        <v>5223</v>
      </c>
      <c r="F154" s="83">
        <v>11611</v>
      </c>
      <c r="G154" s="83">
        <v>-677</v>
      </c>
      <c r="H154" s="83">
        <v>130</v>
      </c>
      <c r="I154" s="83">
        <v>0</v>
      </c>
      <c r="J154" s="90">
        <v>455.6994319772129</v>
      </c>
      <c r="K154" s="83"/>
      <c r="L154" s="83">
        <v>11519.699431977213</v>
      </c>
      <c r="M154" s="83">
        <v>60167390</v>
      </c>
      <c r="N154" s="83">
        <f t="shared" si="6"/>
        <v>214</v>
      </c>
      <c r="O154" s="91" t="str">
        <f t="shared" si="7"/>
        <v>Gullspång</v>
      </c>
      <c r="P154" s="93">
        <f t="shared" si="8"/>
        <v>11519.699431977213</v>
      </c>
    </row>
    <row r="155" spans="1:16" ht="12.75">
      <c r="A155" s="109" t="s">
        <v>603</v>
      </c>
      <c r="B155" s="110" t="s">
        <v>335</v>
      </c>
      <c r="C155" t="s">
        <v>336</v>
      </c>
      <c r="D155" t="s">
        <v>336</v>
      </c>
      <c r="E155" s="5">
        <v>525442</v>
      </c>
      <c r="F155" s="83">
        <v>4914</v>
      </c>
      <c r="G155" s="83">
        <v>-886</v>
      </c>
      <c r="H155" s="83">
        <v>0</v>
      </c>
      <c r="I155" s="83">
        <v>0</v>
      </c>
      <c r="J155" s="90">
        <v>455.6994319772129</v>
      </c>
      <c r="K155" s="83"/>
      <c r="L155" s="83">
        <v>4483.699431977213</v>
      </c>
      <c r="M155" s="83">
        <v>2355923997</v>
      </c>
      <c r="N155" s="83">
        <f t="shared" si="6"/>
        <v>44</v>
      </c>
      <c r="O155" s="91" t="str">
        <f t="shared" si="7"/>
        <v>Göteborg</v>
      </c>
      <c r="P155" s="93">
        <f t="shared" si="8"/>
        <v>4483.699431977213</v>
      </c>
    </row>
    <row r="156" spans="1:16" ht="12.75">
      <c r="A156" s="109" t="s">
        <v>603</v>
      </c>
      <c r="B156" s="110" t="s">
        <v>329</v>
      </c>
      <c r="C156" t="s">
        <v>330</v>
      </c>
      <c r="D156" t="s">
        <v>330</v>
      </c>
      <c r="E156" s="5">
        <v>13083</v>
      </c>
      <c r="F156" s="83">
        <v>8325</v>
      </c>
      <c r="G156" s="83">
        <v>-1680</v>
      </c>
      <c r="H156" s="83">
        <v>0</v>
      </c>
      <c r="I156" s="83">
        <v>0</v>
      </c>
      <c r="J156" s="90">
        <v>455.6994319772129</v>
      </c>
      <c r="K156" s="83"/>
      <c r="L156" s="83">
        <v>7100.699431977213</v>
      </c>
      <c r="M156" s="83">
        <v>92898451</v>
      </c>
      <c r="N156" s="83">
        <f t="shared" si="6"/>
        <v>100</v>
      </c>
      <c r="O156" s="91" t="str">
        <f t="shared" si="7"/>
        <v>Götene</v>
      </c>
      <c r="P156" s="93">
        <f t="shared" si="8"/>
        <v>7100.699431977213</v>
      </c>
    </row>
    <row r="157" spans="1:16" ht="12.75">
      <c r="A157" s="109" t="s">
        <v>603</v>
      </c>
      <c r="B157" s="110" t="s">
        <v>325</v>
      </c>
      <c r="C157" t="s">
        <v>326</v>
      </c>
      <c r="D157" t="s">
        <v>326</v>
      </c>
      <c r="E157" s="5">
        <v>9267</v>
      </c>
      <c r="F157" s="83">
        <v>9080</v>
      </c>
      <c r="G157" s="83">
        <v>-1373</v>
      </c>
      <c r="H157" s="83">
        <v>0</v>
      </c>
      <c r="I157" s="83">
        <v>0</v>
      </c>
      <c r="J157" s="90">
        <v>455.6994319772129</v>
      </c>
      <c r="K157" s="83"/>
      <c r="L157" s="83">
        <v>8162.699431977213</v>
      </c>
      <c r="M157" s="83">
        <v>75643736</v>
      </c>
      <c r="N157" s="83">
        <f t="shared" si="6"/>
        <v>125</v>
      </c>
      <c r="O157" s="91" t="str">
        <f t="shared" si="7"/>
        <v>Herrljunga</v>
      </c>
      <c r="P157" s="93">
        <f t="shared" si="8"/>
        <v>8162.699431977213</v>
      </c>
    </row>
    <row r="158" spans="1:16" ht="12.75">
      <c r="A158" s="109" t="s">
        <v>603</v>
      </c>
      <c r="B158" s="110" t="s">
        <v>367</v>
      </c>
      <c r="C158" t="s">
        <v>368</v>
      </c>
      <c r="D158" t="s">
        <v>368</v>
      </c>
      <c r="E158" s="5">
        <v>8818</v>
      </c>
      <c r="F158" s="83">
        <v>9060</v>
      </c>
      <c r="G158" s="83">
        <v>-808</v>
      </c>
      <c r="H158" s="83">
        <v>0</v>
      </c>
      <c r="I158" s="83">
        <v>0</v>
      </c>
      <c r="J158" s="90">
        <v>455.6994319772129</v>
      </c>
      <c r="K158" s="83"/>
      <c r="L158" s="83">
        <v>8707.699431977213</v>
      </c>
      <c r="M158" s="83">
        <v>76784494</v>
      </c>
      <c r="N158" s="83">
        <f t="shared" si="6"/>
        <v>145</v>
      </c>
      <c r="O158" s="91" t="str">
        <f t="shared" si="7"/>
        <v>Hjo</v>
      </c>
      <c r="P158" s="93">
        <f t="shared" si="8"/>
        <v>8707.699431977213</v>
      </c>
    </row>
    <row r="159" spans="1:16" ht="12.75">
      <c r="A159" s="109" t="s">
        <v>603</v>
      </c>
      <c r="B159" s="110" t="s">
        <v>275</v>
      </c>
      <c r="C159" t="s">
        <v>276</v>
      </c>
      <c r="D159" t="s">
        <v>276</v>
      </c>
      <c r="E159" s="5">
        <v>35167</v>
      </c>
      <c r="F159" s="83">
        <v>1267</v>
      </c>
      <c r="G159" s="83">
        <v>1048</v>
      </c>
      <c r="H159" s="83">
        <v>0</v>
      </c>
      <c r="I159" s="83">
        <v>0</v>
      </c>
      <c r="J159" s="90">
        <v>455.6994319772129</v>
      </c>
      <c r="K159" s="83"/>
      <c r="L159" s="83">
        <v>2770.699431977213</v>
      </c>
      <c r="M159" s="83">
        <v>97437187</v>
      </c>
      <c r="N159" s="83">
        <f t="shared" si="6"/>
        <v>26</v>
      </c>
      <c r="O159" s="91" t="str">
        <f t="shared" si="7"/>
        <v>Härryda</v>
      </c>
      <c r="P159" s="93">
        <f t="shared" si="8"/>
        <v>2770.699431977213</v>
      </c>
    </row>
    <row r="160" spans="1:16" ht="12.75">
      <c r="A160" s="109" t="s">
        <v>603</v>
      </c>
      <c r="B160" s="110" t="s">
        <v>309</v>
      </c>
      <c r="C160" t="s">
        <v>310</v>
      </c>
      <c r="D160" t="s">
        <v>310</v>
      </c>
      <c r="E160" s="5">
        <v>6713</v>
      </c>
      <c r="F160" s="83">
        <v>7521</v>
      </c>
      <c r="G160" s="83">
        <v>-840</v>
      </c>
      <c r="H160" s="83">
        <v>0</v>
      </c>
      <c r="I160" s="83">
        <v>0</v>
      </c>
      <c r="J160" s="90">
        <v>455.6994319772129</v>
      </c>
      <c r="K160" s="83"/>
      <c r="L160" s="83">
        <v>7136.699431977213</v>
      </c>
      <c r="M160" s="83">
        <v>47908663</v>
      </c>
      <c r="N160" s="83">
        <f t="shared" si="6"/>
        <v>103</v>
      </c>
      <c r="O160" s="91" t="str">
        <f t="shared" si="7"/>
        <v>Karlsborg</v>
      </c>
      <c r="P160" s="93">
        <f t="shared" si="8"/>
        <v>7136.699431977213</v>
      </c>
    </row>
    <row r="161" spans="1:16" ht="12.75">
      <c r="A161" s="109" t="s">
        <v>603</v>
      </c>
      <c r="B161" s="110" t="s">
        <v>339</v>
      </c>
      <c r="C161" t="s">
        <v>340</v>
      </c>
      <c r="D161" t="s">
        <v>340</v>
      </c>
      <c r="E161" s="5">
        <v>41694</v>
      </c>
      <c r="F161" s="83">
        <v>3066</v>
      </c>
      <c r="G161" s="83">
        <v>-1466</v>
      </c>
      <c r="H161" s="83">
        <v>0</v>
      </c>
      <c r="I161" s="83">
        <v>0</v>
      </c>
      <c r="J161" s="90">
        <v>455.6994319772129</v>
      </c>
      <c r="K161" s="83"/>
      <c r="L161" s="83">
        <v>2055.699431977213</v>
      </c>
      <c r="M161" s="83">
        <v>85710332</v>
      </c>
      <c r="N161" s="83">
        <f t="shared" si="6"/>
        <v>20</v>
      </c>
      <c r="O161" s="91" t="str">
        <f t="shared" si="7"/>
        <v>Kungälv</v>
      </c>
      <c r="P161" s="93">
        <f t="shared" si="8"/>
        <v>2055.699431977213</v>
      </c>
    </row>
    <row r="162" spans="1:16" ht="12.75">
      <c r="A162" s="109" t="s">
        <v>603</v>
      </c>
      <c r="B162" s="110" t="s">
        <v>299</v>
      </c>
      <c r="C162" t="s">
        <v>300</v>
      </c>
      <c r="D162" t="s">
        <v>300</v>
      </c>
      <c r="E162" s="5">
        <v>39011</v>
      </c>
      <c r="F162" s="83">
        <v>2541</v>
      </c>
      <c r="G162" s="83">
        <v>583</v>
      </c>
      <c r="H162" s="83">
        <v>0</v>
      </c>
      <c r="I162" s="83">
        <v>0</v>
      </c>
      <c r="J162" s="90">
        <v>455.6994319772129</v>
      </c>
      <c r="K162" s="83"/>
      <c r="L162" s="83">
        <v>3579.699431977213</v>
      </c>
      <c r="M162" s="83">
        <v>139647655</v>
      </c>
      <c r="N162" s="83">
        <f t="shared" si="6"/>
        <v>35</v>
      </c>
      <c r="O162" s="91" t="str">
        <f t="shared" si="7"/>
        <v>Lerum</v>
      </c>
      <c r="P162" s="93">
        <f t="shared" si="8"/>
        <v>3579.699431977213</v>
      </c>
    </row>
    <row r="163" spans="1:16" ht="12.75">
      <c r="A163" s="109" t="s">
        <v>603</v>
      </c>
      <c r="B163" s="110" t="s">
        <v>361</v>
      </c>
      <c r="C163" t="s">
        <v>362</v>
      </c>
      <c r="D163" t="s">
        <v>362</v>
      </c>
      <c r="E163" s="5">
        <v>38233</v>
      </c>
      <c r="F163" s="83">
        <v>6977</v>
      </c>
      <c r="G163" s="83">
        <v>-1462</v>
      </c>
      <c r="H163" s="83">
        <v>0</v>
      </c>
      <c r="I163" s="83">
        <v>0</v>
      </c>
      <c r="J163" s="90">
        <v>455.6994319772129</v>
      </c>
      <c r="K163" s="83"/>
      <c r="L163" s="83">
        <v>5970.699431977213</v>
      </c>
      <c r="M163" s="83">
        <v>228277751</v>
      </c>
      <c r="N163" s="83">
        <f t="shared" si="6"/>
        <v>71</v>
      </c>
      <c r="O163" s="91" t="str">
        <f t="shared" si="7"/>
        <v>Lidköping</v>
      </c>
      <c r="P163" s="93">
        <f t="shared" si="8"/>
        <v>5970.699431977213</v>
      </c>
    </row>
    <row r="164" spans="1:16" ht="12.75">
      <c r="A164" s="109" t="s">
        <v>603</v>
      </c>
      <c r="B164" s="110" t="s">
        <v>319</v>
      </c>
      <c r="C164" t="s">
        <v>320</v>
      </c>
      <c r="D164" t="s">
        <v>320</v>
      </c>
      <c r="E164" s="5">
        <v>12557</v>
      </c>
      <c r="F164" s="83">
        <v>8043</v>
      </c>
      <c r="G164" s="83">
        <v>-3056</v>
      </c>
      <c r="H164" s="83">
        <v>0</v>
      </c>
      <c r="I164" s="83">
        <v>0</v>
      </c>
      <c r="J164" s="90">
        <v>455.6994319772129</v>
      </c>
      <c r="K164" s="83"/>
      <c r="L164" s="83">
        <v>5442.699431977213</v>
      </c>
      <c r="M164" s="83">
        <v>68343977</v>
      </c>
      <c r="N164" s="83">
        <f t="shared" si="6"/>
        <v>61</v>
      </c>
      <c r="O164" s="91" t="str">
        <f t="shared" si="7"/>
        <v>Lilla Edet</v>
      </c>
      <c r="P164" s="93">
        <f t="shared" si="8"/>
        <v>5442.699431977213</v>
      </c>
    </row>
    <row r="165" spans="1:16" ht="12.75">
      <c r="A165" s="109" t="s">
        <v>603</v>
      </c>
      <c r="B165" s="110" t="s">
        <v>341</v>
      </c>
      <c r="C165" t="s">
        <v>342</v>
      </c>
      <c r="D165" t="s">
        <v>342</v>
      </c>
      <c r="E165" s="5">
        <v>14347</v>
      </c>
      <c r="F165" s="83">
        <v>6860</v>
      </c>
      <c r="G165" s="83">
        <v>-1288</v>
      </c>
      <c r="H165" s="83">
        <v>0</v>
      </c>
      <c r="I165" s="83">
        <v>0</v>
      </c>
      <c r="J165" s="90">
        <v>455.6994319772129</v>
      </c>
      <c r="K165" s="83"/>
      <c r="L165" s="83">
        <v>6027.699431977213</v>
      </c>
      <c r="M165" s="83">
        <v>86479404</v>
      </c>
      <c r="N165" s="83">
        <f t="shared" si="6"/>
        <v>74</v>
      </c>
      <c r="O165" s="91" t="str">
        <f t="shared" si="7"/>
        <v>Lysekil</v>
      </c>
      <c r="P165" s="93">
        <f t="shared" si="8"/>
        <v>6027.699431977213</v>
      </c>
    </row>
    <row r="166" spans="1:16" ht="12.75">
      <c r="A166" s="109" t="s">
        <v>603</v>
      </c>
      <c r="B166" s="110" t="s">
        <v>359</v>
      </c>
      <c r="C166" t="s">
        <v>360</v>
      </c>
      <c r="D166" t="s">
        <v>360</v>
      </c>
      <c r="E166" s="5">
        <v>23697</v>
      </c>
      <c r="F166" s="83">
        <v>8580</v>
      </c>
      <c r="G166" s="83">
        <v>-1817</v>
      </c>
      <c r="H166" s="83">
        <v>0</v>
      </c>
      <c r="I166" s="83">
        <v>0</v>
      </c>
      <c r="J166" s="90">
        <v>455.6994319772129</v>
      </c>
      <c r="K166" s="83"/>
      <c r="L166" s="83">
        <v>7218.699431977213</v>
      </c>
      <c r="M166" s="83">
        <v>171061520</v>
      </c>
      <c r="N166" s="83">
        <f t="shared" si="6"/>
        <v>104</v>
      </c>
      <c r="O166" s="91" t="str">
        <f t="shared" si="7"/>
        <v>Mariestad</v>
      </c>
      <c r="P166" s="93">
        <f t="shared" si="8"/>
        <v>7218.699431977213</v>
      </c>
    </row>
    <row r="167" spans="1:16" ht="12.75">
      <c r="A167" s="109" t="s">
        <v>603</v>
      </c>
      <c r="B167" s="110" t="s">
        <v>321</v>
      </c>
      <c r="C167" t="s">
        <v>322</v>
      </c>
      <c r="D167" t="s">
        <v>322</v>
      </c>
      <c r="E167" s="5">
        <v>33758</v>
      </c>
      <c r="F167" s="83">
        <v>9024</v>
      </c>
      <c r="G167" s="83">
        <v>45</v>
      </c>
      <c r="H167" s="83">
        <v>0</v>
      </c>
      <c r="I167" s="83">
        <v>0</v>
      </c>
      <c r="J167" s="90">
        <v>455.6994319772129</v>
      </c>
      <c r="K167" s="83"/>
      <c r="L167" s="83">
        <v>9524.699431977213</v>
      </c>
      <c r="M167" s="83">
        <v>321534803</v>
      </c>
      <c r="N167" s="83">
        <f t="shared" si="6"/>
        <v>170</v>
      </c>
      <c r="O167" s="91" t="str">
        <f t="shared" si="7"/>
        <v>Mark</v>
      </c>
      <c r="P167" s="93">
        <f t="shared" si="8"/>
        <v>9524.699431977213</v>
      </c>
    </row>
    <row r="168" spans="1:16" ht="12.75">
      <c r="A168" s="109" t="s">
        <v>603</v>
      </c>
      <c r="B168" s="110" t="s">
        <v>317</v>
      </c>
      <c r="C168" t="s">
        <v>318</v>
      </c>
      <c r="D168" t="s">
        <v>318</v>
      </c>
      <c r="E168" s="5">
        <v>8956</v>
      </c>
      <c r="F168" s="83">
        <v>12939</v>
      </c>
      <c r="G168" s="83">
        <v>566</v>
      </c>
      <c r="H168" s="83">
        <v>0</v>
      </c>
      <c r="I168" s="83">
        <v>0</v>
      </c>
      <c r="J168" s="90">
        <v>455.6994319772129</v>
      </c>
      <c r="K168" s="83"/>
      <c r="L168" s="83">
        <v>13960.699431977213</v>
      </c>
      <c r="M168" s="83">
        <v>125032024</v>
      </c>
      <c r="N168" s="83">
        <f t="shared" si="6"/>
        <v>249</v>
      </c>
      <c r="O168" s="91" t="str">
        <f t="shared" si="7"/>
        <v>Mellerud</v>
      </c>
      <c r="P168" s="93">
        <f t="shared" si="8"/>
        <v>13960.699431977213</v>
      </c>
    </row>
    <row r="169" spans="1:16" ht="12.75">
      <c r="A169" s="109" t="s">
        <v>603</v>
      </c>
      <c r="B169" s="110" t="s">
        <v>289</v>
      </c>
      <c r="C169" t="s">
        <v>290</v>
      </c>
      <c r="D169" t="s">
        <v>290</v>
      </c>
      <c r="E169" s="5">
        <v>10148</v>
      </c>
      <c r="F169" s="83">
        <v>10964</v>
      </c>
      <c r="G169" s="83">
        <v>-1049</v>
      </c>
      <c r="H169" s="83">
        <v>0</v>
      </c>
      <c r="I169" s="83">
        <v>0</v>
      </c>
      <c r="J169" s="90">
        <v>455.6994319772129</v>
      </c>
      <c r="K169" s="83"/>
      <c r="L169" s="83">
        <v>10370.699431977213</v>
      </c>
      <c r="M169" s="83">
        <v>105241858</v>
      </c>
      <c r="N169" s="83">
        <f t="shared" si="6"/>
        <v>191</v>
      </c>
      <c r="O169" s="91" t="str">
        <f t="shared" si="7"/>
        <v>Munkedal</v>
      </c>
      <c r="P169" s="93">
        <f t="shared" si="8"/>
        <v>10370.699431977213</v>
      </c>
    </row>
    <row r="170" spans="1:16" ht="12.75">
      <c r="A170" s="109" t="s">
        <v>603</v>
      </c>
      <c r="B170" s="110" t="s">
        <v>337</v>
      </c>
      <c r="C170" t="s">
        <v>338</v>
      </c>
      <c r="D170" t="s">
        <v>338</v>
      </c>
      <c r="E170" s="5">
        <v>61603</v>
      </c>
      <c r="F170" s="83">
        <v>1590</v>
      </c>
      <c r="G170" s="83">
        <v>410</v>
      </c>
      <c r="H170" s="83">
        <v>0</v>
      </c>
      <c r="I170" s="83">
        <v>0</v>
      </c>
      <c r="J170" s="90">
        <v>455.6994319772129</v>
      </c>
      <c r="K170" s="83"/>
      <c r="L170" s="83">
        <v>2455.699431977213</v>
      </c>
      <c r="M170" s="83">
        <v>151278452</v>
      </c>
      <c r="N170" s="83">
        <f t="shared" si="6"/>
        <v>22</v>
      </c>
      <c r="O170" s="91" t="str">
        <f t="shared" si="7"/>
        <v>Mölndal</v>
      </c>
      <c r="P170" s="93">
        <f t="shared" si="8"/>
        <v>2455.699431977213</v>
      </c>
    </row>
    <row r="171" spans="1:16" ht="12.75">
      <c r="A171" s="109" t="s">
        <v>603</v>
      </c>
      <c r="B171" s="110" t="s">
        <v>285</v>
      </c>
      <c r="C171" t="s">
        <v>286</v>
      </c>
      <c r="D171" t="s">
        <v>286</v>
      </c>
      <c r="E171" s="5">
        <v>15059</v>
      </c>
      <c r="F171" s="83">
        <v>5233</v>
      </c>
      <c r="G171" s="83">
        <v>-2422</v>
      </c>
      <c r="H171" s="83">
        <v>0</v>
      </c>
      <c r="I171" s="83">
        <v>0</v>
      </c>
      <c r="J171" s="90">
        <v>455.6994319772129</v>
      </c>
      <c r="K171" s="83"/>
      <c r="L171" s="83">
        <v>3266.699431977213</v>
      </c>
      <c r="M171" s="83">
        <v>49193227</v>
      </c>
      <c r="N171" s="83">
        <f t="shared" si="6"/>
        <v>31</v>
      </c>
      <c r="O171" s="91" t="str">
        <f t="shared" si="7"/>
        <v>Orust</v>
      </c>
      <c r="P171" s="93">
        <f t="shared" si="8"/>
        <v>3266.699431977213</v>
      </c>
    </row>
    <row r="172" spans="1:16" ht="12.75">
      <c r="A172" s="109" t="s">
        <v>603</v>
      </c>
      <c r="B172" s="110" t="s">
        <v>277</v>
      </c>
      <c r="C172" t="s">
        <v>278</v>
      </c>
      <c r="D172" t="s">
        <v>278</v>
      </c>
      <c r="E172" s="5">
        <v>35793</v>
      </c>
      <c r="F172" s="83">
        <v>2674</v>
      </c>
      <c r="G172" s="83">
        <v>1142</v>
      </c>
      <c r="H172" s="83">
        <v>0</v>
      </c>
      <c r="I172" s="83">
        <v>0</v>
      </c>
      <c r="J172" s="90">
        <v>455.6994319772129</v>
      </c>
      <c r="K172" s="83"/>
      <c r="L172" s="83">
        <v>4271.699431977213</v>
      </c>
      <c r="M172" s="83">
        <v>152896938</v>
      </c>
      <c r="N172" s="83">
        <f t="shared" si="6"/>
        <v>40</v>
      </c>
      <c r="O172" s="91" t="str">
        <f t="shared" si="7"/>
        <v>Partille</v>
      </c>
      <c r="P172" s="93">
        <f t="shared" si="8"/>
        <v>4271.699431977213</v>
      </c>
    </row>
    <row r="173" spans="1:16" ht="12.75">
      <c r="A173" s="109" t="s">
        <v>603</v>
      </c>
      <c r="B173" s="110" t="s">
        <v>363</v>
      </c>
      <c r="C173" t="s">
        <v>364</v>
      </c>
      <c r="D173" t="s">
        <v>364</v>
      </c>
      <c r="E173" s="5">
        <v>18297</v>
      </c>
      <c r="F173" s="83">
        <v>8048</v>
      </c>
      <c r="G173" s="83">
        <v>-571</v>
      </c>
      <c r="H173" s="83">
        <v>0</v>
      </c>
      <c r="I173" s="83">
        <v>0</v>
      </c>
      <c r="J173" s="90">
        <v>455.6994319772129</v>
      </c>
      <c r="K173" s="83"/>
      <c r="L173" s="83">
        <v>7932.699431977213</v>
      </c>
      <c r="M173" s="83">
        <v>145144602</v>
      </c>
      <c r="N173" s="83">
        <f t="shared" si="6"/>
        <v>120</v>
      </c>
      <c r="O173" s="91" t="str">
        <f t="shared" si="7"/>
        <v>Skara</v>
      </c>
      <c r="P173" s="93">
        <f t="shared" si="8"/>
        <v>7932.699431977213</v>
      </c>
    </row>
    <row r="174" spans="1:16" ht="12.75">
      <c r="A174" s="109" t="s">
        <v>603</v>
      </c>
      <c r="B174" s="110" t="s">
        <v>365</v>
      </c>
      <c r="C174" t="s">
        <v>366</v>
      </c>
      <c r="D174" t="s">
        <v>366</v>
      </c>
      <c r="E174" s="5">
        <v>52170</v>
      </c>
      <c r="F174" s="83">
        <v>6083</v>
      </c>
      <c r="G174" s="83">
        <v>-2931</v>
      </c>
      <c r="H174" s="83">
        <v>0</v>
      </c>
      <c r="I174" s="83">
        <v>0</v>
      </c>
      <c r="J174" s="90">
        <v>455.6994319772129</v>
      </c>
      <c r="K174" s="83"/>
      <c r="L174" s="83">
        <v>3607.699431977213</v>
      </c>
      <c r="M174" s="83">
        <v>188213679</v>
      </c>
      <c r="N174" s="83">
        <f t="shared" si="6"/>
        <v>36</v>
      </c>
      <c r="O174" s="91" t="str">
        <f t="shared" si="7"/>
        <v>Skövde</v>
      </c>
      <c r="P174" s="93">
        <f t="shared" si="8"/>
        <v>3607.699431977213</v>
      </c>
    </row>
    <row r="175" spans="1:16" ht="12.75">
      <c r="A175" s="109" t="s">
        <v>603</v>
      </c>
      <c r="B175" s="110" t="s">
        <v>287</v>
      </c>
      <c r="C175" t="s">
        <v>288</v>
      </c>
      <c r="D175" t="s">
        <v>288</v>
      </c>
      <c r="E175" s="5">
        <v>9011</v>
      </c>
      <c r="F175" s="83">
        <v>5416</v>
      </c>
      <c r="G175" s="83">
        <v>-827</v>
      </c>
      <c r="H175" s="83">
        <v>0</v>
      </c>
      <c r="I175" s="83">
        <v>0</v>
      </c>
      <c r="J175" s="90">
        <v>455.6994319772129</v>
      </c>
      <c r="K175" s="83"/>
      <c r="L175" s="83">
        <v>5044.699431977213</v>
      </c>
      <c r="M175" s="83">
        <v>45457787</v>
      </c>
      <c r="N175" s="83">
        <f t="shared" si="6"/>
        <v>49</v>
      </c>
      <c r="O175" s="91" t="str">
        <f t="shared" si="7"/>
        <v>Sotenäs</v>
      </c>
      <c r="P175" s="93">
        <f t="shared" si="8"/>
        <v>5044.699431977213</v>
      </c>
    </row>
    <row r="176" spans="1:16" ht="12.75">
      <c r="A176" s="109" t="s">
        <v>603</v>
      </c>
      <c r="B176" s="110" t="s">
        <v>281</v>
      </c>
      <c r="C176" t="s">
        <v>282</v>
      </c>
      <c r="D176" t="s">
        <v>282</v>
      </c>
      <c r="E176" s="5">
        <v>24816</v>
      </c>
      <c r="F176" s="83">
        <v>3456</v>
      </c>
      <c r="G176" s="83">
        <v>-1314</v>
      </c>
      <c r="H176" s="83">
        <v>0</v>
      </c>
      <c r="I176" s="83">
        <v>0</v>
      </c>
      <c r="J176" s="90">
        <v>455.6994319772129</v>
      </c>
      <c r="K176" s="83"/>
      <c r="L176" s="83">
        <v>2597.699431977213</v>
      </c>
      <c r="M176" s="83">
        <v>64464509</v>
      </c>
      <c r="N176" s="83">
        <f t="shared" si="6"/>
        <v>24</v>
      </c>
      <c r="O176" s="91" t="str">
        <f t="shared" si="7"/>
        <v>Stenungsund</v>
      </c>
      <c r="P176" s="93">
        <f t="shared" si="8"/>
        <v>2597.699431977213</v>
      </c>
    </row>
    <row r="177" spans="1:16" ht="12.75">
      <c r="A177" s="109" t="s">
        <v>603</v>
      </c>
      <c r="B177" s="110" t="s">
        <v>345</v>
      </c>
      <c r="C177" t="s">
        <v>346</v>
      </c>
      <c r="D177" t="s">
        <v>346</v>
      </c>
      <c r="E177" s="5">
        <v>12268</v>
      </c>
      <c r="F177" s="83">
        <v>11323</v>
      </c>
      <c r="G177" s="83">
        <v>-2666</v>
      </c>
      <c r="H177" s="83">
        <v>783</v>
      </c>
      <c r="I177" s="83">
        <v>0</v>
      </c>
      <c r="J177" s="90">
        <v>455.6994319772129</v>
      </c>
      <c r="K177" s="83"/>
      <c r="L177" s="83">
        <v>9895.699431977213</v>
      </c>
      <c r="M177" s="83">
        <v>121400441</v>
      </c>
      <c r="N177" s="83">
        <f t="shared" si="6"/>
        <v>178</v>
      </c>
      <c r="O177" s="91" t="str">
        <f t="shared" si="7"/>
        <v>Strömstad</v>
      </c>
      <c r="P177" s="93">
        <f t="shared" si="8"/>
        <v>9895.699431977213</v>
      </c>
    </row>
    <row r="178" spans="1:16" ht="12.75">
      <c r="A178" s="109" t="s">
        <v>603</v>
      </c>
      <c r="B178" s="110" t="s">
        <v>323</v>
      </c>
      <c r="C178" t="s">
        <v>324</v>
      </c>
      <c r="D178" t="s">
        <v>324</v>
      </c>
      <c r="E178" s="5">
        <v>10234</v>
      </c>
      <c r="F178" s="83">
        <v>10329</v>
      </c>
      <c r="G178" s="83">
        <v>-191</v>
      </c>
      <c r="H178" s="83">
        <v>0</v>
      </c>
      <c r="I178" s="83">
        <v>0</v>
      </c>
      <c r="J178" s="90">
        <v>455.6994319772129</v>
      </c>
      <c r="K178" s="83"/>
      <c r="L178" s="83">
        <v>10593.699431977213</v>
      </c>
      <c r="M178" s="83">
        <v>108415920</v>
      </c>
      <c r="N178" s="83">
        <f t="shared" si="6"/>
        <v>196</v>
      </c>
      <c r="O178" s="91" t="str">
        <f t="shared" si="7"/>
        <v>Svenljunga</v>
      </c>
      <c r="P178" s="93">
        <f t="shared" si="8"/>
        <v>10593.699431977213</v>
      </c>
    </row>
    <row r="179" spans="1:16" ht="12.75">
      <c r="A179" s="109" t="s">
        <v>603</v>
      </c>
      <c r="B179" s="110" t="s">
        <v>291</v>
      </c>
      <c r="C179" t="s">
        <v>292</v>
      </c>
      <c r="D179" t="s">
        <v>292</v>
      </c>
      <c r="E179" s="5">
        <v>12310</v>
      </c>
      <c r="F179" s="83">
        <v>10137</v>
      </c>
      <c r="G179" s="83">
        <v>-2069</v>
      </c>
      <c r="H179" s="83">
        <v>0</v>
      </c>
      <c r="I179" s="83">
        <v>0</v>
      </c>
      <c r="J179" s="90">
        <v>455.6994319772129</v>
      </c>
      <c r="K179" s="83"/>
      <c r="L179" s="83">
        <v>8523.699431977213</v>
      </c>
      <c r="M179" s="83">
        <v>104926740</v>
      </c>
      <c r="N179" s="83">
        <f t="shared" si="6"/>
        <v>134</v>
      </c>
      <c r="O179" s="91" t="str">
        <f t="shared" si="7"/>
        <v>Tanum</v>
      </c>
      <c r="P179" s="93">
        <f t="shared" si="8"/>
        <v>8523.699431977213</v>
      </c>
    </row>
    <row r="180" spans="1:16" ht="12.75">
      <c r="A180" s="109" t="s">
        <v>603</v>
      </c>
      <c r="B180" s="110" t="s">
        <v>331</v>
      </c>
      <c r="C180" t="s">
        <v>332</v>
      </c>
      <c r="D180" t="s">
        <v>332</v>
      </c>
      <c r="E180" s="5">
        <v>10677</v>
      </c>
      <c r="F180" s="83">
        <v>10690</v>
      </c>
      <c r="G180" s="83">
        <v>-584</v>
      </c>
      <c r="H180" s="83">
        <v>0</v>
      </c>
      <c r="I180" s="83">
        <v>0</v>
      </c>
      <c r="J180" s="90">
        <v>455.6994319772129</v>
      </c>
      <c r="K180" s="83"/>
      <c r="L180" s="83">
        <v>10561.699431977213</v>
      </c>
      <c r="M180" s="83">
        <v>112767265</v>
      </c>
      <c r="N180" s="83">
        <f t="shared" si="6"/>
        <v>194</v>
      </c>
      <c r="O180" s="91" t="str">
        <f t="shared" si="7"/>
        <v>Tibro</v>
      </c>
      <c r="P180" s="93">
        <f t="shared" si="8"/>
        <v>10561.699431977213</v>
      </c>
    </row>
    <row r="181" spans="1:16" ht="12.75">
      <c r="A181" s="109" t="s">
        <v>603</v>
      </c>
      <c r="B181" s="110" t="s">
        <v>369</v>
      </c>
      <c r="C181" t="s">
        <v>370</v>
      </c>
      <c r="D181" t="s">
        <v>370</v>
      </c>
      <c r="E181" s="5">
        <v>12534</v>
      </c>
      <c r="F181" s="83">
        <v>10012</v>
      </c>
      <c r="G181" s="83">
        <v>-1208</v>
      </c>
      <c r="H181" s="83">
        <v>0</v>
      </c>
      <c r="I181" s="83">
        <v>0</v>
      </c>
      <c r="J181" s="90">
        <v>455.6994319772129</v>
      </c>
      <c r="K181" s="83"/>
      <c r="L181" s="83">
        <v>9259.699431977213</v>
      </c>
      <c r="M181" s="83">
        <v>116061073</v>
      </c>
      <c r="N181" s="83">
        <f t="shared" si="6"/>
        <v>162</v>
      </c>
      <c r="O181" s="91" t="str">
        <f t="shared" si="7"/>
        <v>Tidaholm</v>
      </c>
      <c r="P181" s="93">
        <f t="shared" si="8"/>
        <v>9259.699431977213</v>
      </c>
    </row>
    <row r="182" spans="1:16" ht="12.75">
      <c r="A182" s="109" t="s">
        <v>603</v>
      </c>
      <c r="B182" s="110" t="s">
        <v>283</v>
      </c>
      <c r="C182" t="s">
        <v>284</v>
      </c>
      <c r="D182" t="s">
        <v>284</v>
      </c>
      <c r="E182" s="5">
        <v>14974</v>
      </c>
      <c r="F182" s="83">
        <v>2391</v>
      </c>
      <c r="G182" s="83">
        <v>-3181</v>
      </c>
      <c r="H182" s="83">
        <v>0</v>
      </c>
      <c r="I182" s="83">
        <v>0</v>
      </c>
      <c r="J182" s="90">
        <v>455.6994319772129</v>
      </c>
      <c r="K182" s="83"/>
      <c r="L182" s="83">
        <v>-334.3005680227871</v>
      </c>
      <c r="M182" s="83">
        <v>-5005817</v>
      </c>
      <c r="N182" s="83">
        <f t="shared" si="6"/>
        <v>7</v>
      </c>
      <c r="O182" s="91" t="str">
        <f t="shared" si="7"/>
        <v>Tjörn</v>
      </c>
      <c r="P182" s="93">
        <f t="shared" si="8"/>
        <v>-334.3005680227871</v>
      </c>
    </row>
    <row r="183" spans="1:16" ht="12.75">
      <c r="A183" s="109" t="s">
        <v>603</v>
      </c>
      <c r="B183" s="110" t="s">
        <v>313</v>
      </c>
      <c r="C183" t="s">
        <v>314</v>
      </c>
      <c r="D183" t="s">
        <v>314</v>
      </c>
      <c r="E183" s="5">
        <v>11570</v>
      </c>
      <c r="F183" s="83">
        <v>8681</v>
      </c>
      <c r="G183" s="83">
        <v>1124</v>
      </c>
      <c r="H183" s="83">
        <v>0</v>
      </c>
      <c r="I183" s="83">
        <v>0</v>
      </c>
      <c r="J183" s="90">
        <v>455.6994319772129</v>
      </c>
      <c r="K183" s="83"/>
      <c r="L183" s="83">
        <v>10260.699431977213</v>
      </c>
      <c r="M183" s="83">
        <v>118716292</v>
      </c>
      <c r="N183" s="83">
        <f t="shared" si="6"/>
        <v>190</v>
      </c>
      <c r="O183" s="91" t="str">
        <f t="shared" si="7"/>
        <v>Tranemo</v>
      </c>
      <c r="P183" s="93">
        <f t="shared" si="8"/>
        <v>10260.699431977213</v>
      </c>
    </row>
    <row r="184" spans="1:16" ht="12.75">
      <c r="A184" s="109" t="s">
        <v>603</v>
      </c>
      <c r="B184" s="110" t="s">
        <v>349</v>
      </c>
      <c r="C184" t="s">
        <v>350</v>
      </c>
      <c r="D184" t="s">
        <v>350</v>
      </c>
      <c r="E184" s="5">
        <v>55659</v>
      </c>
      <c r="F184" s="83">
        <v>8377</v>
      </c>
      <c r="G184" s="83">
        <v>831</v>
      </c>
      <c r="H184" s="83">
        <v>0</v>
      </c>
      <c r="I184" s="83">
        <v>0</v>
      </c>
      <c r="J184" s="90">
        <v>455.6994319772129</v>
      </c>
      <c r="K184" s="83"/>
      <c r="L184" s="83">
        <v>9663.699431977213</v>
      </c>
      <c r="M184" s="83">
        <v>537871847</v>
      </c>
      <c r="N184" s="83">
        <f t="shared" si="6"/>
        <v>174</v>
      </c>
      <c r="O184" s="91" t="str">
        <f t="shared" si="7"/>
        <v>Trollhättan</v>
      </c>
      <c r="P184" s="93">
        <f t="shared" si="8"/>
        <v>9663.699431977213</v>
      </c>
    </row>
    <row r="185" spans="1:16" ht="12.75">
      <c r="A185" s="109" t="s">
        <v>603</v>
      </c>
      <c r="B185" s="110" t="s">
        <v>333</v>
      </c>
      <c r="C185" t="s">
        <v>334</v>
      </c>
      <c r="D185" t="s">
        <v>334</v>
      </c>
      <c r="E185" s="5">
        <v>9018</v>
      </c>
      <c r="F185" s="83">
        <v>11728</v>
      </c>
      <c r="G185" s="83">
        <v>-1708</v>
      </c>
      <c r="H185" s="83">
        <v>28</v>
      </c>
      <c r="I185" s="83">
        <v>0</v>
      </c>
      <c r="J185" s="90">
        <v>455.6994319772129</v>
      </c>
      <c r="K185" s="83"/>
      <c r="L185" s="83">
        <v>10503.699431977213</v>
      </c>
      <c r="M185" s="83">
        <v>94722361</v>
      </c>
      <c r="N185" s="83">
        <f t="shared" si="6"/>
        <v>192</v>
      </c>
      <c r="O185" s="91" t="str">
        <f t="shared" si="7"/>
        <v>Töreboda</v>
      </c>
      <c r="P185" s="93">
        <f t="shared" si="8"/>
        <v>10503.699431977213</v>
      </c>
    </row>
    <row r="186" spans="1:16" ht="12.75">
      <c r="A186" s="109" t="s">
        <v>603</v>
      </c>
      <c r="B186" s="110" t="s">
        <v>343</v>
      </c>
      <c r="C186" t="s">
        <v>344</v>
      </c>
      <c r="D186" t="s">
        <v>344</v>
      </c>
      <c r="E186" s="5">
        <v>52496</v>
      </c>
      <c r="F186" s="83">
        <v>8373</v>
      </c>
      <c r="G186" s="83">
        <v>-130</v>
      </c>
      <c r="H186" s="83">
        <v>0</v>
      </c>
      <c r="I186" s="83">
        <v>0</v>
      </c>
      <c r="J186" s="90">
        <v>455.6994319772129</v>
      </c>
      <c r="K186" s="83"/>
      <c r="L186" s="83">
        <v>8698.699431977213</v>
      </c>
      <c r="M186" s="83">
        <v>456646925</v>
      </c>
      <c r="N186" s="83">
        <f t="shared" si="6"/>
        <v>144</v>
      </c>
      <c r="O186" s="91" t="str">
        <f t="shared" si="7"/>
        <v>Uddevalla</v>
      </c>
      <c r="P186" s="93">
        <f t="shared" si="8"/>
        <v>8698.699431977213</v>
      </c>
    </row>
    <row r="187" spans="1:16" ht="12.75">
      <c r="A187" s="109" t="s">
        <v>603</v>
      </c>
      <c r="B187" s="110" t="s">
        <v>355</v>
      </c>
      <c r="C187" t="s">
        <v>356</v>
      </c>
      <c r="D187" t="s">
        <v>356</v>
      </c>
      <c r="E187" s="5">
        <v>23017</v>
      </c>
      <c r="F187" s="83">
        <v>8862</v>
      </c>
      <c r="G187" s="83">
        <v>215</v>
      </c>
      <c r="H187" s="83">
        <v>0</v>
      </c>
      <c r="I187" s="83">
        <v>0</v>
      </c>
      <c r="J187" s="90">
        <v>455.6994319772129</v>
      </c>
      <c r="K187" s="83"/>
      <c r="L187" s="83">
        <v>9532.699431977213</v>
      </c>
      <c r="M187" s="83">
        <v>219414143</v>
      </c>
      <c r="N187" s="83">
        <f t="shared" si="6"/>
        <v>171</v>
      </c>
      <c r="O187" s="91" t="str">
        <f t="shared" si="7"/>
        <v>Ulricehamn</v>
      </c>
      <c r="P187" s="93">
        <f t="shared" si="8"/>
        <v>9532.699431977213</v>
      </c>
    </row>
    <row r="188" spans="1:16" ht="12.75">
      <c r="A188" s="109" t="s">
        <v>603</v>
      </c>
      <c r="B188" s="110" t="s">
        <v>327</v>
      </c>
      <c r="C188" t="s">
        <v>328</v>
      </c>
      <c r="D188" t="s">
        <v>328</v>
      </c>
      <c r="E188" s="5">
        <v>15570</v>
      </c>
      <c r="F188" s="83">
        <v>9673</v>
      </c>
      <c r="G188" s="83">
        <v>-787</v>
      </c>
      <c r="H188" s="83">
        <v>0</v>
      </c>
      <c r="I188" s="83">
        <v>0</v>
      </c>
      <c r="J188" s="90">
        <v>455.6994319772129</v>
      </c>
      <c r="K188" s="83"/>
      <c r="L188" s="83">
        <v>9341.699431977213</v>
      </c>
      <c r="M188" s="83">
        <v>145450260</v>
      </c>
      <c r="N188" s="83">
        <f t="shared" si="6"/>
        <v>165</v>
      </c>
      <c r="O188" s="91" t="str">
        <f t="shared" si="7"/>
        <v>Vara</v>
      </c>
      <c r="P188" s="93">
        <f t="shared" si="8"/>
        <v>9341.699431977213</v>
      </c>
    </row>
    <row r="189" spans="1:16" ht="12.75">
      <c r="A189" s="109" t="s">
        <v>603</v>
      </c>
      <c r="B189" s="110" t="s">
        <v>301</v>
      </c>
      <c r="C189" t="s">
        <v>302</v>
      </c>
      <c r="D189" t="s">
        <v>302</v>
      </c>
      <c r="E189" s="5">
        <v>11016</v>
      </c>
      <c r="F189" s="83">
        <v>9674</v>
      </c>
      <c r="G189" s="83">
        <v>-1622</v>
      </c>
      <c r="H189" s="83">
        <v>0</v>
      </c>
      <c r="I189" s="83">
        <v>0</v>
      </c>
      <c r="J189" s="90">
        <v>455.6994319772129</v>
      </c>
      <c r="K189" s="83"/>
      <c r="L189" s="83">
        <v>8507.699431977213</v>
      </c>
      <c r="M189" s="83">
        <v>93720817</v>
      </c>
      <c r="N189" s="83">
        <f t="shared" si="6"/>
        <v>133</v>
      </c>
      <c r="O189" s="91" t="str">
        <f t="shared" si="7"/>
        <v>Vårgårda</v>
      </c>
      <c r="P189" s="93">
        <f t="shared" si="8"/>
        <v>8507.699431977213</v>
      </c>
    </row>
    <row r="190" spans="1:16" ht="12.75">
      <c r="A190" s="109" t="s">
        <v>603</v>
      </c>
      <c r="B190" s="110" t="s">
        <v>347</v>
      </c>
      <c r="C190" t="s">
        <v>348</v>
      </c>
      <c r="D190" t="s">
        <v>348</v>
      </c>
      <c r="E190" s="5">
        <v>36949</v>
      </c>
      <c r="F190" s="83">
        <v>8318</v>
      </c>
      <c r="G190" s="83">
        <v>-233</v>
      </c>
      <c r="H190" s="83">
        <v>0</v>
      </c>
      <c r="I190" s="83">
        <v>0</v>
      </c>
      <c r="J190" s="90">
        <v>455.6994319772129</v>
      </c>
      <c r="K190" s="83"/>
      <c r="L190" s="83">
        <v>8540.699431977213</v>
      </c>
      <c r="M190" s="83">
        <v>315570303</v>
      </c>
      <c r="N190" s="83">
        <f t="shared" si="6"/>
        <v>140</v>
      </c>
      <c r="O190" s="91" t="str">
        <f t="shared" si="7"/>
        <v>Vänersborg</v>
      </c>
      <c r="P190" s="93">
        <f t="shared" si="8"/>
        <v>8540.699431977213</v>
      </c>
    </row>
    <row r="191" spans="1:16" ht="12.75">
      <c r="A191" s="109" t="s">
        <v>603</v>
      </c>
      <c r="B191" s="110" t="s">
        <v>357</v>
      </c>
      <c r="C191" t="s">
        <v>358</v>
      </c>
      <c r="D191" t="s">
        <v>358</v>
      </c>
      <c r="E191" s="5">
        <v>12189</v>
      </c>
      <c r="F191" s="83">
        <v>11190</v>
      </c>
      <c r="G191" s="83">
        <v>1256</v>
      </c>
      <c r="H191" s="83">
        <v>296</v>
      </c>
      <c r="I191" s="83">
        <v>0</v>
      </c>
      <c r="J191" s="90">
        <v>455.6994319772129</v>
      </c>
      <c r="K191" s="83"/>
      <c r="L191" s="83">
        <v>13197.699431977213</v>
      </c>
      <c r="M191" s="83">
        <v>160866758</v>
      </c>
      <c r="N191" s="83">
        <f t="shared" si="6"/>
        <v>239</v>
      </c>
      <c r="O191" s="91" t="str">
        <f t="shared" si="7"/>
        <v>Åmål</v>
      </c>
      <c r="P191" s="93">
        <f t="shared" si="8"/>
        <v>13197.699431977213</v>
      </c>
    </row>
    <row r="192" spans="1:16" ht="12.75">
      <c r="A192" s="109" t="s">
        <v>603</v>
      </c>
      <c r="B192" s="110" t="s">
        <v>279</v>
      </c>
      <c r="C192" t="s">
        <v>280</v>
      </c>
      <c r="D192" t="s">
        <v>280</v>
      </c>
      <c r="E192" s="5">
        <v>12537</v>
      </c>
      <c r="F192" s="83">
        <v>3223</v>
      </c>
      <c r="G192" s="83">
        <v>-273</v>
      </c>
      <c r="H192" s="83">
        <v>0</v>
      </c>
      <c r="I192" s="83">
        <v>0</v>
      </c>
      <c r="J192" s="90">
        <v>455.6994319772129</v>
      </c>
      <c r="K192" s="83"/>
      <c r="L192" s="83">
        <v>3405.699431977213</v>
      </c>
      <c r="M192" s="83">
        <v>42697254</v>
      </c>
      <c r="N192" s="83">
        <f t="shared" si="6"/>
        <v>32</v>
      </c>
      <c r="O192" s="91" t="str">
        <f t="shared" si="7"/>
        <v>Öckerö</v>
      </c>
      <c r="P192" s="93">
        <f t="shared" si="8"/>
        <v>3405.699431977213</v>
      </c>
    </row>
    <row r="193" spans="1:16" ht="25.5">
      <c r="A193" s="109" t="s">
        <v>604</v>
      </c>
      <c r="B193" s="110" t="s">
        <v>401</v>
      </c>
      <c r="C193" s="111" t="s">
        <v>402</v>
      </c>
      <c r="D193" s="84" t="s">
        <v>625</v>
      </c>
      <c r="E193" s="5">
        <v>25796</v>
      </c>
      <c r="F193" s="83">
        <v>10254</v>
      </c>
      <c r="G193" s="83">
        <v>-735</v>
      </c>
      <c r="H193" s="83">
        <v>0</v>
      </c>
      <c r="I193" s="83">
        <v>0</v>
      </c>
      <c r="J193" s="90">
        <v>455.6994319772129</v>
      </c>
      <c r="K193" s="83"/>
      <c r="L193" s="83">
        <v>9974.699431977213</v>
      </c>
      <c r="M193" s="83">
        <v>257307347</v>
      </c>
      <c r="N193" s="83">
        <f t="shared" si="6"/>
        <v>182</v>
      </c>
      <c r="O193" s="91" t="str">
        <f t="shared" si="7"/>
        <v>Arvika</v>
      </c>
      <c r="P193" s="93">
        <f t="shared" si="8"/>
        <v>9974.699431977213</v>
      </c>
    </row>
    <row r="194" spans="1:16" ht="12.75">
      <c r="A194" s="109" t="s">
        <v>604</v>
      </c>
      <c r="B194" s="110" t="s">
        <v>375</v>
      </c>
      <c r="C194" t="s">
        <v>376</v>
      </c>
      <c r="D194" t="s">
        <v>376</v>
      </c>
      <c r="E194" s="5">
        <v>8502</v>
      </c>
      <c r="F194" s="83">
        <v>15082</v>
      </c>
      <c r="G194" s="83">
        <v>-1590</v>
      </c>
      <c r="H194" s="83">
        <v>294</v>
      </c>
      <c r="I194" s="83">
        <v>0</v>
      </c>
      <c r="J194" s="90">
        <v>455.6994319772129</v>
      </c>
      <c r="K194" s="83"/>
      <c r="L194" s="83">
        <v>14241.699431977213</v>
      </c>
      <c r="M194" s="83">
        <v>121082929</v>
      </c>
      <c r="N194" s="83">
        <f t="shared" si="6"/>
        <v>257</v>
      </c>
      <c r="O194" s="91" t="str">
        <f t="shared" si="7"/>
        <v>Eda</v>
      </c>
      <c r="P194" s="93">
        <f t="shared" si="8"/>
        <v>14241.699431977213</v>
      </c>
    </row>
    <row r="195" spans="1:16" ht="12.75">
      <c r="A195" s="109" t="s">
        <v>604</v>
      </c>
      <c r="B195" s="110" t="s">
        <v>397</v>
      </c>
      <c r="C195" t="s">
        <v>398</v>
      </c>
      <c r="D195" t="s">
        <v>398</v>
      </c>
      <c r="E195" s="5">
        <v>10529</v>
      </c>
      <c r="F195" s="83">
        <v>12005</v>
      </c>
      <c r="G195" s="83">
        <v>2118</v>
      </c>
      <c r="H195" s="83">
        <v>137</v>
      </c>
      <c r="I195" s="83">
        <v>0</v>
      </c>
      <c r="J195" s="90">
        <v>455.6994319772129</v>
      </c>
      <c r="K195" s="83"/>
      <c r="L195" s="83">
        <v>14715.699431977213</v>
      </c>
      <c r="M195" s="83">
        <v>154941599</v>
      </c>
      <c r="N195" s="83">
        <f t="shared" si="6"/>
        <v>263</v>
      </c>
      <c r="O195" s="91" t="str">
        <f t="shared" si="7"/>
        <v>Filipstad</v>
      </c>
      <c r="P195" s="93">
        <f t="shared" si="8"/>
        <v>14715.699431977213</v>
      </c>
    </row>
    <row r="196" spans="1:16" ht="12.75">
      <c r="A196" s="109" t="s">
        <v>604</v>
      </c>
      <c r="B196" s="110" t="s">
        <v>385</v>
      </c>
      <c r="C196" t="s">
        <v>386</v>
      </c>
      <c r="D196" t="s">
        <v>386</v>
      </c>
      <c r="E196" s="5">
        <v>11307</v>
      </c>
      <c r="F196" s="83">
        <v>10813</v>
      </c>
      <c r="G196" s="83">
        <v>-1115</v>
      </c>
      <c r="H196" s="83">
        <v>0</v>
      </c>
      <c r="I196" s="83">
        <v>0</v>
      </c>
      <c r="J196" s="90">
        <v>455.6994319772129</v>
      </c>
      <c r="K196" s="83"/>
      <c r="L196" s="83">
        <v>10153.699431977213</v>
      </c>
      <c r="M196" s="83">
        <v>114807879</v>
      </c>
      <c r="N196" s="83">
        <f t="shared" si="6"/>
        <v>186</v>
      </c>
      <c r="O196" s="91" t="str">
        <f t="shared" si="7"/>
        <v>Forshaga</v>
      </c>
      <c r="P196" s="93">
        <f t="shared" si="8"/>
        <v>10153.699431977213</v>
      </c>
    </row>
    <row r="197" spans="1:16" ht="12.75">
      <c r="A197" s="109" t="s">
        <v>604</v>
      </c>
      <c r="B197" s="110" t="s">
        <v>387</v>
      </c>
      <c r="C197" t="s">
        <v>388</v>
      </c>
      <c r="D197" t="s">
        <v>388</v>
      </c>
      <c r="E197" s="5">
        <v>8966</v>
      </c>
      <c r="F197" s="83">
        <v>9702</v>
      </c>
      <c r="G197" s="83">
        <v>-2114</v>
      </c>
      <c r="H197" s="83">
        <v>0</v>
      </c>
      <c r="I197" s="83">
        <v>0</v>
      </c>
      <c r="J197" s="90">
        <v>455.6994319772129</v>
      </c>
      <c r="K197" s="83"/>
      <c r="L197" s="83">
        <v>8043.699431977213</v>
      </c>
      <c r="M197" s="83">
        <v>72119809</v>
      </c>
      <c r="N197" s="83">
        <f t="shared" si="6"/>
        <v>121</v>
      </c>
      <c r="O197" s="91" t="str">
        <f t="shared" si="7"/>
        <v>Grums</v>
      </c>
      <c r="P197" s="93">
        <f t="shared" si="8"/>
        <v>8043.699431977213</v>
      </c>
    </row>
    <row r="198" spans="1:16" ht="12.75">
      <c r="A198" s="109" t="s">
        <v>604</v>
      </c>
      <c r="B198" s="110" t="s">
        <v>399</v>
      </c>
      <c r="C198" t="s">
        <v>400</v>
      </c>
      <c r="D198" t="s">
        <v>400</v>
      </c>
      <c r="E198" s="5">
        <v>12196</v>
      </c>
      <c r="F198" s="83">
        <v>10460</v>
      </c>
      <c r="G198" s="83">
        <v>-127</v>
      </c>
      <c r="H198" s="83">
        <v>646</v>
      </c>
      <c r="I198" s="83">
        <v>0</v>
      </c>
      <c r="J198" s="90">
        <v>455.6994319772129</v>
      </c>
      <c r="K198" s="83"/>
      <c r="L198" s="83">
        <v>11434.699431977213</v>
      </c>
      <c r="M198" s="83">
        <v>139457594</v>
      </c>
      <c r="N198" s="83">
        <f t="shared" si="6"/>
        <v>212</v>
      </c>
      <c r="O198" s="91" t="str">
        <f t="shared" si="7"/>
        <v>Hagfors</v>
      </c>
      <c r="P198" s="93">
        <f t="shared" si="8"/>
        <v>11434.699431977213</v>
      </c>
    </row>
    <row r="199" spans="1:16" ht="12.75">
      <c r="A199" s="109" t="s">
        <v>604</v>
      </c>
      <c r="B199" s="110" t="s">
        <v>381</v>
      </c>
      <c r="C199" t="s">
        <v>382</v>
      </c>
      <c r="D199" t="s">
        <v>382</v>
      </c>
      <c r="E199" s="5">
        <v>15038</v>
      </c>
      <c r="F199" s="83">
        <v>3294</v>
      </c>
      <c r="G199" s="83">
        <v>-1600</v>
      </c>
      <c r="H199" s="83">
        <v>0</v>
      </c>
      <c r="I199" s="83">
        <v>0</v>
      </c>
      <c r="J199" s="90">
        <v>455.6994319772129</v>
      </c>
      <c r="K199" s="83"/>
      <c r="L199" s="83">
        <v>2149.699431977213</v>
      </c>
      <c r="M199" s="83">
        <v>32327180</v>
      </c>
      <c r="N199" s="83">
        <f t="shared" si="6"/>
        <v>21</v>
      </c>
      <c r="O199" s="91" t="str">
        <f t="shared" si="7"/>
        <v>Hammarö</v>
      </c>
      <c r="P199" s="93">
        <f t="shared" si="8"/>
        <v>2149.699431977213</v>
      </c>
    </row>
    <row r="200" spans="1:16" ht="12.75">
      <c r="A200" s="109" t="s">
        <v>604</v>
      </c>
      <c r="B200" s="110" t="s">
        <v>393</v>
      </c>
      <c r="C200" t="s">
        <v>394</v>
      </c>
      <c r="D200" t="s">
        <v>394</v>
      </c>
      <c r="E200" s="5">
        <v>86949</v>
      </c>
      <c r="F200" s="83">
        <v>7123</v>
      </c>
      <c r="G200" s="83">
        <v>-2588</v>
      </c>
      <c r="H200" s="83">
        <v>0</v>
      </c>
      <c r="I200" s="83">
        <v>0</v>
      </c>
      <c r="J200" s="90">
        <v>455.6994319772129</v>
      </c>
      <c r="K200" s="83"/>
      <c r="L200" s="83">
        <v>4990.699431977213</v>
      </c>
      <c r="M200" s="83">
        <v>433936325</v>
      </c>
      <c r="N200" s="83">
        <f t="shared" si="6"/>
        <v>48</v>
      </c>
      <c r="O200" s="91" t="str">
        <f t="shared" si="7"/>
        <v>Karlstad</v>
      </c>
      <c r="P200" s="93">
        <f t="shared" si="8"/>
        <v>4990.699431977213</v>
      </c>
    </row>
    <row r="201" spans="1:16" ht="12.75">
      <c r="A201" s="109" t="s">
        <v>604</v>
      </c>
      <c r="B201" s="110" t="s">
        <v>373</v>
      </c>
      <c r="C201" t="s">
        <v>374</v>
      </c>
      <c r="D201" t="s">
        <v>374</v>
      </c>
      <c r="E201" s="5">
        <v>11750</v>
      </c>
      <c r="F201" s="83">
        <v>10207</v>
      </c>
      <c r="G201" s="83">
        <v>-1133</v>
      </c>
      <c r="H201" s="83">
        <v>42</v>
      </c>
      <c r="I201" s="83">
        <v>0</v>
      </c>
      <c r="J201" s="90">
        <v>455.6994319772129</v>
      </c>
      <c r="K201" s="83"/>
      <c r="L201" s="83">
        <v>9571.699431977213</v>
      </c>
      <c r="M201" s="83">
        <v>112467468</v>
      </c>
      <c r="N201" s="83">
        <f t="shared" si="6"/>
        <v>173</v>
      </c>
      <c r="O201" s="91" t="str">
        <f t="shared" si="7"/>
        <v>Kil</v>
      </c>
      <c r="P201" s="93">
        <f t="shared" si="8"/>
        <v>9571.699431977213</v>
      </c>
    </row>
    <row r="202" spans="1:16" ht="12.75">
      <c r="A202" s="109" t="s">
        <v>604</v>
      </c>
      <c r="B202" s="110" t="s">
        <v>395</v>
      </c>
      <c r="C202" t="s">
        <v>396</v>
      </c>
      <c r="D202" t="s">
        <v>396</v>
      </c>
      <c r="E202" s="5">
        <v>23697</v>
      </c>
      <c r="F202" s="83">
        <v>10148</v>
      </c>
      <c r="G202" s="83">
        <v>-1150</v>
      </c>
      <c r="H202" s="83">
        <v>24</v>
      </c>
      <c r="I202" s="83">
        <v>0</v>
      </c>
      <c r="J202" s="90">
        <v>455.6994319772129</v>
      </c>
      <c r="K202" s="83"/>
      <c r="L202" s="83">
        <v>9477.699431977213</v>
      </c>
      <c r="M202" s="83">
        <v>224593043</v>
      </c>
      <c r="N202" s="83">
        <f t="shared" si="6"/>
        <v>169</v>
      </c>
      <c r="O202" s="91" t="str">
        <f t="shared" si="7"/>
        <v>Kristinehamn</v>
      </c>
      <c r="P202" s="93">
        <f t="shared" si="8"/>
        <v>9477.699431977213</v>
      </c>
    </row>
    <row r="203" spans="1:16" ht="12.75">
      <c r="A203" s="109" t="s">
        <v>604</v>
      </c>
      <c r="B203" s="110" t="s">
        <v>383</v>
      </c>
      <c r="C203" t="s">
        <v>384</v>
      </c>
      <c r="D203" t="s">
        <v>384</v>
      </c>
      <c r="E203" s="5">
        <v>3660</v>
      </c>
      <c r="F203" s="83">
        <v>11959</v>
      </c>
      <c r="G203" s="83">
        <v>1237</v>
      </c>
      <c r="H203" s="83">
        <v>681</v>
      </c>
      <c r="I203" s="83">
        <v>0</v>
      </c>
      <c r="J203" s="90">
        <v>455.6994319772129</v>
      </c>
      <c r="K203" s="83"/>
      <c r="L203" s="83">
        <v>14332.699431977213</v>
      </c>
      <c r="M203" s="83">
        <v>52457680</v>
      </c>
      <c r="N203" s="83">
        <f aca="true" t="shared" si="9" ref="N203:N266">RANK(L203,$L$10:$L$299,1)</f>
        <v>258</v>
      </c>
      <c r="O203" s="91" t="str">
        <f aca="true" t="shared" si="10" ref="O203:O266">C203</f>
        <v>Munkfors</v>
      </c>
      <c r="P203" s="93">
        <f aca="true" t="shared" si="11" ref="P203:P266">L203</f>
        <v>14332.699431977213</v>
      </c>
    </row>
    <row r="204" spans="1:16" ht="12.75">
      <c r="A204" s="109" t="s">
        <v>604</v>
      </c>
      <c r="B204" s="110" t="s">
        <v>379</v>
      </c>
      <c r="C204" t="s">
        <v>380</v>
      </c>
      <c r="D204" t="s">
        <v>380</v>
      </c>
      <c r="E204" s="5">
        <v>4193</v>
      </c>
      <c r="F204" s="83">
        <v>10157</v>
      </c>
      <c r="G204" s="83">
        <v>1804</v>
      </c>
      <c r="H204" s="83">
        <v>388</v>
      </c>
      <c r="I204" s="83">
        <v>0</v>
      </c>
      <c r="J204" s="90">
        <v>455.6994319772129</v>
      </c>
      <c r="K204" s="83"/>
      <c r="L204" s="83">
        <v>12804.699431977213</v>
      </c>
      <c r="M204" s="83">
        <v>53690105</v>
      </c>
      <c r="N204" s="83">
        <f t="shared" si="9"/>
        <v>236</v>
      </c>
      <c r="O204" s="91" t="str">
        <f t="shared" si="10"/>
        <v>Storfors</v>
      </c>
      <c r="P204" s="93">
        <f t="shared" si="11"/>
        <v>12804.699431977213</v>
      </c>
    </row>
    <row r="205" spans="1:16" ht="12.75">
      <c r="A205" s="109" t="s">
        <v>604</v>
      </c>
      <c r="B205" s="110" t="s">
        <v>391</v>
      </c>
      <c r="C205" t="s">
        <v>392</v>
      </c>
      <c r="D205" t="s">
        <v>392</v>
      </c>
      <c r="E205" s="5">
        <v>13136</v>
      </c>
      <c r="F205" s="83">
        <v>11579</v>
      </c>
      <c r="G205" s="83">
        <v>-625</v>
      </c>
      <c r="H205" s="83">
        <v>112</v>
      </c>
      <c r="I205" s="83">
        <v>0</v>
      </c>
      <c r="J205" s="90">
        <v>455.6994319772129</v>
      </c>
      <c r="K205" s="83"/>
      <c r="L205" s="83">
        <v>11521.699431977213</v>
      </c>
      <c r="M205" s="83">
        <v>151349044</v>
      </c>
      <c r="N205" s="83">
        <f t="shared" si="9"/>
        <v>215</v>
      </c>
      <c r="O205" s="91" t="str">
        <f t="shared" si="10"/>
        <v>Sunne</v>
      </c>
      <c r="P205" s="93">
        <f t="shared" si="11"/>
        <v>11521.699431977213</v>
      </c>
    </row>
    <row r="206" spans="1:16" ht="12.75">
      <c r="A206" s="109" t="s">
        <v>604</v>
      </c>
      <c r="B206" s="110" t="s">
        <v>403</v>
      </c>
      <c r="C206" t="s">
        <v>404</v>
      </c>
      <c r="D206" t="s">
        <v>404</v>
      </c>
      <c r="E206" s="5">
        <v>15326</v>
      </c>
      <c r="F206" s="83">
        <v>11518</v>
      </c>
      <c r="G206" s="83">
        <v>546</v>
      </c>
      <c r="H206" s="83">
        <v>0</v>
      </c>
      <c r="I206" s="83">
        <v>0</v>
      </c>
      <c r="J206" s="90">
        <v>455.6994319772129</v>
      </c>
      <c r="K206" s="83"/>
      <c r="L206" s="83">
        <v>12519.699431977213</v>
      </c>
      <c r="M206" s="83">
        <v>191876913</v>
      </c>
      <c r="N206" s="83">
        <f t="shared" si="9"/>
        <v>234</v>
      </c>
      <c r="O206" s="91" t="str">
        <f t="shared" si="10"/>
        <v>Säffle</v>
      </c>
      <c r="P206" s="93">
        <f t="shared" si="11"/>
        <v>12519.699431977213</v>
      </c>
    </row>
    <row r="207" spans="1:16" ht="12.75">
      <c r="A207" s="109" t="s">
        <v>604</v>
      </c>
      <c r="B207" s="110" t="s">
        <v>377</v>
      </c>
      <c r="C207" t="s">
        <v>378</v>
      </c>
      <c r="D207" t="s">
        <v>378</v>
      </c>
      <c r="E207" s="5">
        <v>12235</v>
      </c>
      <c r="F207" s="83">
        <v>12162</v>
      </c>
      <c r="G207" s="83">
        <v>3240</v>
      </c>
      <c r="H207" s="83">
        <v>186</v>
      </c>
      <c r="I207" s="83">
        <v>0</v>
      </c>
      <c r="J207" s="90">
        <v>455.6994319772129</v>
      </c>
      <c r="K207" s="83"/>
      <c r="L207" s="83">
        <v>16043.699431977213</v>
      </c>
      <c r="M207" s="83">
        <v>196294663</v>
      </c>
      <c r="N207" s="83">
        <f t="shared" si="9"/>
        <v>268</v>
      </c>
      <c r="O207" s="91" t="str">
        <f t="shared" si="10"/>
        <v>Torsby</v>
      </c>
      <c r="P207" s="93">
        <f t="shared" si="11"/>
        <v>16043.699431977213</v>
      </c>
    </row>
    <row r="208" spans="1:16" ht="12.75">
      <c r="A208" s="109" t="s">
        <v>604</v>
      </c>
      <c r="B208" s="110" t="s">
        <v>389</v>
      </c>
      <c r="C208" t="s">
        <v>390</v>
      </c>
      <c r="D208" t="s">
        <v>390</v>
      </c>
      <c r="E208" s="5">
        <v>9833</v>
      </c>
      <c r="F208" s="83">
        <v>16750</v>
      </c>
      <c r="G208" s="83">
        <v>-173</v>
      </c>
      <c r="H208" s="83">
        <v>4</v>
      </c>
      <c r="I208" s="83">
        <v>0</v>
      </c>
      <c r="J208" s="90">
        <v>455.6994319772129</v>
      </c>
      <c r="K208" s="83"/>
      <c r="L208" s="83">
        <v>17036.699431977213</v>
      </c>
      <c r="M208" s="83">
        <v>167521866</v>
      </c>
      <c r="N208" s="83">
        <f t="shared" si="9"/>
        <v>273</v>
      </c>
      <c r="O208" s="91" t="str">
        <f t="shared" si="10"/>
        <v>Årjäng</v>
      </c>
      <c r="P208" s="93">
        <f t="shared" si="11"/>
        <v>17036.699431977213</v>
      </c>
    </row>
    <row r="209" spans="1:16" ht="25.5">
      <c r="A209" s="109" t="s">
        <v>605</v>
      </c>
      <c r="B209" s="110" t="s">
        <v>421</v>
      </c>
      <c r="C209" s="111" t="s">
        <v>422</v>
      </c>
      <c r="D209" s="84" t="s">
        <v>626</v>
      </c>
      <c r="E209" s="5">
        <v>11027</v>
      </c>
      <c r="F209" s="83">
        <v>6934</v>
      </c>
      <c r="G209" s="83">
        <v>-1955</v>
      </c>
      <c r="H209" s="83">
        <v>0</v>
      </c>
      <c r="I209" s="83">
        <v>0</v>
      </c>
      <c r="J209" s="90">
        <v>455.6994319772129</v>
      </c>
      <c r="K209" s="83"/>
      <c r="L209" s="83">
        <v>5434.699431977213</v>
      </c>
      <c r="M209" s="83">
        <v>59928431</v>
      </c>
      <c r="N209" s="83">
        <f t="shared" si="9"/>
        <v>59</v>
      </c>
      <c r="O209" s="91" t="str">
        <f t="shared" si="10"/>
        <v>Askersund</v>
      </c>
      <c r="P209" s="93">
        <f t="shared" si="11"/>
        <v>5434.699431977213</v>
      </c>
    </row>
    <row r="210" spans="1:16" ht="12.75">
      <c r="A210" s="109" t="s">
        <v>605</v>
      </c>
      <c r="B210" s="110" t="s">
        <v>411</v>
      </c>
      <c r="C210" t="s">
        <v>412</v>
      </c>
      <c r="D210" t="s">
        <v>412</v>
      </c>
      <c r="E210" s="5">
        <v>9490</v>
      </c>
      <c r="F210" s="83">
        <v>8441</v>
      </c>
      <c r="G210" s="83">
        <v>-454</v>
      </c>
      <c r="H210" s="83">
        <v>392</v>
      </c>
      <c r="I210" s="83">
        <v>0</v>
      </c>
      <c r="J210" s="90">
        <v>455.6994319772129</v>
      </c>
      <c r="K210" s="83"/>
      <c r="L210" s="83">
        <v>8834.699431977213</v>
      </c>
      <c r="M210" s="83">
        <v>83841298</v>
      </c>
      <c r="N210" s="83">
        <f t="shared" si="9"/>
        <v>149</v>
      </c>
      <c r="O210" s="91" t="str">
        <f t="shared" si="10"/>
        <v>Degerfors</v>
      </c>
      <c r="P210" s="93">
        <f t="shared" si="11"/>
        <v>8834.699431977213</v>
      </c>
    </row>
    <row r="211" spans="1:16" ht="12.75">
      <c r="A211" s="109" t="s">
        <v>605</v>
      </c>
      <c r="B211" s="110" t="s">
        <v>409</v>
      </c>
      <c r="C211" t="s">
        <v>410</v>
      </c>
      <c r="D211" t="s">
        <v>410</v>
      </c>
      <c r="E211" s="5">
        <v>15254</v>
      </c>
      <c r="F211" s="83">
        <v>8876</v>
      </c>
      <c r="G211" s="83">
        <v>-303</v>
      </c>
      <c r="H211" s="83">
        <v>0</v>
      </c>
      <c r="I211" s="83">
        <v>0</v>
      </c>
      <c r="J211" s="90">
        <v>455.6994319772129</v>
      </c>
      <c r="K211" s="83"/>
      <c r="L211" s="83">
        <v>9028.699431977213</v>
      </c>
      <c r="M211" s="83">
        <v>137723781</v>
      </c>
      <c r="N211" s="83">
        <f t="shared" si="9"/>
        <v>153</v>
      </c>
      <c r="O211" s="91" t="str">
        <f t="shared" si="10"/>
        <v>Hallsberg</v>
      </c>
      <c r="P211" s="93">
        <f t="shared" si="11"/>
        <v>9028.699431977213</v>
      </c>
    </row>
    <row r="212" spans="1:16" ht="12.75">
      <c r="A212" s="109" t="s">
        <v>605</v>
      </c>
      <c r="B212" s="110" t="s">
        <v>413</v>
      </c>
      <c r="C212" t="s">
        <v>414</v>
      </c>
      <c r="D212" t="s">
        <v>414</v>
      </c>
      <c r="E212" s="5">
        <v>6973</v>
      </c>
      <c r="F212" s="83">
        <v>10208</v>
      </c>
      <c r="G212" s="83">
        <v>904</v>
      </c>
      <c r="H212" s="83">
        <v>848</v>
      </c>
      <c r="I212" s="83">
        <v>0</v>
      </c>
      <c r="J212" s="90">
        <v>455.6994319772129</v>
      </c>
      <c r="K212" s="83"/>
      <c r="L212" s="83">
        <v>12415.699431977213</v>
      </c>
      <c r="M212" s="83">
        <v>86574672</v>
      </c>
      <c r="N212" s="83">
        <f t="shared" si="9"/>
        <v>231</v>
      </c>
      <c r="O212" s="91" t="str">
        <f t="shared" si="10"/>
        <v>Hällefors</v>
      </c>
      <c r="P212" s="93">
        <f t="shared" si="11"/>
        <v>12415.699431977213</v>
      </c>
    </row>
    <row r="213" spans="1:16" ht="12.75">
      <c r="A213" s="109" t="s">
        <v>605</v>
      </c>
      <c r="B213" s="110" t="s">
        <v>423</v>
      </c>
      <c r="C213" t="s">
        <v>424</v>
      </c>
      <c r="D213" t="s">
        <v>424</v>
      </c>
      <c r="E213" s="5">
        <v>29608</v>
      </c>
      <c r="F213" s="83">
        <v>6276</v>
      </c>
      <c r="G213" s="83">
        <v>139</v>
      </c>
      <c r="H213" s="83">
        <v>128</v>
      </c>
      <c r="I213" s="83">
        <v>0</v>
      </c>
      <c r="J213" s="90">
        <v>455.6994319772129</v>
      </c>
      <c r="K213" s="83"/>
      <c r="L213" s="83">
        <v>6998.699431977213</v>
      </c>
      <c r="M213" s="83">
        <v>207217493</v>
      </c>
      <c r="N213" s="83">
        <f t="shared" si="9"/>
        <v>97</v>
      </c>
      <c r="O213" s="91" t="str">
        <f t="shared" si="10"/>
        <v>Karlskoga</v>
      </c>
      <c r="P213" s="93">
        <f t="shared" si="11"/>
        <v>6998.699431977213</v>
      </c>
    </row>
    <row r="214" spans="1:16" ht="12.75">
      <c r="A214" s="109" t="s">
        <v>605</v>
      </c>
      <c r="B214" s="110" t="s">
        <v>419</v>
      </c>
      <c r="C214" t="s">
        <v>420</v>
      </c>
      <c r="D214" t="s">
        <v>420</v>
      </c>
      <c r="E214" s="5">
        <v>20695</v>
      </c>
      <c r="F214" s="83">
        <v>8908</v>
      </c>
      <c r="G214" s="83">
        <v>403</v>
      </c>
      <c r="H214" s="83">
        <v>0</v>
      </c>
      <c r="I214" s="83">
        <v>0</v>
      </c>
      <c r="J214" s="90">
        <v>455.6994319772129</v>
      </c>
      <c r="K214" s="83"/>
      <c r="L214" s="83">
        <v>9766.699431977213</v>
      </c>
      <c r="M214" s="83">
        <v>202121845</v>
      </c>
      <c r="N214" s="83">
        <f t="shared" si="9"/>
        <v>176</v>
      </c>
      <c r="O214" s="91" t="str">
        <f t="shared" si="10"/>
        <v>Kumla</v>
      </c>
      <c r="P214" s="93">
        <f t="shared" si="11"/>
        <v>9766.699431977213</v>
      </c>
    </row>
    <row r="215" spans="1:16" ht="12.75">
      <c r="A215" s="109" t="s">
        <v>605</v>
      </c>
      <c r="B215" s="110" t="s">
        <v>407</v>
      </c>
      <c r="C215" t="s">
        <v>408</v>
      </c>
      <c r="D215" t="s">
        <v>408</v>
      </c>
      <c r="E215" s="5">
        <v>5566</v>
      </c>
      <c r="F215" s="83">
        <v>7284</v>
      </c>
      <c r="G215" s="83">
        <v>460</v>
      </c>
      <c r="H215" s="83">
        <v>0</v>
      </c>
      <c r="I215" s="83">
        <v>0</v>
      </c>
      <c r="J215" s="90">
        <v>455.6994319772129</v>
      </c>
      <c r="K215" s="83"/>
      <c r="L215" s="83">
        <v>8199.699431977213</v>
      </c>
      <c r="M215" s="83">
        <v>45639527</v>
      </c>
      <c r="N215" s="83">
        <f t="shared" si="9"/>
        <v>126</v>
      </c>
      <c r="O215" s="91" t="str">
        <f t="shared" si="10"/>
        <v>Laxå</v>
      </c>
      <c r="P215" s="93">
        <f t="shared" si="11"/>
        <v>8199.699431977213</v>
      </c>
    </row>
    <row r="216" spans="1:16" ht="12.75">
      <c r="A216" s="109" t="s">
        <v>605</v>
      </c>
      <c r="B216" s="110" t="s">
        <v>405</v>
      </c>
      <c r="C216" t="s">
        <v>406</v>
      </c>
      <c r="D216" t="s">
        <v>406</v>
      </c>
      <c r="E216" s="5">
        <v>7320</v>
      </c>
      <c r="F216" s="83">
        <v>9110</v>
      </c>
      <c r="G216" s="83">
        <v>-2460</v>
      </c>
      <c r="H216" s="83">
        <v>0</v>
      </c>
      <c r="I216" s="83">
        <v>0</v>
      </c>
      <c r="J216" s="90">
        <v>455.6994319772129</v>
      </c>
      <c r="K216" s="83"/>
      <c r="L216" s="83">
        <v>7105.699431977213</v>
      </c>
      <c r="M216" s="83">
        <v>52013720</v>
      </c>
      <c r="N216" s="83">
        <f t="shared" si="9"/>
        <v>102</v>
      </c>
      <c r="O216" s="91" t="str">
        <f t="shared" si="10"/>
        <v>Lekeberg</v>
      </c>
      <c r="P216" s="93">
        <f t="shared" si="11"/>
        <v>7105.699431977213</v>
      </c>
    </row>
    <row r="217" spans="1:16" ht="12.75">
      <c r="A217" s="109" t="s">
        <v>605</v>
      </c>
      <c r="B217" s="110" t="s">
        <v>427</v>
      </c>
      <c r="C217" t="s">
        <v>428</v>
      </c>
      <c r="D217" t="s">
        <v>428</v>
      </c>
      <c r="E217" s="5">
        <v>23017</v>
      </c>
      <c r="F217" s="83">
        <v>8296</v>
      </c>
      <c r="G217" s="83">
        <v>22</v>
      </c>
      <c r="H217" s="83">
        <v>0</v>
      </c>
      <c r="I217" s="83">
        <v>0</v>
      </c>
      <c r="J217" s="90">
        <v>455.6994319772129</v>
      </c>
      <c r="K217" s="83"/>
      <c r="L217" s="83">
        <v>8773.699431977213</v>
      </c>
      <c r="M217" s="83">
        <v>201944240</v>
      </c>
      <c r="N217" s="83">
        <f t="shared" si="9"/>
        <v>147</v>
      </c>
      <c r="O217" s="91" t="str">
        <f t="shared" si="10"/>
        <v>Lindesberg</v>
      </c>
      <c r="P217" s="93">
        <f t="shared" si="11"/>
        <v>8773.699431977213</v>
      </c>
    </row>
    <row r="218" spans="1:16" ht="12.75">
      <c r="A218" s="109" t="s">
        <v>605</v>
      </c>
      <c r="B218" s="110" t="s">
        <v>415</v>
      </c>
      <c r="C218" t="s">
        <v>416</v>
      </c>
      <c r="D218" t="s">
        <v>416</v>
      </c>
      <c r="E218" s="5">
        <v>4832</v>
      </c>
      <c r="F218" s="83">
        <v>11071</v>
      </c>
      <c r="G218" s="83">
        <v>790</v>
      </c>
      <c r="H218" s="83">
        <v>720</v>
      </c>
      <c r="I218" s="83">
        <v>0</v>
      </c>
      <c r="J218" s="90">
        <v>455.6994319772129</v>
      </c>
      <c r="K218" s="83"/>
      <c r="L218" s="83">
        <v>13036.699431977213</v>
      </c>
      <c r="M218" s="83">
        <v>62993332</v>
      </c>
      <c r="N218" s="83">
        <f t="shared" si="9"/>
        <v>237</v>
      </c>
      <c r="O218" s="91" t="str">
        <f t="shared" si="10"/>
        <v>Ljusnarsberg</v>
      </c>
      <c r="P218" s="93">
        <f t="shared" si="11"/>
        <v>13036.699431977213</v>
      </c>
    </row>
    <row r="219" spans="1:16" ht="12.75">
      <c r="A219" s="109" t="s">
        <v>605</v>
      </c>
      <c r="B219" s="110" t="s">
        <v>425</v>
      </c>
      <c r="C219" t="s">
        <v>426</v>
      </c>
      <c r="D219" t="s">
        <v>426</v>
      </c>
      <c r="E219" s="5">
        <v>10338</v>
      </c>
      <c r="F219" s="83">
        <v>7406</v>
      </c>
      <c r="G219" s="83">
        <v>-271</v>
      </c>
      <c r="H219" s="83">
        <v>0</v>
      </c>
      <c r="I219" s="83">
        <v>0</v>
      </c>
      <c r="J219" s="90">
        <v>455.6994319772129</v>
      </c>
      <c r="K219" s="83"/>
      <c r="L219" s="83">
        <v>7590.699431977213</v>
      </c>
      <c r="M219" s="83">
        <v>78472651</v>
      </c>
      <c r="N219" s="83">
        <f t="shared" si="9"/>
        <v>109</v>
      </c>
      <c r="O219" s="91" t="str">
        <f t="shared" si="10"/>
        <v>Nora</v>
      </c>
      <c r="P219" s="93">
        <f t="shared" si="11"/>
        <v>7590.699431977213</v>
      </c>
    </row>
    <row r="220" spans="1:16" ht="12.75">
      <c r="A220" s="109" t="s">
        <v>605</v>
      </c>
      <c r="B220" s="110" t="s">
        <v>417</v>
      </c>
      <c r="C220" t="s">
        <v>418</v>
      </c>
      <c r="D220" t="s">
        <v>418</v>
      </c>
      <c r="E220" s="5">
        <v>138748</v>
      </c>
      <c r="F220" s="83">
        <v>7901</v>
      </c>
      <c r="G220" s="83">
        <v>-81</v>
      </c>
      <c r="H220" s="83">
        <v>0</v>
      </c>
      <c r="I220" s="83">
        <v>0</v>
      </c>
      <c r="J220" s="90">
        <v>455.6994319772129</v>
      </c>
      <c r="K220" s="83"/>
      <c r="L220" s="83">
        <v>8275.699431977213</v>
      </c>
      <c r="M220" s="83">
        <v>1148236745</v>
      </c>
      <c r="N220" s="83">
        <f t="shared" si="9"/>
        <v>127</v>
      </c>
      <c r="O220" s="91" t="str">
        <f t="shared" si="10"/>
        <v>Örebro</v>
      </c>
      <c r="P220" s="93">
        <f t="shared" si="11"/>
        <v>8275.699431977213</v>
      </c>
    </row>
    <row r="221" spans="1:16" ht="25.5">
      <c r="A221" s="109" t="s">
        <v>606</v>
      </c>
      <c r="B221" s="110" t="s">
        <v>448</v>
      </c>
      <c r="C221" s="111" t="s">
        <v>449</v>
      </c>
      <c r="D221" s="84" t="s">
        <v>627</v>
      </c>
      <c r="E221" s="5">
        <v>13345</v>
      </c>
      <c r="F221" s="83">
        <v>9448</v>
      </c>
      <c r="G221" s="83">
        <v>-105</v>
      </c>
      <c r="H221" s="83">
        <v>8</v>
      </c>
      <c r="I221" s="83">
        <v>0</v>
      </c>
      <c r="J221" s="90">
        <v>455.6994319772129</v>
      </c>
      <c r="K221" s="83"/>
      <c r="L221" s="83">
        <v>9806.699431977213</v>
      </c>
      <c r="M221" s="83">
        <v>130870404</v>
      </c>
      <c r="N221" s="83">
        <f t="shared" si="9"/>
        <v>177</v>
      </c>
      <c r="O221" s="91" t="str">
        <f t="shared" si="10"/>
        <v>Arboga</v>
      </c>
      <c r="P221" s="93">
        <f t="shared" si="11"/>
        <v>9806.699431977213</v>
      </c>
    </row>
    <row r="222" spans="1:16" ht="12.75">
      <c r="A222" s="109" t="s">
        <v>606</v>
      </c>
      <c r="B222" s="110" t="s">
        <v>444</v>
      </c>
      <c r="C222" t="s">
        <v>445</v>
      </c>
      <c r="D222" t="s">
        <v>445</v>
      </c>
      <c r="E222" s="5">
        <v>12603</v>
      </c>
      <c r="F222" s="83">
        <v>7456</v>
      </c>
      <c r="G222" s="83">
        <v>479</v>
      </c>
      <c r="H222" s="83">
        <v>0</v>
      </c>
      <c r="I222" s="83">
        <v>0</v>
      </c>
      <c r="J222" s="90">
        <v>455.6994319772129</v>
      </c>
      <c r="K222" s="83"/>
      <c r="L222" s="83">
        <v>8390.699431977213</v>
      </c>
      <c r="M222" s="83">
        <v>105747985</v>
      </c>
      <c r="N222" s="83">
        <f t="shared" si="9"/>
        <v>129</v>
      </c>
      <c r="O222" s="91" t="str">
        <f t="shared" si="10"/>
        <v>Fagersta</v>
      </c>
      <c r="P222" s="93">
        <f t="shared" si="11"/>
        <v>8390.699431977213</v>
      </c>
    </row>
    <row r="223" spans="1:16" ht="12.75">
      <c r="A223" s="109" t="s">
        <v>606</v>
      </c>
      <c r="B223" s="110" t="s">
        <v>436</v>
      </c>
      <c r="C223" t="s">
        <v>437</v>
      </c>
      <c r="D223" t="s">
        <v>437</v>
      </c>
      <c r="E223" s="5">
        <v>15352</v>
      </c>
      <c r="F223" s="83">
        <v>9768</v>
      </c>
      <c r="G223" s="83">
        <v>-572</v>
      </c>
      <c r="H223" s="83">
        <v>470</v>
      </c>
      <c r="I223" s="83">
        <v>0</v>
      </c>
      <c r="J223" s="90">
        <v>455.6994319772129</v>
      </c>
      <c r="K223" s="83"/>
      <c r="L223" s="83">
        <v>10121.699431977213</v>
      </c>
      <c r="M223" s="83">
        <v>155388330</v>
      </c>
      <c r="N223" s="83">
        <f t="shared" si="9"/>
        <v>185</v>
      </c>
      <c r="O223" s="91" t="str">
        <f t="shared" si="10"/>
        <v>Hallstahammar</v>
      </c>
      <c r="P223" s="93">
        <f t="shared" si="11"/>
        <v>10121.699431977213</v>
      </c>
    </row>
    <row r="224" spans="1:16" ht="12.75">
      <c r="A224" s="109" t="s">
        <v>606</v>
      </c>
      <c r="B224" s="110" t="s">
        <v>434</v>
      </c>
      <c r="C224" t="s">
        <v>435</v>
      </c>
      <c r="D224" t="s">
        <v>435</v>
      </c>
      <c r="E224" s="5">
        <v>8025</v>
      </c>
      <c r="F224" s="83">
        <v>7679</v>
      </c>
      <c r="G224" s="83">
        <v>-1259</v>
      </c>
      <c r="H224" s="83">
        <v>0</v>
      </c>
      <c r="I224" s="83">
        <v>0</v>
      </c>
      <c r="J224" s="90">
        <v>455.6994319772129</v>
      </c>
      <c r="K224" s="83"/>
      <c r="L224" s="83">
        <v>6875.699431977213</v>
      </c>
      <c r="M224" s="83">
        <v>55177488</v>
      </c>
      <c r="N224" s="83">
        <f t="shared" si="9"/>
        <v>91</v>
      </c>
      <c r="O224" s="91" t="str">
        <f t="shared" si="10"/>
        <v>Kungsör</v>
      </c>
      <c r="P224" s="93">
        <f t="shared" si="11"/>
        <v>6875.699431977213</v>
      </c>
    </row>
    <row r="225" spans="1:16" ht="12.75">
      <c r="A225" s="109" t="s">
        <v>606</v>
      </c>
      <c r="B225" s="110" t="s">
        <v>446</v>
      </c>
      <c r="C225" t="s">
        <v>447</v>
      </c>
      <c r="D225" t="s">
        <v>447</v>
      </c>
      <c r="E225" s="5">
        <v>24843</v>
      </c>
      <c r="F225" s="83">
        <v>8520</v>
      </c>
      <c r="G225" s="83">
        <v>333</v>
      </c>
      <c r="H225" s="83">
        <v>0</v>
      </c>
      <c r="I225" s="83">
        <v>0</v>
      </c>
      <c r="J225" s="90">
        <v>455.6994319772129</v>
      </c>
      <c r="K225" s="83"/>
      <c r="L225" s="83">
        <v>9308.699431977213</v>
      </c>
      <c r="M225" s="83">
        <v>231256020</v>
      </c>
      <c r="N225" s="83">
        <f t="shared" si="9"/>
        <v>164</v>
      </c>
      <c r="O225" s="91" t="str">
        <f t="shared" si="10"/>
        <v>Köping</v>
      </c>
      <c r="P225" s="93">
        <f t="shared" si="11"/>
        <v>9308.699431977213</v>
      </c>
    </row>
    <row r="226" spans="1:16" ht="12.75">
      <c r="A226" s="109" t="s">
        <v>606</v>
      </c>
      <c r="B226" s="110" t="s">
        <v>438</v>
      </c>
      <c r="C226" t="s">
        <v>439</v>
      </c>
      <c r="D226" t="s">
        <v>439</v>
      </c>
      <c r="E226" s="5">
        <v>5635</v>
      </c>
      <c r="F226" s="83">
        <v>8110</v>
      </c>
      <c r="G226" s="83">
        <v>-164</v>
      </c>
      <c r="H226" s="83">
        <v>0</v>
      </c>
      <c r="I226" s="83">
        <v>0</v>
      </c>
      <c r="J226" s="90">
        <v>455.6994319772129</v>
      </c>
      <c r="K226" s="83"/>
      <c r="L226" s="83">
        <v>8401.699431977213</v>
      </c>
      <c r="M226" s="83">
        <v>47343576</v>
      </c>
      <c r="N226" s="83">
        <f t="shared" si="9"/>
        <v>131</v>
      </c>
      <c r="O226" s="91" t="str">
        <f t="shared" si="10"/>
        <v>Norberg</v>
      </c>
      <c r="P226" s="93">
        <f t="shared" si="11"/>
        <v>8401.699431977213</v>
      </c>
    </row>
    <row r="227" spans="1:16" ht="12.75">
      <c r="A227" s="109" t="s">
        <v>606</v>
      </c>
      <c r="B227" s="110" t="s">
        <v>442</v>
      </c>
      <c r="C227" t="s">
        <v>443</v>
      </c>
      <c r="D227" t="s">
        <v>443</v>
      </c>
      <c r="E227" s="5">
        <v>21616</v>
      </c>
      <c r="F227" s="83">
        <v>9671</v>
      </c>
      <c r="G227" s="83">
        <v>-174</v>
      </c>
      <c r="H227" s="83">
        <v>0</v>
      </c>
      <c r="I227" s="83">
        <v>0</v>
      </c>
      <c r="J227" s="90">
        <v>455.6994319772129</v>
      </c>
      <c r="K227" s="83"/>
      <c r="L227" s="83">
        <v>9952.699431977213</v>
      </c>
      <c r="M227" s="83">
        <v>215137551</v>
      </c>
      <c r="N227" s="83">
        <f t="shared" si="9"/>
        <v>179</v>
      </c>
      <c r="O227" s="91" t="str">
        <f t="shared" si="10"/>
        <v>Sala</v>
      </c>
      <c r="P227" s="93">
        <f t="shared" si="11"/>
        <v>9952.699431977213</v>
      </c>
    </row>
    <row r="228" spans="1:16" ht="12.75">
      <c r="A228" s="109" t="s">
        <v>606</v>
      </c>
      <c r="B228" s="110" t="s">
        <v>429</v>
      </c>
      <c r="C228" t="s">
        <v>430</v>
      </c>
      <c r="D228" t="s">
        <v>430</v>
      </c>
      <c r="E228" s="5">
        <v>4366</v>
      </c>
      <c r="F228" s="83">
        <v>8543</v>
      </c>
      <c r="G228" s="83">
        <v>-1687</v>
      </c>
      <c r="H228" s="83">
        <v>792</v>
      </c>
      <c r="I228" s="83">
        <v>0</v>
      </c>
      <c r="J228" s="90">
        <v>455.6994319772129</v>
      </c>
      <c r="K228" s="83"/>
      <c r="L228" s="83">
        <v>8103.699431977213</v>
      </c>
      <c r="M228" s="83">
        <v>35380752</v>
      </c>
      <c r="N228" s="83">
        <f t="shared" si="9"/>
        <v>123</v>
      </c>
      <c r="O228" s="91" t="str">
        <f t="shared" si="10"/>
        <v>Skinnskatteberg</v>
      </c>
      <c r="P228" s="93">
        <f t="shared" si="11"/>
        <v>8103.699431977213</v>
      </c>
    </row>
    <row r="229" spans="1:16" ht="12.75">
      <c r="A229" s="109" t="s">
        <v>606</v>
      </c>
      <c r="B229" s="110" t="s">
        <v>431</v>
      </c>
      <c r="C229" t="s">
        <v>432</v>
      </c>
      <c r="D229" t="s">
        <v>432</v>
      </c>
      <c r="E229" s="5">
        <v>9882</v>
      </c>
      <c r="F229" s="83">
        <v>7744</v>
      </c>
      <c r="G229" s="83">
        <v>-2064</v>
      </c>
      <c r="H229" s="83">
        <v>78</v>
      </c>
      <c r="I229" s="83">
        <v>0</v>
      </c>
      <c r="J229" s="90">
        <v>455.6994319772129</v>
      </c>
      <c r="K229" s="83"/>
      <c r="L229" s="83">
        <v>6213.699431977213</v>
      </c>
      <c r="M229" s="83">
        <v>61403778</v>
      </c>
      <c r="N229" s="83">
        <f t="shared" si="9"/>
        <v>77</v>
      </c>
      <c r="O229" s="91" t="str">
        <f t="shared" si="10"/>
        <v>Surahammar</v>
      </c>
      <c r="P229" s="93">
        <f t="shared" si="11"/>
        <v>6213.699431977213</v>
      </c>
    </row>
    <row r="230" spans="1:16" ht="12.75">
      <c r="A230" s="109" t="s">
        <v>606</v>
      </c>
      <c r="B230" s="110" t="s">
        <v>440</v>
      </c>
      <c r="C230" t="s">
        <v>441</v>
      </c>
      <c r="D230" t="s">
        <v>441</v>
      </c>
      <c r="E230" s="5">
        <v>140392</v>
      </c>
      <c r="F230" s="83">
        <v>5453</v>
      </c>
      <c r="G230" s="83">
        <v>239</v>
      </c>
      <c r="H230" s="83">
        <v>0</v>
      </c>
      <c r="I230" s="83">
        <v>0</v>
      </c>
      <c r="J230" s="90">
        <v>455.6994319772129</v>
      </c>
      <c r="K230" s="83"/>
      <c r="L230" s="83">
        <v>6147.699431977213</v>
      </c>
      <c r="M230" s="83">
        <v>863087819</v>
      </c>
      <c r="N230" s="83">
        <f t="shared" si="9"/>
        <v>76</v>
      </c>
      <c r="O230" s="91" t="str">
        <f t="shared" si="10"/>
        <v>Västerås</v>
      </c>
      <c r="P230" s="93">
        <f t="shared" si="11"/>
        <v>6147.699431977213</v>
      </c>
    </row>
    <row r="231" spans="1:16" ht="25.5">
      <c r="A231" s="109" t="s">
        <v>607</v>
      </c>
      <c r="B231" s="110" t="s">
        <v>475</v>
      </c>
      <c r="C231" s="111" t="s">
        <v>476</v>
      </c>
      <c r="D231" s="84" t="s">
        <v>628</v>
      </c>
      <c r="E231" s="5">
        <v>21442</v>
      </c>
      <c r="F231" s="83">
        <v>6804</v>
      </c>
      <c r="G231" s="83">
        <v>-1290</v>
      </c>
      <c r="H231" s="83">
        <v>57</v>
      </c>
      <c r="I231" s="83">
        <v>0</v>
      </c>
      <c r="J231" s="90">
        <v>455.6994319772129</v>
      </c>
      <c r="K231" s="83"/>
      <c r="L231" s="83">
        <v>6026.699431977213</v>
      </c>
      <c r="M231" s="83">
        <v>129224489</v>
      </c>
      <c r="N231" s="83">
        <f t="shared" si="9"/>
        <v>73</v>
      </c>
      <c r="O231" s="91" t="str">
        <f t="shared" si="10"/>
        <v>Avesta</v>
      </c>
      <c r="P231" s="93">
        <f t="shared" si="11"/>
        <v>6026.699431977213</v>
      </c>
    </row>
    <row r="232" spans="1:16" ht="12.75">
      <c r="A232" s="109" t="s">
        <v>607</v>
      </c>
      <c r="B232" s="110" t="s">
        <v>469</v>
      </c>
      <c r="C232" t="s">
        <v>470</v>
      </c>
      <c r="D232" t="s">
        <v>470</v>
      </c>
      <c r="E232" s="5">
        <v>49330</v>
      </c>
      <c r="F232" s="83">
        <v>9052</v>
      </c>
      <c r="G232" s="83">
        <v>-535</v>
      </c>
      <c r="H232" s="83">
        <v>0</v>
      </c>
      <c r="I232" s="83">
        <v>0</v>
      </c>
      <c r="J232" s="90">
        <v>455.6994319772129</v>
      </c>
      <c r="K232" s="83"/>
      <c r="L232" s="83">
        <v>8972.699431977213</v>
      </c>
      <c r="M232" s="83">
        <v>442623263</v>
      </c>
      <c r="N232" s="83">
        <f t="shared" si="9"/>
        <v>152</v>
      </c>
      <c r="O232" s="91" t="str">
        <f t="shared" si="10"/>
        <v>Borlänge</v>
      </c>
      <c r="P232" s="93">
        <f t="shared" si="11"/>
        <v>8972.699431977213</v>
      </c>
    </row>
    <row r="233" spans="1:16" ht="12.75">
      <c r="A233" s="109" t="s">
        <v>607</v>
      </c>
      <c r="B233" s="110" t="s">
        <v>467</v>
      </c>
      <c r="C233" t="s">
        <v>468</v>
      </c>
      <c r="D233" t="s">
        <v>468</v>
      </c>
      <c r="E233" s="5">
        <v>56404</v>
      </c>
      <c r="F233" s="83">
        <v>6295</v>
      </c>
      <c r="G233" s="83">
        <v>-845</v>
      </c>
      <c r="H233" s="83">
        <v>0</v>
      </c>
      <c r="I233" s="83">
        <v>0</v>
      </c>
      <c r="J233" s="90">
        <v>455.6994319772129</v>
      </c>
      <c r="K233" s="83"/>
      <c r="L233" s="83">
        <v>5905.699431977213</v>
      </c>
      <c r="M233" s="83">
        <v>333105071</v>
      </c>
      <c r="N233" s="83">
        <f t="shared" si="9"/>
        <v>68</v>
      </c>
      <c r="O233" s="91" t="str">
        <f t="shared" si="10"/>
        <v>Falun</v>
      </c>
      <c r="P233" s="93">
        <f t="shared" si="11"/>
        <v>5905.699431977213</v>
      </c>
    </row>
    <row r="234" spans="1:16" ht="12.75">
      <c r="A234" s="109" t="s">
        <v>607</v>
      </c>
      <c r="B234" s="110" t="s">
        <v>453</v>
      </c>
      <c r="C234" t="s">
        <v>454</v>
      </c>
      <c r="D234" t="s">
        <v>454</v>
      </c>
      <c r="E234" s="5">
        <v>10005</v>
      </c>
      <c r="F234" s="83">
        <v>9271</v>
      </c>
      <c r="G234" s="83">
        <v>-1190</v>
      </c>
      <c r="H234" s="83">
        <v>0</v>
      </c>
      <c r="I234" s="83">
        <v>0</v>
      </c>
      <c r="J234" s="90">
        <v>455.6994319772129</v>
      </c>
      <c r="K234" s="83"/>
      <c r="L234" s="83">
        <v>8536.699431977213</v>
      </c>
      <c r="M234" s="83">
        <v>85409678</v>
      </c>
      <c r="N234" s="83">
        <f t="shared" si="9"/>
        <v>137</v>
      </c>
      <c r="O234" s="91" t="str">
        <f t="shared" si="10"/>
        <v>Gagnef</v>
      </c>
      <c r="P234" s="93">
        <f t="shared" si="11"/>
        <v>8536.699431977213</v>
      </c>
    </row>
    <row r="235" spans="1:16" ht="12.75">
      <c r="A235" s="109" t="s">
        <v>607</v>
      </c>
      <c r="B235" s="110" t="s">
        <v>473</v>
      </c>
      <c r="C235" t="s">
        <v>474</v>
      </c>
      <c r="D235" t="s">
        <v>474</v>
      </c>
      <c r="E235" s="5">
        <v>15054</v>
      </c>
      <c r="F235" s="83">
        <v>8851</v>
      </c>
      <c r="G235" s="83">
        <v>-1566</v>
      </c>
      <c r="H235" s="83">
        <v>188</v>
      </c>
      <c r="I235" s="83">
        <v>0</v>
      </c>
      <c r="J235" s="90">
        <v>455.6994319772129</v>
      </c>
      <c r="K235" s="83"/>
      <c r="L235" s="83">
        <v>7928.699431977213</v>
      </c>
      <c r="M235" s="83">
        <v>119358641</v>
      </c>
      <c r="N235" s="83">
        <f t="shared" si="9"/>
        <v>119</v>
      </c>
      <c r="O235" s="91" t="str">
        <f t="shared" si="10"/>
        <v>Hedemora</v>
      </c>
      <c r="P235" s="93">
        <f t="shared" si="11"/>
        <v>7928.699431977213</v>
      </c>
    </row>
    <row r="236" spans="1:16" ht="12.75">
      <c r="A236" s="109" t="s">
        <v>607</v>
      </c>
      <c r="B236" s="110" t="s">
        <v>455</v>
      </c>
      <c r="C236" t="s">
        <v>456</v>
      </c>
      <c r="D236" t="s">
        <v>456</v>
      </c>
      <c r="E236" s="5">
        <v>15157</v>
      </c>
      <c r="F236" s="83">
        <v>7853</v>
      </c>
      <c r="G236" s="83">
        <v>-628</v>
      </c>
      <c r="H236" s="83">
        <v>0</v>
      </c>
      <c r="I236" s="83">
        <v>0</v>
      </c>
      <c r="J236" s="90">
        <v>455.6994319772129</v>
      </c>
      <c r="K236" s="83"/>
      <c r="L236" s="83">
        <v>7680.699431977213</v>
      </c>
      <c r="M236" s="83">
        <v>116416361</v>
      </c>
      <c r="N236" s="83">
        <f t="shared" si="9"/>
        <v>110</v>
      </c>
      <c r="O236" s="91" t="str">
        <f t="shared" si="10"/>
        <v>Leksand</v>
      </c>
      <c r="P236" s="93">
        <f t="shared" si="11"/>
        <v>7680.699431977213</v>
      </c>
    </row>
    <row r="237" spans="1:16" ht="12.75">
      <c r="A237" s="109" t="s">
        <v>607</v>
      </c>
      <c r="B237" s="110" t="s">
        <v>477</v>
      </c>
      <c r="C237" t="s">
        <v>478</v>
      </c>
      <c r="D237" t="s">
        <v>478</v>
      </c>
      <c r="E237" s="5">
        <v>25635</v>
      </c>
      <c r="F237" s="83">
        <v>7416</v>
      </c>
      <c r="G237" s="83">
        <v>592</v>
      </c>
      <c r="H237" s="83">
        <v>571</v>
      </c>
      <c r="I237" s="83">
        <v>0</v>
      </c>
      <c r="J237" s="90">
        <v>455.6994319772129</v>
      </c>
      <c r="K237" s="83"/>
      <c r="L237" s="83">
        <v>9034.699431977213</v>
      </c>
      <c r="M237" s="83">
        <v>231604520</v>
      </c>
      <c r="N237" s="83">
        <f t="shared" si="9"/>
        <v>154</v>
      </c>
      <c r="O237" s="91" t="str">
        <f t="shared" si="10"/>
        <v>Ludvika</v>
      </c>
      <c r="P237" s="93">
        <f t="shared" si="11"/>
        <v>9034.699431977213</v>
      </c>
    </row>
    <row r="238" spans="1:16" ht="12.75">
      <c r="A238" s="109" t="s">
        <v>607</v>
      </c>
      <c r="B238" s="110" t="s">
        <v>452</v>
      </c>
      <c r="C238" t="s">
        <v>665</v>
      </c>
      <c r="D238" t="s">
        <v>665</v>
      </c>
      <c r="E238" s="5">
        <v>10167</v>
      </c>
      <c r="F238" s="83">
        <v>10614</v>
      </c>
      <c r="G238" s="83">
        <v>1355</v>
      </c>
      <c r="H238" s="83">
        <v>1182</v>
      </c>
      <c r="I238" s="83">
        <v>0</v>
      </c>
      <c r="J238" s="90">
        <v>455.6994319772129</v>
      </c>
      <c r="K238" s="83"/>
      <c r="L238" s="83">
        <v>13606.699431977213</v>
      </c>
      <c r="M238" s="83">
        <v>138339313</v>
      </c>
      <c r="N238" s="83">
        <f t="shared" si="9"/>
        <v>246</v>
      </c>
      <c r="O238" s="91" t="str">
        <f t="shared" si="10"/>
        <v>Malung-Sälen</v>
      </c>
      <c r="P238" s="93">
        <f t="shared" si="11"/>
        <v>13606.699431977213</v>
      </c>
    </row>
    <row r="239" spans="1:16" ht="12.75">
      <c r="A239" s="109" t="s">
        <v>607</v>
      </c>
      <c r="B239" s="110" t="s">
        <v>465</v>
      </c>
      <c r="C239" t="s">
        <v>466</v>
      </c>
      <c r="D239" t="s">
        <v>466</v>
      </c>
      <c r="E239" s="5">
        <v>20087</v>
      </c>
      <c r="F239" s="83">
        <v>8888</v>
      </c>
      <c r="G239" s="83">
        <v>-864</v>
      </c>
      <c r="H239" s="83">
        <v>112</v>
      </c>
      <c r="I239" s="83">
        <v>0</v>
      </c>
      <c r="J239" s="90">
        <v>455.6994319772129</v>
      </c>
      <c r="K239" s="83"/>
      <c r="L239" s="83">
        <v>8591.699431977213</v>
      </c>
      <c r="M239" s="83">
        <v>172581466</v>
      </c>
      <c r="N239" s="83">
        <f t="shared" si="9"/>
        <v>142</v>
      </c>
      <c r="O239" s="91" t="str">
        <f t="shared" si="10"/>
        <v>Mora</v>
      </c>
      <c r="P239" s="93">
        <f t="shared" si="11"/>
        <v>8591.699431977213</v>
      </c>
    </row>
    <row r="240" spans="1:16" ht="12.75">
      <c r="A240" s="109" t="s">
        <v>607</v>
      </c>
      <c r="B240" s="110" t="s">
        <v>459</v>
      </c>
      <c r="C240" t="s">
        <v>460</v>
      </c>
      <c r="D240" t="s">
        <v>460</v>
      </c>
      <c r="E240" s="5">
        <v>6830</v>
      </c>
      <c r="F240" s="83">
        <v>13107</v>
      </c>
      <c r="G240" s="83">
        <v>1165</v>
      </c>
      <c r="H240" s="83">
        <v>746</v>
      </c>
      <c r="I240" s="83">
        <v>0</v>
      </c>
      <c r="J240" s="90">
        <v>455.6994319772129</v>
      </c>
      <c r="K240" s="83"/>
      <c r="L240" s="83">
        <v>15473.699431977213</v>
      </c>
      <c r="M240" s="83">
        <v>105685367</v>
      </c>
      <c r="N240" s="83">
        <f t="shared" si="9"/>
        <v>266</v>
      </c>
      <c r="O240" s="91" t="str">
        <f t="shared" si="10"/>
        <v>Orsa</v>
      </c>
      <c r="P240" s="93">
        <f t="shared" si="11"/>
        <v>15473.699431977213</v>
      </c>
    </row>
    <row r="241" spans="1:16" ht="12.75">
      <c r="A241" s="109" t="s">
        <v>607</v>
      </c>
      <c r="B241" s="110" t="s">
        <v>457</v>
      </c>
      <c r="C241" t="s">
        <v>458</v>
      </c>
      <c r="D241" t="s">
        <v>458</v>
      </c>
      <c r="E241" s="5">
        <v>10831</v>
      </c>
      <c r="F241" s="83">
        <v>10763</v>
      </c>
      <c r="G241" s="83">
        <v>1325</v>
      </c>
      <c r="H241" s="83">
        <v>41</v>
      </c>
      <c r="I241" s="83">
        <v>0</v>
      </c>
      <c r="J241" s="90">
        <v>455.6994319772129</v>
      </c>
      <c r="K241" s="83"/>
      <c r="L241" s="83">
        <v>12584.699431977213</v>
      </c>
      <c r="M241" s="83">
        <v>136304880</v>
      </c>
      <c r="N241" s="83">
        <f t="shared" si="9"/>
        <v>235</v>
      </c>
      <c r="O241" s="91" t="str">
        <f t="shared" si="10"/>
        <v>Rättvik</v>
      </c>
      <c r="P241" s="93">
        <f t="shared" si="11"/>
        <v>12584.699431977213</v>
      </c>
    </row>
    <row r="242" spans="1:16" ht="12.75">
      <c r="A242" s="109" t="s">
        <v>607</v>
      </c>
      <c r="B242" s="110" t="s">
        <v>463</v>
      </c>
      <c r="C242" t="s">
        <v>464</v>
      </c>
      <c r="D242" t="s">
        <v>464</v>
      </c>
      <c r="E242" s="5">
        <v>10624</v>
      </c>
      <c r="F242" s="83">
        <v>6596</v>
      </c>
      <c r="G242" s="83">
        <v>-2580</v>
      </c>
      <c r="H242" s="83">
        <v>697</v>
      </c>
      <c r="I242" s="83">
        <v>0</v>
      </c>
      <c r="J242" s="90">
        <v>455.6994319772129</v>
      </c>
      <c r="K242" s="83"/>
      <c r="L242" s="83">
        <v>5168.699431977213</v>
      </c>
      <c r="M242" s="83">
        <v>54912263</v>
      </c>
      <c r="N242" s="83">
        <f t="shared" si="9"/>
        <v>52</v>
      </c>
      <c r="O242" s="91" t="str">
        <f t="shared" si="10"/>
        <v>Smedjebacken</v>
      </c>
      <c r="P242" s="93">
        <f t="shared" si="11"/>
        <v>5168.699431977213</v>
      </c>
    </row>
    <row r="243" spans="1:16" ht="12.75">
      <c r="A243" s="109" t="s">
        <v>607</v>
      </c>
      <c r="B243" s="110" t="s">
        <v>471</v>
      </c>
      <c r="C243" t="s">
        <v>472</v>
      </c>
      <c r="D243" t="s">
        <v>472</v>
      </c>
      <c r="E243" s="5">
        <v>10871</v>
      </c>
      <c r="F243" s="83">
        <v>8142</v>
      </c>
      <c r="G243" s="83">
        <v>-2380</v>
      </c>
      <c r="H243" s="83">
        <v>0</v>
      </c>
      <c r="I243" s="83">
        <v>0</v>
      </c>
      <c r="J243" s="90">
        <v>455.6994319772129</v>
      </c>
      <c r="K243" s="83"/>
      <c r="L243" s="83">
        <v>6217.699431977213</v>
      </c>
      <c r="M243" s="83">
        <v>67592611</v>
      </c>
      <c r="N243" s="83">
        <f t="shared" si="9"/>
        <v>78</v>
      </c>
      <c r="O243" s="91" t="str">
        <f t="shared" si="10"/>
        <v>Säter</v>
      </c>
      <c r="P243" s="93">
        <f t="shared" si="11"/>
        <v>6217.699431977213</v>
      </c>
    </row>
    <row r="244" spans="1:16" ht="12.75">
      <c r="A244" s="109" t="s">
        <v>607</v>
      </c>
      <c r="B244" s="110" t="s">
        <v>450</v>
      </c>
      <c r="C244" t="s">
        <v>451</v>
      </c>
      <c r="D244" t="s">
        <v>451</v>
      </c>
      <c r="E244" s="5">
        <v>6792</v>
      </c>
      <c r="F244" s="83">
        <v>13027</v>
      </c>
      <c r="G244" s="83">
        <v>2945</v>
      </c>
      <c r="H244" s="83">
        <v>0</v>
      </c>
      <c r="I244" s="83">
        <v>0</v>
      </c>
      <c r="J244" s="90">
        <v>455.6994319772129</v>
      </c>
      <c r="K244" s="83"/>
      <c r="L244" s="83">
        <v>16427.699431977213</v>
      </c>
      <c r="M244" s="83">
        <v>111576935</v>
      </c>
      <c r="N244" s="83">
        <f t="shared" si="9"/>
        <v>272</v>
      </c>
      <c r="O244" s="91" t="str">
        <f t="shared" si="10"/>
        <v>Vansbro</v>
      </c>
      <c r="P244" s="93">
        <f t="shared" si="11"/>
        <v>16427.699431977213</v>
      </c>
    </row>
    <row r="245" spans="1:16" ht="12.75">
      <c r="A245" s="109" t="s">
        <v>607</v>
      </c>
      <c r="B245" s="110" t="s">
        <v>461</v>
      </c>
      <c r="C245" t="s">
        <v>462</v>
      </c>
      <c r="D245" t="s">
        <v>462</v>
      </c>
      <c r="E245" s="5">
        <v>7150</v>
      </c>
      <c r="F245" s="83">
        <v>12434</v>
      </c>
      <c r="G245" s="83">
        <v>2874</v>
      </c>
      <c r="H245" s="83">
        <v>2518</v>
      </c>
      <c r="I245" s="83">
        <v>0</v>
      </c>
      <c r="J245" s="90">
        <v>455.6994319772129</v>
      </c>
      <c r="K245" s="83"/>
      <c r="L245" s="83">
        <v>18281.699431977213</v>
      </c>
      <c r="M245" s="83">
        <v>130714151</v>
      </c>
      <c r="N245" s="83">
        <f t="shared" si="9"/>
        <v>277</v>
      </c>
      <c r="O245" s="91" t="str">
        <f t="shared" si="10"/>
        <v>Älvdalen</v>
      </c>
      <c r="P245" s="93">
        <f t="shared" si="11"/>
        <v>18281.699431977213</v>
      </c>
    </row>
    <row r="246" spans="1:16" ht="25.5">
      <c r="A246" s="109" t="s">
        <v>608</v>
      </c>
      <c r="B246" s="110" t="s">
        <v>495</v>
      </c>
      <c r="C246" s="111" t="s">
        <v>496</v>
      </c>
      <c r="D246" s="84" t="s">
        <v>629</v>
      </c>
      <c r="E246" s="5">
        <v>26163</v>
      </c>
      <c r="F246" s="83">
        <v>10098</v>
      </c>
      <c r="G246" s="83">
        <v>-205</v>
      </c>
      <c r="H246" s="83">
        <v>727</v>
      </c>
      <c r="I246" s="83">
        <v>0</v>
      </c>
      <c r="J246" s="90">
        <v>455.6994319772129</v>
      </c>
      <c r="K246" s="83"/>
      <c r="L246" s="83">
        <v>11075.699431977213</v>
      </c>
      <c r="M246" s="83">
        <v>289773524</v>
      </c>
      <c r="N246" s="83">
        <f t="shared" si="9"/>
        <v>208</v>
      </c>
      <c r="O246" s="91" t="str">
        <f t="shared" si="10"/>
        <v>Bollnäs</v>
      </c>
      <c r="P246" s="93">
        <f t="shared" si="11"/>
        <v>11075.699431977213</v>
      </c>
    </row>
    <row r="247" spans="1:16" ht="12.75">
      <c r="A247" s="109" t="s">
        <v>608</v>
      </c>
      <c r="B247" s="110" t="s">
        <v>489</v>
      </c>
      <c r="C247" t="s">
        <v>490</v>
      </c>
      <c r="D247" t="s">
        <v>490</v>
      </c>
      <c r="E247" s="5">
        <v>96065</v>
      </c>
      <c r="F247" s="83">
        <v>6121</v>
      </c>
      <c r="G247" s="83">
        <v>-1206</v>
      </c>
      <c r="H247" s="83">
        <v>120</v>
      </c>
      <c r="I247" s="83">
        <v>0</v>
      </c>
      <c r="J247" s="90">
        <v>455.6994319772129</v>
      </c>
      <c r="K247" s="83"/>
      <c r="L247" s="83">
        <v>5490.699431977213</v>
      </c>
      <c r="M247" s="83">
        <v>527464041</v>
      </c>
      <c r="N247" s="83">
        <f t="shared" si="9"/>
        <v>62</v>
      </c>
      <c r="O247" s="91" t="str">
        <f t="shared" si="10"/>
        <v>Gävle</v>
      </c>
      <c r="P247" s="93">
        <f t="shared" si="11"/>
        <v>5490.699431977213</v>
      </c>
    </row>
    <row r="248" spans="1:16" ht="12.75">
      <c r="A248" s="109" t="s">
        <v>608</v>
      </c>
      <c r="B248" s="110" t="s">
        <v>481</v>
      </c>
      <c r="C248" t="s">
        <v>482</v>
      </c>
      <c r="D248" t="s">
        <v>482</v>
      </c>
      <c r="E248" s="5">
        <v>9526</v>
      </c>
      <c r="F248" s="83">
        <v>6720</v>
      </c>
      <c r="G248" s="83">
        <v>1616</v>
      </c>
      <c r="H248" s="83">
        <v>407</v>
      </c>
      <c r="I248" s="83">
        <v>0</v>
      </c>
      <c r="J248" s="90">
        <v>455.6994319772129</v>
      </c>
      <c r="K248" s="83"/>
      <c r="L248" s="83">
        <v>9198.699431977213</v>
      </c>
      <c r="M248" s="83">
        <v>87626811</v>
      </c>
      <c r="N248" s="83">
        <f t="shared" si="9"/>
        <v>159</v>
      </c>
      <c r="O248" s="91" t="str">
        <f t="shared" si="10"/>
        <v>Hofors</v>
      </c>
      <c r="P248" s="93">
        <f t="shared" si="11"/>
        <v>9198.699431977213</v>
      </c>
    </row>
    <row r="249" spans="1:16" ht="12.75">
      <c r="A249" s="109" t="s">
        <v>608</v>
      </c>
      <c r="B249" s="110" t="s">
        <v>497</v>
      </c>
      <c r="C249" t="s">
        <v>498</v>
      </c>
      <c r="D249" t="s">
        <v>498</v>
      </c>
      <c r="E249" s="5">
        <v>36749</v>
      </c>
      <c r="F249" s="83">
        <v>8086</v>
      </c>
      <c r="G249" s="83">
        <v>-457</v>
      </c>
      <c r="H249" s="83">
        <v>292</v>
      </c>
      <c r="I249" s="83">
        <v>0</v>
      </c>
      <c r="J249" s="90">
        <v>455.6994319772129</v>
      </c>
      <c r="K249" s="83"/>
      <c r="L249" s="83">
        <v>8376.699431977213</v>
      </c>
      <c r="M249" s="83">
        <v>307835327</v>
      </c>
      <c r="N249" s="83">
        <f t="shared" si="9"/>
        <v>128</v>
      </c>
      <c r="O249" s="91" t="str">
        <f t="shared" si="10"/>
        <v>Hudiksvall</v>
      </c>
      <c r="P249" s="93">
        <f t="shared" si="11"/>
        <v>8376.699431977213</v>
      </c>
    </row>
    <row r="250" spans="1:16" ht="12.75">
      <c r="A250" s="109" t="s">
        <v>608</v>
      </c>
      <c r="B250" s="110" t="s">
        <v>487</v>
      </c>
      <c r="C250" t="s">
        <v>488</v>
      </c>
      <c r="D250" t="s">
        <v>488</v>
      </c>
      <c r="E250" s="5">
        <v>18884</v>
      </c>
      <c r="F250" s="83">
        <v>10827</v>
      </c>
      <c r="G250" s="83">
        <v>2045</v>
      </c>
      <c r="H250" s="83">
        <v>835</v>
      </c>
      <c r="I250" s="83">
        <v>0</v>
      </c>
      <c r="J250" s="90">
        <v>455.6994319772129</v>
      </c>
      <c r="K250" s="83"/>
      <c r="L250" s="83">
        <v>14162.699431977213</v>
      </c>
      <c r="M250" s="83">
        <v>267448416</v>
      </c>
      <c r="N250" s="83">
        <f t="shared" si="9"/>
        <v>254</v>
      </c>
      <c r="O250" s="91" t="str">
        <f t="shared" si="10"/>
        <v>Ljusdal</v>
      </c>
      <c r="P250" s="93">
        <f t="shared" si="11"/>
        <v>14162.699431977213</v>
      </c>
    </row>
    <row r="251" spans="1:16" ht="12.75">
      <c r="A251" s="109" t="s">
        <v>608</v>
      </c>
      <c r="B251" s="110" t="s">
        <v>485</v>
      </c>
      <c r="C251" t="s">
        <v>486</v>
      </c>
      <c r="D251" t="s">
        <v>486</v>
      </c>
      <c r="E251" s="5">
        <v>9523</v>
      </c>
      <c r="F251" s="83">
        <v>11218</v>
      </c>
      <c r="G251" s="83">
        <v>341</v>
      </c>
      <c r="H251" s="83">
        <v>326</v>
      </c>
      <c r="I251" s="83">
        <v>0</v>
      </c>
      <c r="J251" s="90">
        <v>455.6994319772129</v>
      </c>
      <c r="K251" s="83"/>
      <c r="L251" s="83">
        <v>12340.699431977213</v>
      </c>
      <c r="M251" s="83">
        <v>117520481</v>
      </c>
      <c r="N251" s="83">
        <f t="shared" si="9"/>
        <v>230</v>
      </c>
      <c r="O251" s="91" t="str">
        <f t="shared" si="10"/>
        <v>Nordanstig</v>
      </c>
      <c r="P251" s="93">
        <f t="shared" si="11"/>
        <v>12340.699431977213</v>
      </c>
    </row>
    <row r="252" spans="1:16" ht="12.75">
      <c r="A252" s="109" t="s">
        <v>608</v>
      </c>
      <c r="B252" s="110" t="s">
        <v>479</v>
      </c>
      <c r="C252" t="s">
        <v>480</v>
      </c>
      <c r="D252" t="s">
        <v>480</v>
      </c>
      <c r="E252" s="5">
        <v>5866</v>
      </c>
      <c r="F252" s="83">
        <v>8875</v>
      </c>
      <c r="G252" s="83">
        <v>1779</v>
      </c>
      <c r="H252" s="83">
        <v>222</v>
      </c>
      <c r="I252" s="83">
        <v>0</v>
      </c>
      <c r="J252" s="90">
        <v>455.6994319772129</v>
      </c>
      <c r="K252" s="83"/>
      <c r="L252" s="83">
        <v>11331.699431977213</v>
      </c>
      <c r="M252" s="83">
        <v>66471749</v>
      </c>
      <c r="N252" s="83">
        <f t="shared" si="9"/>
        <v>211</v>
      </c>
      <c r="O252" s="91" t="str">
        <f t="shared" si="10"/>
        <v>Ockelbo</v>
      </c>
      <c r="P252" s="93">
        <f t="shared" si="11"/>
        <v>11331.699431977213</v>
      </c>
    </row>
    <row r="253" spans="1:16" ht="12.75">
      <c r="A253" s="109" t="s">
        <v>608</v>
      </c>
      <c r="B253" s="110" t="s">
        <v>483</v>
      </c>
      <c r="C253" t="s">
        <v>484</v>
      </c>
      <c r="D253" t="s">
        <v>484</v>
      </c>
      <c r="E253" s="5">
        <v>11379</v>
      </c>
      <c r="F253" s="83">
        <v>10308</v>
      </c>
      <c r="G253" s="83">
        <v>-232</v>
      </c>
      <c r="H253" s="83">
        <v>158</v>
      </c>
      <c r="I253" s="83">
        <v>0</v>
      </c>
      <c r="J253" s="90">
        <v>455.6994319772129</v>
      </c>
      <c r="K253" s="83"/>
      <c r="L253" s="83">
        <v>10689.699431977213</v>
      </c>
      <c r="M253" s="83">
        <v>121638090</v>
      </c>
      <c r="N253" s="83">
        <f t="shared" si="9"/>
        <v>199</v>
      </c>
      <c r="O253" s="91" t="str">
        <f t="shared" si="10"/>
        <v>Ovanåker</v>
      </c>
      <c r="P253" s="93">
        <f t="shared" si="11"/>
        <v>10689.699431977213</v>
      </c>
    </row>
    <row r="254" spans="1:16" ht="12.75">
      <c r="A254" s="109" t="s">
        <v>608</v>
      </c>
      <c r="B254" s="110" t="s">
        <v>491</v>
      </c>
      <c r="C254" t="s">
        <v>492</v>
      </c>
      <c r="D254" t="s">
        <v>492</v>
      </c>
      <c r="E254" s="5">
        <v>37076</v>
      </c>
      <c r="F254" s="83">
        <v>6067</v>
      </c>
      <c r="G254" s="83">
        <v>-23</v>
      </c>
      <c r="H254" s="83">
        <v>53</v>
      </c>
      <c r="I254" s="83">
        <v>0</v>
      </c>
      <c r="J254" s="90">
        <v>455.6994319772129</v>
      </c>
      <c r="K254" s="83"/>
      <c r="L254" s="83">
        <v>6552.699431977213</v>
      </c>
      <c r="M254" s="83">
        <v>242947884</v>
      </c>
      <c r="N254" s="83">
        <f t="shared" si="9"/>
        <v>84</v>
      </c>
      <c r="O254" s="91" t="str">
        <f t="shared" si="10"/>
        <v>Sandviken</v>
      </c>
      <c r="P254" s="93">
        <f t="shared" si="11"/>
        <v>6552.699431977213</v>
      </c>
    </row>
    <row r="255" spans="1:16" ht="12.75">
      <c r="A255" s="109" t="s">
        <v>608</v>
      </c>
      <c r="B255" s="110" t="s">
        <v>493</v>
      </c>
      <c r="C255" t="s">
        <v>494</v>
      </c>
      <c r="D255" t="s">
        <v>494</v>
      </c>
      <c r="E255" s="5">
        <v>25194</v>
      </c>
      <c r="F255" s="83">
        <v>8681</v>
      </c>
      <c r="G255" s="83">
        <v>-298</v>
      </c>
      <c r="H255" s="83">
        <v>300</v>
      </c>
      <c r="I255" s="83">
        <v>0</v>
      </c>
      <c r="J255" s="90">
        <v>455.6994319772129</v>
      </c>
      <c r="K255" s="83"/>
      <c r="L255" s="83">
        <v>9138.699431977213</v>
      </c>
      <c r="M255" s="83">
        <v>230240393</v>
      </c>
      <c r="N255" s="83">
        <f t="shared" si="9"/>
        <v>158</v>
      </c>
      <c r="O255" s="91" t="str">
        <f t="shared" si="10"/>
        <v>Söderhamn</v>
      </c>
      <c r="P255" s="93">
        <f t="shared" si="11"/>
        <v>9138.699431977213</v>
      </c>
    </row>
    <row r="256" spans="1:16" ht="25.5">
      <c r="A256" s="109" t="s">
        <v>609</v>
      </c>
      <c r="B256" s="110" t="s">
        <v>503</v>
      </c>
      <c r="C256" s="111" t="s">
        <v>504</v>
      </c>
      <c r="D256" s="84" t="s">
        <v>630</v>
      </c>
      <c r="E256" s="5">
        <v>24428</v>
      </c>
      <c r="F256" s="83">
        <v>8755</v>
      </c>
      <c r="G256" s="83">
        <v>-448</v>
      </c>
      <c r="H256" s="83">
        <v>64</v>
      </c>
      <c r="I256" s="83">
        <v>0</v>
      </c>
      <c r="J256" s="90">
        <v>455.6994319772129</v>
      </c>
      <c r="K256" s="83"/>
      <c r="L256" s="83">
        <v>8826.699431977213</v>
      </c>
      <c r="M256" s="83">
        <v>215618614</v>
      </c>
      <c r="N256" s="83">
        <f t="shared" si="9"/>
        <v>148</v>
      </c>
      <c r="O256" s="91" t="str">
        <f t="shared" si="10"/>
        <v>Härnösand</v>
      </c>
      <c r="P256" s="93">
        <f t="shared" si="11"/>
        <v>8826.699431977213</v>
      </c>
    </row>
    <row r="257" spans="1:16" ht="12.75">
      <c r="A257" s="109" t="s">
        <v>609</v>
      </c>
      <c r="B257" s="110" t="s">
        <v>507</v>
      </c>
      <c r="C257" t="s">
        <v>508</v>
      </c>
      <c r="D257" t="s">
        <v>508</v>
      </c>
      <c r="E257" s="5">
        <v>18516</v>
      </c>
      <c r="F257" s="83">
        <v>9806</v>
      </c>
      <c r="G257" s="83">
        <v>62</v>
      </c>
      <c r="H257" s="83">
        <v>502</v>
      </c>
      <c r="I257" s="83">
        <v>0</v>
      </c>
      <c r="J257" s="90">
        <v>455.6994319772129</v>
      </c>
      <c r="K257" s="83"/>
      <c r="L257" s="83">
        <v>10825.699431977213</v>
      </c>
      <c r="M257" s="83">
        <v>200448651</v>
      </c>
      <c r="N257" s="83">
        <f t="shared" si="9"/>
        <v>200</v>
      </c>
      <c r="O257" s="91" t="str">
        <f t="shared" si="10"/>
        <v>Kramfors</v>
      </c>
      <c r="P257" s="93">
        <f t="shared" si="11"/>
        <v>10825.699431977213</v>
      </c>
    </row>
    <row r="258" spans="1:16" ht="12.75">
      <c r="A258" s="109" t="s">
        <v>609</v>
      </c>
      <c r="B258" s="110" t="s">
        <v>509</v>
      </c>
      <c r="C258" t="s">
        <v>510</v>
      </c>
      <c r="D258" t="s">
        <v>510</v>
      </c>
      <c r="E258" s="5">
        <v>19784</v>
      </c>
      <c r="F258" s="83">
        <v>10772</v>
      </c>
      <c r="G258" s="83">
        <v>2325</v>
      </c>
      <c r="H258" s="83">
        <v>855</v>
      </c>
      <c r="I258" s="83">
        <v>0</v>
      </c>
      <c r="J258" s="90">
        <v>455.6994319772129</v>
      </c>
      <c r="K258" s="83"/>
      <c r="L258" s="83">
        <v>14407.699431977213</v>
      </c>
      <c r="M258" s="83">
        <v>285041926</v>
      </c>
      <c r="N258" s="83">
        <f t="shared" si="9"/>
        <v>259</v>
      </c>
      <c r="O258" s="91" t="str">
        <f t="shared" si="10"/>
        <v>Sollefteå</v>
      </c>
      <c r="P258" s="93">
        <f t="shared" si="11"/>
        <v>14407.699431977213</v>
      </c>
    </row>
    <row r="259" spans="1:16" ht="12.75">
      <c r="A259" s="109" t="s">
        <v>609</v>
      </c>
      <c r="B259" s="110" t="s">
        <v>505</v>
      </c>
      <c r="C259" t="s">
        <v>506</v>
      </c>
      <c r="D259" t="s">
        <v>506</v>
      </c>
      <c r="E259" s="5">
        <v>96622</v>
      </c>
      <c r="F259" s="83">
        <v>5390</v>
      </c>
      <c r="G259" s="83">
        <v>-1127</v>
      </c>
      <c r="H259" s="83">
        <v>0</v>
      </c>
      <c r="I259" s="83">
        <v>0</v>
      </c>
      <c r="J259" s="90">
        <v>455.6994319772129</v>
      </c>
      <c r="K259" s="83"/>
      <c r="L259" s="83">
        <v>4718.699431977213</v>
      </c>
      <c r="M259" s="83">
        <v>455930177</v>
      </c>
      <c r="N259" s="83">
        <f t="shared" si="9"/>
        <v>46</v>
      </c>
      <c r="O259" s="91" t="str">
        <f t="shared" si="10"/>
        <v>Sundsvall</v>
      </c>
      <c r="P259" s="93">
        <f t="shared" si="11"/>
        <v>4718.699431977213</v>
      </c>
    </row>
    <row r="260" spans="1:16" ht="12.75">
      <c r="A260" s="109" t="s">
        <v>609</v>
      </c>
      <c r="B260" s="110" t="s">
        <v>501</v>
      </c>
      <c r="C260" t="s">
        <v>502</v>
      </c>
      <c r="D260" t="s">
        <v>502</v>
      </c>
      <c r="E260" s="5">
        <v>18000</v>
      </c>
      <c r="F260" s="83">
        <v>8639</v>
      </c>
      <c r="G260" s="83">
        <v>-1006</v>
      </c>
      <c r="H260" s="83">
        <v>374</v>
      </c>
      <c r="I260" s="83">
        <v>0</v>
      </c>
      <c r="J260" s="90">
        <v>455.6994319772129</v>
      </c>
      <c r="K260" s="83"/>
      <c r="L260" s="83">
        <v>8462.699431977213</v>
      </c>
      <c r="M260" s="83">
        <v>152328590</v>
      </c>
      <c r="N260" s="83">
        <f t="shared" si="9"/>
        <v>132</v>
      </c>
      <c r="O260" s="91" t="str">
        <f t="shared" si="10"/>
        <v>Timrå</v>
      </c>
      <c r="P260" s="93">
        <f t="shared" si="11"/>
        <v>8462.699431977213</v>
      </c>
    </row>
    <row r="261" spans="1:16" ht="12.75">
      <c r="A261" s="109" t="s">
        <v>609</v>
      </c>
      <c r="B261" s="110" t="s">
        <v>499</v>
      </c>
      <c r="C261" t="s">
        <v>500</v>
      </c>
      <c r="D261" t="s">
        <v>500</v>
      </c>
      <c r="E261" s="5">
        <v>9658</v>
      </c>
      <c r="F261" s="83">
        <v>9215</v>
      </c>
      <c r="G261" s="83">
        <v>4245</v>
      </c>
      <c r="H261" s="83">
        <v>324</v>
      </c>
      <c r="I261" s="83">
        <v>0</v>
      </c>
      <c r="J261" s="90">
        <v>455.6994319772129</v>
      </c>
      <c r="K261" s="83"/>
      <c r="L261" s="83">
        <v>14239.699431977213</v>
      </c>
      <c r="M261" s="83">
        <v>137527017</v>
      </c>
      <c r="N261" s="83">
        <f t="shared" si="9"/>
        <v>256</v>
      </c>
      <c r="O261" s="91" t="str">
        <f t="shared" si="10"/>
        <v>Ånge</v>
      </c>
      <c r="P261" s="93">
        <f t="shared" si="11"/>
        <v>14239.699431977213</v>
      </c>
    </row>
    <row r="262" spans="1:16" ht="12.75">
      <c r="A262" s="109" t="s">
        <v>609</v>
      </c>
      <c r="B262" s="110" t="s">
        <v>511</v>
      </c>
      <c r="C262" t="s">
        <v>512</v>
      </c>
      <c r="D262" t="s">
        <v>512</v>
      </c>
      <c r="E262" s="5">
        <v>54953</v>
      </c>
      <c r="F262" s="83">
        <v>6687</v>
      </c>
      <c r="G262" s="83">
        <v>-301</v>
      </c>
      <c r="H262" s="83">
        <v>0</v>
      </c>
      <c r="I262" s="83">
        <v>0</v>
      </c>
      <c r="J262" s="90">
        <v>455.6994319772129</v>
      </c>
      <c r="K262" s="83"/>
      <c r="L262" s="83">
        <v>6841.699431977213</v>
      </c>
      <c r="M262" s="83">
        <v>375971909</v>
      </c>
      <c r="N262" s="83">
        <f t="shared" si="9"/>
        <v>90</v>
      </c>
      <c r="O262" s="91" t="str">
        <f t="shared" si="10"/>
        <v>Örnsköldsvik</v>
      </c>
      <c r="P262" s="93">
        <f t="shared" si="11"/>
        <v>6841.699431977213</v>
      </c>
    </row>
    <row r="263" spans="1:16" ht="25.5">
      <c r="A263" s="109" t="s">
        <v>610</v>
      </c>
      <c r="B263" s="110" t="s">
        <v>523</v>
      </c>
      <c r="C263" s="111" t="s">
        <v>524</v>
      </c>
      <c r="D263" s="84" t="s">
        <v>631</v>
      </c>
      <c r="E263" s="5">
        <v>7237</v>
      </c>
      <c r="F263" s="83">
        <v>13400</v>
      </c>
      <c r="G263" s="83">
        <v>7891</v>
      </c>
      <c r="H263" s="83">
        <v>1389</v>
      </c>
      <c r="I263" s="83">
        <v>0</v>
      </c>
      <c r="J263" s="90">
        <v>455.6994319772129</v>
      </c>
      <c r="K263" s="83"/>
      <c r="L263" s="83">
        <v>23135.699431977213</v>
      </c>
      <c r="M263" s="83">
        <v>167433057</v>
      </c>
      <c r="N263" s="83">
        <f t="shared" si="9"/>
        <v>283</v>
      </c>
      <c r="O263" s="91" t="str">
        <f t="shared" si="10"/>
        <v>Berg</v>
      </c>
      <c r="P263" s="93">
        <f t="shared" si="11"/>
        <v>23135.699431977213</v>
      </c>
    </row>
    <row r="264" spans="1:16" ht="12.75">
      <c r="A264" s="109" t="s">
        <v>610</v>
      </c>
      <c r="B264" s="110" t="s">
        <v>515</v>
      </c>
      <c r="C264" t="s">
        <v>516</v>
      </c>
      <c r="D264" t="s">
        <v>516</v>
      </c>
      <c r="E264" s="5">
        <v>6673</v>
      </c>
      <c r="F264" s="83">
        <v>12181</v>
      </c>
      <c r="G264" s="83">
        <v>8942</v>
      </c>
      <c r="H264" s="83">
        <v>1688</v>
      </c>
      <c r="I264" s="83">
        <v>0</v>
      </c>
      <c r="J264" s="90">
        <v>455.6994319772129</v>
      </c>
      <c r="K264" s="83"/>
      <c r="L264" s="83">
        <v>23266.699431977213</v>
      </c>
      <c r="M264" s="83">
        <v>155258685</v>
      </c>
      <c r="N264" s="83">
        <f t="shared" si="9"/>
        <v>285</v>
      </c>
      <c r="O264" s="91" t="str">
        <f t="shared" si="10"/>
        <v>Bräcke</v>
      </c>
      <c r="P264" s="93">
        <f t="shared" si="11"/>
        <v>23266.699431977213</v>
      </c>
    </row>
    <row r="265" spans="1:16" ht="12.75">
      <c r="A265" s="109" t="s">
        <v>610</v>
      </c>
      <c r="B265" s="110" t="s">
        <v>525</v>
      </c>
      <c r="C265" t="s">
        <v>526</v>
      </c>
      <c r="D265" t="s">
        <v>526</v>
      </c>
      <c r="E265" s="5">
        <v>10217</v>
      </c>
      <c r="F265" s="83">
        <v>10840</v>
      </c>
      <c r="G265" s="83">
        <v>5589</v>
      </c>
      <c r="H265" s="83">
        <v>2273</v>
      </c>
      <c r="I265" s="83">
        <v>0</v>
      </c>
      <c r="J265" s="90">
        <v>455.6994319772129</v>
      </c>
      <c r="K265" s="83"/>
      <c r="L265" s="83">
        <v>19157.699431977213</v>
      </c>
      <c r="M265" s="83">
        <v>195734215</v>
      </c>
      <c r="N265" s="83">
        <f t="shared" si="9"/>
        <v>278</v>
      </c>
      <c r="O265" s="91" t="str">
        <f t="shared" si="10"/>
        <v>Härjedalen</v>
      </c>
      <c r="P265" s="93">
        <f t="shared" si="11"/>
        <v>19157.699431977213</v>
      </c>
    </row>
    <row r="266" spans="1:16" ht="12.75">
      <c r="A266" s="109" t="s">
        <v>610</v>
      </c>
      <c r="B266" s="110" t="s">
        <v>517</v>
      </c>
      <c r="C266" t="s">
        <v>518</v>
      </c>
      <c r="D266" t="s">
        <v>518</v>
      </c>
      <c r="E266" s="5">
        <v>14591</v>
      </c>
      <c r="F266" s="83">
        <v>10855</v>
      </c>
      <c r="G266" s="83">
        <v>3032</v>
      </c>
      <c r="H266" s="83">
        <v>770</v>
      </c>
      <c r="I266" s="83">
        <v>0</v>
      </c>
      <c r="J266" s="90">
        <v>455.6994319772129</v>
      </c>
      <c r="K266" s="83"/>
      <c r="L266" s="83">
        <v>15112.699431977213</v>
      </c>
      <c r="M266" s="83">
        <v>220509397</v>
      </c>
      <c r="N266" s="83">
        <f t="shared" si="9"/>
        <v>265</v>
      </c>
      <c r="O266" s="91" t="str">
        <f t="shared" si="10"/>
        <v>Krokom</v>
      </c>
      <c r="P266" s="93">
        <f t="shared" si="11"/>
        <v>15112.699431977213</v>
      </c>
    </row>
    <row r="267" spans="1:16" ht="12.75">
      <c r="A267" s="109" t="s">
        <v>610</v>
      </c>
      <c r="B267" s="110" t="s">
        <v>513</v>
      </c>
      <c r="C267" t="s">
        <v>514</v>
      </c>
      <c r="D267" t="s">
        <v>514</v>
      </c>
      <c r="E267" s="5">
        <v>5452</v>
      </c>
      <c r="F267" s="83">
        <v>11608</v>
      </c>
      <c r="G267" s="83">
        <v>8353</v>
      </c>
      <c r="H267" s="83">
        <v>324</v>
      </c>
      <c r="I267" s="83">
        <v>0</v>
      </c>
      <c r="J267" s="90">
        <v>455.6994319772129</v>
      </c>
      <c r="K267" s="83"/>
      <c r="L267" s="83">
        <v>20740.699431977213</v>
      </c>
      <c r="M267" s="83">
        <v>113078293</v>
      </c>
      <c r="N267" s="83">
        <f aca="true" t="shared" si="12" ref="N267:N299">RANK(L267,$L$10:$L$299,1)</f>
        <v>280</v>
      </c>
      <c r="O267" s="91" t="str">
        <f aca="true" t="shared" si="13" ref="O267:O299">C267</f>
        <v>Ragunda</v>
      </c>
      <c r="P267" s="93">
        <f aca="true" t="shared" si="14" ref="P267:P299">L267</f>
        <v>20740.699431977213</v>
      </c>
    </row>
    <row r="268" spans="1:16" ht="12.75">
      <c r="A268" s="109" t="s">
        <v>610</v>
      </c>
      <c r="B268" s="110" t="s">
        <v>519</v>
      </c>
      <c r="C268" t="s">
        <v>520</v>
      </c>
      <c r="D268" t="s">
        <v>520</v>
      </c>
      <c r="E268" s="5">
        <v>12156</v>
      </c>
      <c r="F268" s="83">
        <v>12843</v>
      </c>
      <c r="G268" s="83">
        <v>6239</v>
      </c>
      <c r="H268" s="83">
        <v>2131</v>
      </c>
      <c r="I268" s="83">
        <v>0</v>
      </c>
      <c r="J268" s="90">
        <v>455.6994319772129</v>
      </c>
      <c r="K268" s="83"/>
      <c r="L268" s="83">
        <v>21668.699431977213</v>
      </c>
      <c r="M268" s="83">
        <v>263404710</v>
      </c>
      <c r="N268" s="83">
        <f t="shared" si="12"/>
        <v>281</v>
      </c>
      <c r="O268" s="91" t="str">
        <f t="shared" si="13"/>
        <v>Strömsund</v>
      </c>
      <c r="P268" s="93">
        <f t="shared" si="14"/>
        <v>21668.699431977213</v>
      </c>
    </row>
    <row r="269" spans="1:16" ht="12.75">
      <c r="A269" s="109" t="s">
        <v>610</v>
      </c>
      <c r="B269" s="110" t="s">
        <v>521</v>
      </c>
      <c r="C269" t="s">
        <v>522</v>
      </c>
      <c r="D269" t="s">
        <v>522</v>
      </c>
      <c r="E269" s="5">
        <v>10357</v>
      </c>
      <c r="F269" s="83">
        <v>11334</v>
      </c>
      <c r="G269" s="83">
        <v>1352</v>
      </c>
      <c r="H269" s="83">
        <v>1512</v>
      </c>
      <c r="I269" s="83">
        <v>0</v>
      </c>
      <c r="J269" s="90">
        <v>455.6994319772129</v>
      </c>
      <c r="K269" s="83"/>
      <c r="L269" s="83">
        <v>14653.699431977213</v>
      </c>
      <c r="M269" s="83">
        <v>151768365</v>
      </c>
      <c r="N269" s="83">
        <f t="shared" si="12"/>
        <v>262</v>
      </c>
      <c r="O269" s="91" t="str">
        <f t="shared" si="13"/>
        <v>Åre</v>
      </c>
      <c r="P269" s="93">
        <f t="shared" si="14"/>
        <v>14653.699431977213</v>
      </c>
    </row>
    <row r="270" spans="1:16" ht="12.75">
      <c r="A270" s="109" t="s">
        <v>610</v>
      </c>
      <c r="B270" s="110" t="s">
        <v>527</v>
      </c>
      <c r="C270" t="s">
        <v>528</v>
      </c>
      <c r="D270" t="s">
        <v>528</v>
      </c>
      <c r="E270" s="5">
        <v>59464</v>
      </c>
      <c r="F270" s="83">
        <v>7770</v>
      </c>
      <c r="G270" s="83">
        <v>-1850</v>
      </c>
      <c r="H270" s="83">
        <v>341</v>
      </c>
      <c r="I270" s="83">
        <v>0</v>
      </c>
      <c r="J270" s="90">
        <v>455.6994319772129</v>
      </c>
      <c r="K270" s="83"/>
      <c r="L270" s="83">
        <v>6716.699431977213</v>
      </c>
      <c r="M270" s="83">
        <v>399401815</v>
      </c>
      <c r="N270" s="83">
        <f t="shared" si="12"/>
        <v>87</v>
      </c>
      <c r="O270" s="91" t="str">
        <f t="shared" si="13"/>
        <v>Östersund</v>
      </c>
      <c r="P270" s="93">
        <f t="shared" si="14"/>
        <v>6716.699431977213</v>
      </c>
    </row>
    <row r="271" spans="1:16" ht="25.5">
      <c r="A271" s="109" t="s">
        <v>611</v>
      </c>
      <c r="B271" s="110" t="s">
        <v>531</v>
      </c>
      <c r="C271" s="111" t="s">
        <v>532</v>
      </c>
      <c r="D271" s="84" t="s">
        <v>632</v>
      </c>
      <c r="E271" s="5">
        <v>2420</v>
      </c>
      <c r="F271" s="83">
        <v>14282</v>
      </c>
      <c r="G271" s="83">
        <v>9372</v>
      </c>
      <c r="H271" s="83">
        <v>432</v>
      </c>
      <c r="I271" s="83">
        <v>0</v>
      </c>
      <c r="J271" s="90">
        <v>455.6994319772129</v>
      </c>
      <c r="K271" s="83"/>
      <c r="L271" s="83">
        <v>24541.699431977213</v>
      </c>
      <c r="M271" s="83">
        <v>59390913</v>
      </c>
      <c r="N271" s="83">
        <f t="shared" si="12"/>
        <v>287</v>
      </c>
      <c r="O271" s="91" t="str">
        <f t="shared" si="13"/>
        <v>Bjurholm</v>
      </c>
      <c r="P271" s="93">
        <f t="shared" si="14"/>
        <v>24541.699431977213</v>
      </c>
    </row>
    <row r="272" spans="1:16" ht="12.75">
      <c r="A272" s="109" t="s">
        <v>611</v>
      </c>
      <c r="B272" s="110" t="s">
        <v>545</v>
      </c>
      <c r="C272" t="s">
        <v>546</v>
      </c>
      <c r="D272" t="s">
        <v>546</v>
      </c>
      <c r="E272" s="5">
        <v>2796</v>
      </c>
      <c r="F272" s="83">
        <v>11307</v>
      </c>
      <c r="G272" s="83">
        <v>10578</v>
      </c>
      <c r="H272" s="83">
        <v>2539</v>
      </c>
      <c r="I272" s="83">
        <v>0</v>
      </c>
      <c r="J272" s="90">
        <v>455.6994319772129</v>
      </c>
      <c r="K272" s="83"/>
      <c r="L272" s="83">
        <v>24879.699431977213</v>
      </c>
      <c r="M272" s="83">
        <v>69563640</v>
      </c>
      <c r="N272" s="83">
        <f t="shared" si="12"/>
        <v>288</v>
      </c>
      <c r="O272" s="91" t="str">
        <f t="shared" si="13"/>
        <v>Dorotea</v>
      </c>
      <c r="P272" s="93">
        <f t="shared" si="14"/>
        <v>24879.699431977213</v>
      </c>
    </row>
    <row r="273" spans="1:16" ht="12.75">
      <c r="A273" s="109" t="s">
        <v>611</v>
      </c>
      <c r="B273" s="110" t="s">
        <v>555</v>
      </c>
      <c r="C273" t="s">
        <v>556</v>
      </c>
      <c r="D273" t="s">
        <v>556</v>
      </c>
      <c r="E273" s="5">
        <v>12342</v>
      </c>
      <c r="F273" s="83">
        <v>8936</v>
      </c>
      <c r="G273" s="83">
        <v>2791</v>
      </c>
      <c r="H273" s="83">
        <v>1792</v>
      </c>
      <c r="I273" s="83">
        <v>0</v>
      </c>
      <c r="J273" s="90">
        <v>455.6994319772129</v>
      </c>
      <c r="K273" s="83"/>
      <c r="L273" s="83">
        <v>13974.699431977213</v>
      </c>
      <c r="M273" s="83">
        <v>172475740</v>
      </c>
      <c r="N273" s="83">
        <f t="shared" si="12"/>
        <v>250</v>
      </c>
      <c r="O273" s="91" t="str">
        <f t="shared" si="13"/>
        <v>Lycksele</v>
      </c>
      <c r="P273" s="93">
        <f t="shared" si="14"/>
        <v>13974.699431977213</v>
      </c>
    </row>
    <row r="274" spans="1:16" ht="12.75">
      <c r="A274" s="109" t="s">
        <v>611</v>
      </c>
      <c r="B274" s="110" t="s">
        <v>539</v>
      </c>
      <c r="C274" t="s">
        <v>540</v>
      </c>
      <c r="D274" t="s">
        <v>540</v>
      </c>
      <c r="E274" s="5">
        <v>3202</v>
      </c>
      <c r="F274" s="83">
        <v>8193</v>
      </c>
      <c r="G274" s="83">
        <v>3678</v>
      </c>
      <c r="H274" s="83">
        <v>2157</v>
      </c>
      <c r="I274" s="83">
        <v>0</v>
      </c>
      <c r="J274" s="90">
        <v>455.6994319772129</v>
      </c>
      <c r="K274" s="83"/>
      <c r="L274" s="83">
        <v>14483.699431977213</v>
      </c>
      <c r="M274" s="83">
        <v>46376806</v>
      </c>
      <c r="N274" s="83">
        <f t="shared" si="12"/>
        <v>260</v>
      </c>
      <c r="O274" s="91" t="str">
        <f t="shared" si="13"/>
        <v>Malå</v>
      </c>
      <c r="P274" s="93">
        <f t="shared" si="14"/>
        <v>14483.699431977213</v>
      </c>
    </row>
    <row r="275" spans="1:16" ht="12.75">
      <c r="A275" s="109" t="s">
        <v>611</v>
      </c>
      <c r="B275" s="110" t="s">
        <v>529</v>
      </c>
      <c r="C275" t="s">
        <v>530</v>
      </c>
      <c r="D275" t="s">
        <v>530</v>
      </c>
      <c r="E275" s="5">
        <v>7027</v>
      </c>
      <c r="F275" s="83">
        <v>9956</v>
      </c>
      <c r="G275" s="83">
        <v>2471</v>
      </c>
      <c r="H275" s="83">
        <v>433</v>
      </c>
      <c r="I275" s="83">
        <v>0</v>
      </c>
      <c r="J275" s="90">
        <v>455.6994319772129</v>
      </c>
      <c r="K275" s="83"/>
      <c r="L275" s="83">
        <v>13315.699431977213</v>
      </c>
      <c r="M275" s="83">
        <v>93569420</v>
      </c>
      <c r="N275" s="83">
        <f t="shared" si="12"/>
        <v>240</v>
      </c>
      <c r="O275" s="91" t="str">
        <f t="shared" si="13"/>
        <v>Nordmaling</v>
      </c>
      <c r="P275" s="93">
        <f t="shared" si="14"/>
        <v>13315.699431977213</v>
      </c>
    </row>
    <row r="276" spans="1:16" ht="12.75">
      <c r="A276" s="109" t="s">
        <v>611</v>
      </c>
      <c r="B276" s="110" t="s">
        <v>537</v>
      </c>
      <c r="C276" t="s">
        <v>538</v>
      </c>
      <c r="D276" t="s">
        <v>538</v>
      </c>
      <c r="E276" s="5">
        <v>4168</v>
      </c>
      <c r="F276" s="83">
        <v>10155</v>
      </c>
      <c r="G276" s="83">
        <v>5705</v>
      </c>
      <c r="H276" s="83">
        <v>1368</v>
      </c>
      <c r="I276" s="83">
        <v>0</v>
      </c>
      <c r="J276" s="90">
        <v>455.6994319772129</v>
      </c>
      <c r="K276" s="83"/>
      <c r="L276" s="83">
        <v>17683.699431977213</v>
      </c>
      <c r="M276" s="83">
        <v>73705659</v>
      </c>
      <c r="N276" s="83">
        <f t="shared" si="12"/>
        <v>275</v>
      </c>
      <c r="O276" s="91" t="str">
        <f t="shared" si="13"/>
        <v>Norsjö</v>
      </c>
      <c r="P276" s="93">
        <f t="shared" si="14"/>
        <v>17683.699431977213</v>
      </c>
    </row>
    <row r="277" spans="1:16" ht="12.75">
      <c r="A277" s="109" t="s">
        <v>611</v>
      </c>
      <c r="B277" s="110" t="s">
        <v>535</v>
      </c>
      <c r="C277" t="s">
        <v>536</v>
      </c>
      <c r="D277" t="s">
        <v>536</v>
      </c>
      <c r="E277" s="5">
        <v>6721</v>
      </c>
      <c r="F277" s="83">
        <v>10251</v>
      </c>
      <c r="G277" s="83">
        <v>2708</v>
      </c>
      <c r="H277" s="83">
        <v>382</v>
      </c>
      <c r="I277" s="83">
        <v>0</v>
      </c>
      <c r="J277" s="90">
        <v>455.6994319772129</v>
      </c>
      <c r="K277" s="83"/>
      <c r="L277" s="83">
        <v>13796.699431977213</v>
      </c>
      <c r="M277" s="83">
        <v>92727617</v>
      </c>
      <c r="N277" s="83">
        <f t="shared" si="12"/>
        <v>247</v>
      </c>
      <c r="O277" s="91" t="str">
        <f t="shared" si="13"/>
        <v>Robertsfors</v>
      </c>
      <c r="P277" s="93">
        <f t="shared" si="14"/>
        <v>13796.699431977213</v>
      </c>
    </row>
    <row r="278" spans="1:16" ht="12.75">
      <c r="A278" s="109" t="s">
        <v>611</v>
      </c>
      <c r="B278" s="110" t="s">
        <v>557</v>
      </c>
      <c r="C278" t="s">
        <v>558</v>
      </c>
      <c r="D278" t="s">
        <v>558</v>
      </c>
      <c r="E278" s="5">
        <v>71694</v>
      </c>
      <c r="F278" s="83">
        <v>7763</v>
      </c>
      <c r="G278" s="83">
        <v>-769</v>
      </c>
      <c r="H278" s="83">
        <v>401</v>
      </c>
      <c r="I278" s="83">
        <v>0</v>
      </c>
      <c r="J278" s="90">
        <v>455.6994319772129</v>
      </c>
      <c r="K278" s="83"/>
      <c r="L278" s="83">
        <v>7850.699431977213</v>
      </c>
      <c r="M278" s="83">
        <v>562848045</v>
      </c>
      <c r="N278" s="83">
        <f t="shared" si="12"/>
        <v>117</v>
      </c>
      <c r="O278" s="91" t="str">
        <f t="shared" si="13"/>
        <v>Skellefteå</v>
      </c>
      <c r="P278" s="93">
        <f t="shared" si="14"/>
        <v>7850.699431977213</v>
      </c>
    </row>
    <row r="279" spans="1:16" ht="12.75">
      <c r="A279" s="109" t="s">
        <v>611</v>
      </c>
      <c r="B279" s="110" t="s">
        <v>543</v>
      </c>
      <c r="C279" t="s">
        <v>544</v>
      </c>
      <c r="D279" t="s">
        <v>544</v>
      </c>
      <c r="E279" s="5">
        <v>2688</v>
      </c>
      <c r="F279" s="83">
        <v>13201</v>
      </c>
      <c r="G279" s="83">
        <v>10881</v>
      </c>
      <c r="H279" s="83">
        <v>2444</v>
      </c>
      <c r="I279" s="83">
        <v>0</v>
      </c>
      <c r="J279" s="90">
        <v>455.6994319772129</v>
      </c>
      <c r="K279" s="83"/>
      <c r="L279" s="83">
        <v>26981.699431977213</v>
      </c>
      <c r="M279" s="83">
        <v>72526808</v>
      </c>
      <c r="N279" s="83">
        <f t="shared" si="12"/>
        <v>290</v>
      </c>
      <c r="O279" s="91" t="str">
        <f t="shared" si="13"/>
        <v>Sorsele</v>
      </c>
      <c r="P279" s="93">
        <f t="shared" si="14"/>
        <v>26981.699431977213</v>
      </c>
    </row>
    <row r="280" spans="1:16" ht="12.75">
      <c r="A280" s="109" t="s">
        <v>611</v>
      </c>
      <c r="B280" s="110" t="s">
        <v>541</v>
      </c>
      <c r="C280" t="s">
        <v>542</v>
      </c>
      <c r="D280" t="s">
        <v>542</v>
      </c>
      <c r="E280" s="5">
        <v>6012</v>
      </c>
      <c r="F280" s="83">
        <v>10798</v>
      </c>
      <c r="G280" s="83">
        <v>4798</v>
      </c>
      <c r="H280" s="83">
        <v>3534</v>
      </c>
      <c r="I280" s="83">
        <v>0</v>
      </c>
      <c r="J280" s="90">
        <v>455.6994319772129</v>
      </c>
      <c r="K280" s="83"/>
      <c r="L280" s="83">
        <v>19585.699431977213</v>
      </c>
      <c r="M280" s="83">
        <v>117749225</v>
      </c>
      <c r="N280" s="83">
        <f t="shared" si="12"/>
        <v>279</v>
      </c>
      <c r="O280" s="91" t="str">
        <f t="shared" si="13"/>
        <v>Storuman</v>
      </c>
      <c r="P280" s="93">
        <f t="shared" si="14"/>
        <v>19585.699431977213</v>
      </c>
    </row>
    <row r="281" spans="1:16" ht="12.75">
      <c r="A281" s="109" t="s">
        <v>611</v>
      </c>
      <c r="B281" s="110" t="s">
        <v>553</v>
      </c>
      <c r="C281" t="s">
        <v>554</v>
      </c>
      <c r="D281" t="s">
        <v>554</v>
      </c>
      <c r="E281" s="5">
        <v>117176</v>
      </c>
      <c r="F281" s="83">
        <v>6815</v>
      </c>
      <c r="G281" s="83">
        <v>-4259</v>
      </c>
      <c r="H281" s="83">
        <v>0</v>
      </c>
      <c r="I281" s="83">
        <v>0</v>
      </c>
      <c r="J281" s="90">
        <v>455.6994319772129</v>
      </c>
      <c r="K281" s="83"/>
      <c r="L281" s="83">
        <v>3011.699431977213</v>
      </c>
      <c r="M281" s="83">
        <v>352898893</v>
      </c>
      <c r="N281" s="83">
        <f t="shared" si="12"/>
        <v>30</v>
      </c>
      <c r="O281" s="91" t="str">
        <f t="shared" si="13"/>
        <v>Umeå</v>
      </c>
      <c r="P281" s="93">
        <f t="shared" si="14"/>
        <v>3011.699431977213</v>
      </c>
    </row>
    <row r="282" spans="1:16" ht="12.75">
      <c r="A282" s="109" t="s">
        <v>611</v>
      </c>
      <c r="B282" s="110" t="s">
        <v>549</v>
      </c>
      <c r="C282" t="s">
        <v>550</v>
      </c>
      <c r="D282" t="s">
        <v>550</v>
      </c>
      <c r="E282" s="5">
        <v>6958</v>
      </c>
      <c r="F282" s="83">
        <v>13640</v>
      </c>
      <c r="G282" s="83">
        <v>6862</v>
      </c>
      <c r="H282" s="83">
        <v>2736</v>
      </c>
      <c r="I282" s="83">
        <v>0</v>
      </c>
      <c r="J282" s="90">
        <v>455.6994319772129</v>
      </c>
      <c r="K282" s="83"/>
      <c r="L282" s="83">
        <v>23693.699431977213</v>
      </c>
      <c r="M282" s="83">
        <v>164860761</v>
      </c>
      <c r="N282" s="83">
        <f t="shared" si="12"/>
        <v>286</v>
      </c>
      <c r="O282" s="91" t="str">
        <f t="shared" si="13"/>
        <v>Vilhelmina</v>
      </c>
      <c r="P282" s="93">
        <f t="shared" si="14"/>
        <v>23693.699431977213</v>
      </c>
    </row>
    <row r="283" spans="1:16" ht="12.75">
      <c r="A283" s="109" t="s">
        <v>611</v>
      </c>
      <c r="B283" s="110" t="s">
        <v>533</v>
      </c>
      <c r="C283" t="s">
        <v>534</v>
      </c>
      <c r="D283" t="s">
        <v>534</v>
      </c>
      <c r="E283" s="5">
        <v>5380</v>
      </c>
      <c r="F283" s="83">
        <v>10787</v>
      </c>
      <c r="G283" s="83">
        <v>4743</v>
      </c>
      <c r="H283" s="83">
        <v>385</v>
      </c>
      <c r="I283" s="83">
        <v>0</v>
      </c>
      <c r="J283" s="90">
        <v>455.6994319772129</v>
      </c>
      <c r="K283" s="83"/>
      <c r="L283" s="83">
        <v>16370.699431977213</v>
      </c>
      <c r="M283" s="83">
        <v>88074363</v>
      </c>
      <c r="N283" s="83">
        <f t="shared" si="12"/>
        <v>270</v>
      </c>
      <c r="O283" s="91" t="str">
        <f t="shared" si="13"/>
        <v>Vindeln</v>
      </c>
      <c r="P283" s="93">
        <f t="shared" si="14"/>
        <v>16370.699431977213</v>
      </c>
    </row>
    <row r="284" spans="1:16" ht="12.75">
      <c r="A284" s="109" t="s">
        <v>611</v>
      </c>
      <c r="B284" s="110" t="s">
        <v>547</v>
      </c>
      <c r="C284" t="s">
        <v>548</v>
      </c>
      <c r="D284" t="s">
        <v>548</v>
      </c>
      <c r="E284" s="5">
        <v>8498</v>
      </c>
      <c r="F284" s="83">
        <v>9589</v>
      </c>
      <c r="G284" s="83">
        <v>524</v>
      </c>
      <c r="H284" s="83">
        <v>890</v>
      </c>
      <c r="I284" s="83">
        <v>0</v>
      </c>
      <c r="J284" s="90">
        <v>455.6994319772129</v>
      </c>
      <c r="K284" s="83"/>
      <c r="L284" s="83">
        <v>11458.699431977213</v>
      </c>
      <c r="M284" s="83">
        <v>97376028</v>
      </c>
      <c r="N284" s="83">
        <f t="shared" si="12"/>
        <v>213</v>
      </c>
      <c r="O284" s="91" t="str">
        <f t="shared" si="13"/>
        <v>Vännäs</v>
      </c>
      <c r="P284" s="93">
        <f t="shared" si="14"/>
        <v>11458.699431977213</v>
      </c>
    </row>
    <row r="285" spans="1:16" ht="12.75">
      <c r="A285" s="109" t="s">
        <v>611</v>
      </c>
      <c r="B285" s="110" t="s">
        <v>551</v>
      </c>
      <c r="C285" t="s">
        <v>552</v>
      </c>
      <c r="D285" t="s">
        <v>552</v>
      </c>
      <c r="E285" s="5">
        <v>2962</v>
      </c>
      <c r="F285" s="83">
        <v>12805</v>
      </c>
      <c r="G285" s="83">
        <v>10118</v>
      </c>
      <c r="H285" s="83">
        <v>2237</v>
      </c>
      <c r="I285" s="83">
        <v>0</v>
      </c>
      <c r="J285" s="90">
        <v>455.6994319772129</v>
      </c>
      <c r="K285" s="83"/>
      <c r="L285" s="83">
        <v>25615.699431977213</v>
      </c>
      <c r="M285" s="83">
        <v>75873702</v>
      </c>
      <c r="N285" s="83">
        <f t="shared" si="12"/>
        <v>289</v>
      </c>
      <c r="O285" s="91" t="str">
        <f t="shared" si="13"/>
        <v>Åsele</v>
      </c>
      <c r="P285" s="93">
        <f t="shared" si="14"/>
        <v>25615.699431977213</v>
      </c>
    </row>
    <row r="286" spans="1:16" ht="25.5">
      <c r="A286" s="109" t="s">
        <v>612</v>
      </c>
      <c r="B286" s="110" t="s">
        <v>561</v>
      </c>
      <c r="C286" s="111" t="s">
        <v>562</v>
      </c>
      <c r="D286" s="84" t="s">
        <v>633</v>
      </c>
      <c r="E286" s="5">
        <v>3056</v>
      </c>
      <c r="F286" s="83">
        <v>8006</v>
      </c>
      <c r="G286" s="83">
        <v>4918</v>
      </c>
      <c r="H286" s="83">
        <v>2714</v>
      </c>
      <c r="I286" s="83">
        <v>0</v>
      </c>
      <c r="J286" s="90">
        <v>455.6994319772129</v>
      </c>
      <c r="K286" s="83"/>
      <c r="L286" s="83">
        <v>16093.699431977213</v>
      </c>
      <c r="M286" s="83">
        <v>49182345</v>
      </c>
      <c r="N286" s="83">
        <f t="shared" si="12"/>
        <v>269</v>
      </c>
      <c r="O286" s="91" t="str">
        <f t="shared" si="13"/>
        <v>Arjeplog</v>
      </c>
      <c r="P286" s="93">
        <f t="shared" si="14"/>
        <v>16093.699431977213</v>
      </c>
    </row>
    <row r="287" spans="1:16" ht="12.75">
      <c r="A287" s="109" t="s">
        <v>612</v>
      </c>
      <c r="B287" s="110" t="s">
        <v>559</v>
      </c>
      <c r="C287" t="s">
        <v>560</v>
      </c>
      <c r="D287" t="s">
        <v>560</v>
      </c>
      <c r="E287" s="5">
        <v>6466</v>
      </c>
      <c r="F287" s="83">
        <v>8544</v>
      </c>
      <c r="G287" s="83">
        <v>3794</v>
      </c>
      <c r="H287" s="83">
        <v>2893</v>
      </c>
      <c r="I287" s="83">
        <v>0</v>
      </c>
      <c r="J287" s="90">
        <v>455.6994319772129</v>
      </c>
      <c r="K287" s="83"/>
      <c r="L287" s="83">
        <v>15686.699431977213</v>
      </c>
      <c r="M287" s="83">
        <v>101430199</v>
      </c>
      <c r="N287" s="83">
        <f t="shared" si="12"/>
        <v>267</v>
      </c>
      <c r="O287" s="91" t="str">
        <f t="shared" si="13"/>
        <v>Arvidsjaur</v>
      </c>
      <c r="P287" s="93">
        <f t="shared" si="14"/>
        <v>15686.699431977213</v>
      </c>
    </row>
    <row r="288" spans="1:16" ht="12.75">
      <c r="A288" s="109" t="s">
        <v>612</v>
      </c>
      <c r="B288" s="110" t="s">
        <v>581</v>
      </c>
      <c r="C288" t="s">
        <v>582</v>
      </c>
      <c r="D288" t="s">
        <v>582</v>
      </c>
      <c r="E288" s="5">
        <v>27530</v>
      </c>
      <c r="F288" s="83">
        <v>7649</v>
      </c>
      <c r="G288" s="83">
        <v>-614</v>
      </c>
      <c r="H288" s="83">
        <v>2732</v>
      </c>
      <c r="I288" s="83">
        <v>0</v>
      </c>
      <c r="J288" s="90">
        <v>455.6994319772129</v>
      </c>
      <c r="K288" s="83"/>
      <c r="L288" s="83">
        <v>10222.699431977213</v>
      </c>
      <c r="M288" s="83">
        <v>281430915</v>
      </c>
      <c r="N288" s="83">
        <f t="shared" si="12"/>
        <v>187</v>
      </c>
      <c r="O288" s="91" t="str">
        <f t="shared" si="13"/>
        <v>Boden</v>
      </c>
      <c r="P288" s="93">
        <f t="shared" si="14"/>
        <v>10222.699431977213</v>
      </c>
    </row>
    <row r="289" spans="1:16" ht="12.75">
      <c r="A289" s="109" t="s">
        <v>612</v>
      </c>
      <c r="B289" s="110" t="s">
        <v>573</v>
      </c>
      <c r="C289" t="s">
        <v>574</v>
      </c>
      <c r="D289" t="s">
        <v>574</v>
      </c>
      <c r="E289" s="5">
        <v>18267</v>
      </c>
      <c r="F289" s="83">
        <v>419</v>
      </c>
      <c r="G289" s="83">
        <v>-1850</v>
      </c>
      <c r="H289" s="83">
        <v>5438</v>
      </c>
      <c r="I289" s="83">
        <v>0</v>
      </c>
      <c r="J289" s="90">
        <v>455.6994319772129</v>
      </c>
      <c r="K289" s="83"/>
      <c r="L289" s="83">
        <v>4462.699431977213</v>
      </c>
      <c r="M289" s="83">
        <v>81520131</v>
      </c>
      <c r="N289" s="83">
        <f t="shared" si="12"/>
        <v>43</v>
      </c>
      <c r="O289" s="91" t="str">
        <f t="shared" si="13"/>
        <v>Gällivare</v>
      </c>
      <c r="P289" s="93">
        <f t="shared" si="14"/>
        <v>4462.699431977213</v>
      </c>
    </row>
    <row r="290" spans="1:16" ht="12.75">
      <c r="A290" s="109" t="s">
        <v>612</v>
      </c>
      <c r="B290" s="110" t="s">
        <v>583</v>
      </c>
      <c r="C290" t="s">
        <v>584</v>
      </c>
      <c r="D290" t="s">
        <v>584</v>
      </c>
      <c r="E290" s="5">
        <v>9928</v>
      </c>
      <c r="F290" s="83">
        <v>12865</v>
      </c>
      <c r="G290" s="83">
        <v>-2933</v>
      </c>
      <c r="H290" s="83">
        <v>3428</v>
      </c>
      <c r="I290" s="83">
        <v>0</v>
      </c>
      <c r="J290" s="90">
        <v>455.6994319772129</v>
      </c>
      <c r="K290" s="83"/>
      <c r="L290" s="83">
        <v>13815.699431977213</v>
      </c>
      <c r="M290" s="83">
        <v>137162264</v>
      </c>
      <c r="N290" s="83">
        <f t="shared" si="12"/>
        <v>248</v>
      </c>
      <c r="O290" s="91" t="str">
        <f t="shared" si="13"/>
        <v>Haparanda</v>
      </c>
      <c r="P290" s="93">
        <f t="shared" si="14"/>
        <v>13815.699431977213</v>
      </c>
    </row>
    <row r="291" spans="1:16" ht="12.75">
      <c r="A291" s="109" t="s">
        <v>612</v>
      </c>
      <c r="B291" s="110" t="s">
        <v>563</v>
      </c>
      <c r="C291" t="s">
        <v>564</v>
      </c>
      <c r="D291" t="s">
        <v>564</v>
      </c>
      <c r="E291" s="5">
        <v>5084</v>
      </c>
      <c r="F291" s="83">
        <v>8343</v>
      </c>
      <c r="G291" s="83">
        <v>3660</v>
      </c>
      <c r="H291" s="83">
        <v>4771</v>
      </c>
      <c r="I291" s="83">
        <v>0</v>
      </c>
      <c r="J291" s="90">
        <v>455.6994319772129</v>
      </c>
      <c r="K291" s="83"/>
      <c r="L291" s="83">
        <v>17229.699431977213</v>
      </c>
      <c r="M291" s="83">
        <v>87595792</v>
      </c>
      <c r="N291" s="83">
        <f t="shared" si="12"/>
        <v>274</v>
      </c>
      <c r="O291" s="91" t="str">
        <f t="shared" si="13"/>
        <v>Jokkmokk</v>
      </c>
      <c r="P291" s="93">
        <f t="shared" si="14"/>
        <v>17229.699431977213</v>
      </c>
    </row>
    <row r="292" spans="1:16" ht="12.75">
      <c r="A292" s="109" t="s">
        <v>612</v>
      </c>
      <c r="B292" s="110" t="s">
        <v>567</v>
      </c>
      <c r="C292" t="s">
        <v>568</v>
      </c>
      <c r="D292" t="s">
        <v>568</v>
      </c>
      <c r="E292" s="5">
        <v>16518</v>
      </c>
      <c r="F292" s="83">
        <v>8180</v>
      </c>
      <c r="G292" s="83">
        <v>-1403</v>
      </c>
      <c r="H292" s="83">
        <v>3429</v>
      </c>
      <c r="I292" s="83">
        <v>0</v>
      </c>
      <c r="J292" s="90">
        <v>455.6994319772129</v>
      </c>
      <c r="K292" s="83"/>
      <c r="L292" s="83">
        <v>10661.699431977213</v>
      </c>
      <c r="M292" s="83">
        <v>176109951</v>
      </c>
      <c r="N292" s="83">
        <f t="shared" si="12"/>
        <v>197</v>
      </c>
      <c r="O292" s="91" t="str">
        <f t="shared" si="13"/>
        <v>Kalix</v>
      </c>
      <c r="P292" s="93">
        <f t="shared" si="14"/>
        <v>10661.699431977213</v>
      </c>
    </row>
    <row r="293" spans="1:16" ht="12.75">
      <c r="A293" s="109" t="s">
        <v>612</v>
      </c>
      <c r="B293" s="110" t="s">
        <v>585</v>
      </c>
      <c r="C293" t="s">
        <v>586</v>
      </c>
      <c r="D293" t="s">
        <v>586</v>
      </c>
      <c r="E293" s="5">
        <v>22987</v>
      </c>
      <c r="F293" s="83">
        <v>-220</v>
      </c>
      <c r="G293" s="83">
        <v>-2557</v>
      </c>
      <c r="H293" s="83">
        <v>5255</v>
      </c>
      <c r="I293" s="83">
        <v>0</v>
      </c>
      <c r="J293" s="90">
        <v>455.6994319772129</v>
      </c>
      <c r="K293" s="83"/>
      <c r="L293" s="83">
        <v>2933.699431977213</v>
      </c>
      <c r="M293" s="83">
        <v>67436949</v>
      </c>
      <c r="N293" s="83">
        <f t="shared" si="12"/>
        <v>29</v>
      </c>
      <c r="O293" s="91" t="str">
        <f t="shared" si="13"/>
        <v>Kiruna</v>
      </c>
      <c r="P293" s="93">
        <f t="shared" si="14"/>
        <v>2933.699431977213</v>
      </c>
    </row>
    <row r="294" spans="1:16" ht="12.75">
      <c r="A294" s="109" t="s">
        <v>612</v>
      </c>
      <c r="B294" s="110" t="s">
        <v>577</v>
      </c>
      <c r="C294" t="s">
        <v>578</v>
      </c>
      <c r="D294" t="s">
        <v>578</v>
      </c>
      <c r="E294" s="5">
        <v>74826</v>
      </c>
      <c r="F294" s="83">
        <v>5578</v>
      </c>
      <c r="G294" s="83">
        <v>-3070</v>
      </c>
      <c r="H294" s="83">
        <v>2197</v>
      </c>
      <c r="I294" s="83">
        <v>0</v>
      </c>
      <c r="J294" s="90">
        <v>455.6994319772129</v>
      </c>
      <c r="K294" s="83"/>
      <c r="L294" s="83">
        <v>5160.699431977213</v>
      </c>
      <c r="M294" s="83">
        <v>386154496</v>
      </c>
      <c r="N294" s="83">
        <f t="shared" si="12"/>
        <v>51</v>
      </c>
      <c r="O294" s="91" t="str">
        <f t="shared" si="13"/>
        <v>Luleå</v>
      </c>
      <c r="P294" s="93">
        <f t="shared" si="14"/>
        <v>5160.699431977213</v>
      </c>
    </row>
    <row r="295" spans="1:16" ht="12.75">
      <c r="A295" s="109" t="s">
        <v>612</v>
      </c>
      <c r="B295" s="110" t="s">
        <v>571</v>
      </c>
      <c r="C295" t="s">
        <v>572</v>
      </c>
      <c r="D295" t="s">
        <v>572</v>
      </c>
      <c r="E295" s="5">
        <v>6292</v>
      </c>
      <c r="F295" s="83">
        <v>11412</v>
      </c>
      <c r="G295" s="83">
        <v>6050</v>
      </c>
      <c r="H295" s="83">
        <v>4832</v>
      </c>
      <c r="I295" s="83">
        <v>0</v>
      </c>
      <c r="J295" s="90">
        <v>455.6994319772129</v>
      </c>
      <c r="K295" s="83"/>
      <c r="L295" s="83">
        <v>22749.699431977213</v>
      </c>
      <c r="M295" s="83">
        <v>143141109</v>
      </c>
      <c r="N295" s="83">
        <f t="shared" si="12"/>
        <v>282</v>
      </c>
      <c r="O295" s="91" t="str">
        <f t="shared" si="13"/>
        <v>Pajala</v>
      </c>
      <c r="P295" s="93">
        <f t="shared" si="14"/>
        <v>22749.699431977213</v>
      </c>
    </row>
    <row r="296" spans="1:16" ht="12.75">
      <c r="A296" s="109" t="s">
        <v>612</v>
      </c>
      <c r="B296" s="110" t="s">
        <v>579</v>
      </c>
      <c r="C296" t="s">
        <v>580</v>
      </c>
      <c r="D296" t="s">
        <v>580</v>
      </c>
      <c r="E296" s="5">
        <v>41097</v>
      </c>
      <c r="F296" s="83">
        <v>6773</v>
      </c>
      <c r="G296" s="83">
        <v>-3330</v>
      </c>
      <c r="H296" s="83">
        <v>1348</v>
      </c>
      <c r="I296" s="83">
        <v>0</v>
      </c>
      <c r="J296" s="90">
        <v>455.6994319772129</v>
      </c>
      <c r="K296" s="83"/>
      <c r="L296" s="83">
        <v>5246.699431977213</v>
      </c>
      <c r="M296" s="83">
        <v>215623607</v>
      </c>
      <c r="N296" s="83">
        <f t="shared" si="12"/>
        <v>54</v>
      </c>
      <c r="O296" s="91" t="str">
        <f t="shared" si="13"/>
        <v>Piteå</v>
      </c>
      <c r="P296" s="93">
        <f t="shared" si="14"/>
        <v>5246.699431977213</v>
      </c>
    </row>
    <row r="297" spans="1:16" ht="12.75">
      <c r="A297" s="109" t="s">
        <v>612</v>
      </c>
      <c r="B297" s="110" t="s">
        <v>575</v>
      </c>
      <c r="C297" t="s">
        <v>576</v>
      </c>
      <c r="D297" t="s">
        <v>576</v>
      </c>
      <c r="E297" s="5">
        <v>8224</v>
      </c>
      <c r="F297" s="83">
        <v>10165</v>
      </c>
      <c r="G297" s="83">
        <v>1610</v>
      </c>
      <c r="H297" s="83">
        <v>2542</v>
      </c>
      <c r="I297" s="83">
        <v>0</v>
      </c>
      <c r="J297" s="90">
        <v>455.6994319772129</v>
      </c>
      <c r="K297" s="83"/>
      <c r="L297" s="83">
        <v>14772.699431977213</v>
      </c>
      <c r="M297" s="83">
        <v>121490680</v>
      </c>
      <c r="N297" s="83">
        <f t="shared" si="12"/>
        <v>264</v>
      </c>
      <c r="O297" s="91" t="str">
        <f t="shared" si="13"/>
        <v>Älvsbyn</v>
      </c>
      <c r="P297" s="93">
        <f t="shared" si="14"/>
        <v>14772.699431977213</v>
      </c>
    </row>
    <row r="298" spans="1:16" ht="12.75">
      <c r="A298" s="109" t="s">
        <v>612</v>
      </c>
      <c r="B298" s="110" t="s">
        <v>565</v>
      </c>
      <c r="C298" t="s">
        <v>566</v>
      </c>
      <c r="D298" t="s">
        <v>566</v>
      </c>
      <c r="E298" s="5">
        <v>3498</v>
      </c>
      <c r="F298" s="83">
        <v>9873</v>
      </c>
      <c r="G298" s="83">
        <v>4165</v>
      </c>
      <c r="H298" s="83">
        <v>3757</v>
      </c>
      <c r="I298" s="83">
        <v>0</v>
      </c>
      <c r="J298" s="90">
        <v>455.6994319772129</v>
      </c>
      <c r="K298" s="83"/>
      <c r="L298" s="83">
        <v>18250.699431977213</v>
      </c>
      <c r="M298" s="83">
        <v>63840947</v>
      </c>
      <c r="N298" s="83">
        <f t="shared" si="12"/>
        <v>276</v>
      </c>
      <c r="O298" s="91" t="str">
        <f t="shared" si="13"/>
        <v>Överkalix</v>
      </c>
      <c r="P298" s="93">
        <f t="shared" si="14"/>
        <v>18250.699431977213</v>
      </c>
    </row>
    <row r="299" spans="1:16" ht="12.75">
      <c r="A299" s="113" t="s">
        <v>612</v>
      </c>
      <c r="B299" s="114" t="s">
        <v>569</v>
      </c>
      <c r="C299" s="52" t="s">
        <v>570</v>
      </c>
      <c r="D299" s="52" t="s">
        <v>570</v>
      </c>
      <c r="E299" s="5">
        <v>4775</v>
      </c>
      <c r="F299" s="83">
        <v>12515</v>
      </c>
      <c r="G299" s="83">
        <v>5238</v>
      </c>
      <c r="H299" s="83">
        <v>5049</v>
      </c>
      <c r="I299" s="49">
        <v>0</v>
      </c>
      <c r="J299" s="90">
        <v>455.6994319772129</v>
      </c>
      <c r="K299" s="83"/>
      <c r="L299" s="83">
        <v>23257.699431977213</v>
      </c>
      <c r="M299" s="83">
        <v>111055515</v>
      </c>
      <c r="N299" s="83">
        <f t="shared" si="12"/>
        <v>284</v>
      </c>
      <c r="O299" s="91" t="str">
        <f t="shared" si="13"/>
        <v>Övertorneå</v>
      </c>
      <c r="P299" s="93">
        <f t="shared" si="14"/>
        <v>23257.699431977213</v>
      </c>
    </row>
    <row r="300" spans="1:14" ht="12.75">
      <c r="A300" s="51"/>
      <c r="B300" s="51"/>
      <c r="C300" s="51"/>
      <c r="D300" s="52"/>
      <c r="E300" s="49"/>
      <c r="F300" s="49"/>
      <c r="G300" s="49"/>
      <c r="H300" s="49"/>
      <c r="I300" s="49"/>
      <c r="J300" s="49"/>
      <c r="K300" s="49"/>
      <c r="L300" s="5"/>
      <c r="M300" s="49"/>
      <c r="N300" s="49"/>
    </row>
    <row r="301" spans="1:3" s="52" customFormat="1" ht="12.75">
      <c r="A301" s="51"/>
      <c r="B301" s="51"/>
      <c r="C301" s="51"/>
    </row>
    <row r="302" spans="1:3" s="52" customFormat="1" ht="12.75">
      <c r="A302" s="51"/>
      <c r="B302" s="51"/>
      <c r="C302" s="51"/>
    </row>
  </sheetData>
  <sheetProtection/>
  <mergeCells count="1">
    <mergeCell ref="L3:M3"/>
  </mergeCells>
  <conditionalFormatting sqref="F10:N299 P10:P299">
    <cfRule type="cellIs" priority="4" dxfId="1" operator="lessThan" stopIfTrue="1">
      <formula>0</formula>
    </cfRule>
  </conditionalFormatting>
  <conditionalFormatting sqref="F10:M299">
    <cfRule type="cellIs" priority="3" dxfId="1" operator="lessThan" stopIfTrue="1">
      <formula>0</formula>
    </cfRule>
  </conditionalFormatting>
  <conditionalFormatting sqref="F10:M299">
    <cfRule type="cellIs" priority="2" dxfId="1" operator="lessThan" stopIfTrue="1">
      <formula>0</formula>
    </cfRule>
  </conditionalFormatting>
  <conditionalFormatting sqref="J9">
    <cfRule type="cellIs" priority="1" dxfId="0" operator="notEqual" stopIfTrue="1">
      <formula>""</formula>
    </cfRule>
  </conditionalFormatting>
  <printOptions/>
  <pageMargins left="0.7874015748031497" right="0.3937007874015748" top="0.8661417322834646" bottom="0.5905511811023623" header="0.5118110236220472" footer="0.5118110236220472"/>
  <pageSetup horizontalDpi="600" verticalDpi="600" orientation="landscape" paperSize="9" r:id="rId1"/>
  <headerFooter alignWithMargins="0">
    <oddHeader>&amp;LStatistiska centralbyrån
Offentlig ekonomi&amp;CDecember 2004&amp;RUtfall
&amp;P(&amp;N)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/>
  <dimension ref="A1:AM309"/>
  <sheetViews>
    <sheetView zoomScalePageLayoutView="0" workbookViewId="0" topLeftCell="A1">
      <pane xSplit="2" ySplit="8" topLeftCell="C9" activePane="bottomRight" state="frozen"/>
      <selection pane="topLeft" activeCell="P27" sqref="P27"/>
      <selection pane="topRight" activeCell="P27" sqref="P27"/>
      <selection pane="bottomLeft" activeCell="P27" sqref="P27"/>
      <selection pane="bottomRight" activeCell="I19" sqref="I19"/>
    </sheetView>
  </sheetViews>
  <sheetFormatPr defaultColWidth="9.140625" defaultRowHeight="12.75"/>
  <cols>
    <col min="2" max="2" width="14.7109375" style="0" bestFit="1" customWidth="1"/>
    <col min="6" max="6" width="1.28515625" style="0" customWidth="1"/>
    <col min="7" max="7" width="1.8515625" style="0" customWidth="1"/>
    <col min="8" max="8" width="12.7109375" style="0" bestFit="1" customWidth="1"/>
    <col min="9" max="9" width="10.8515625" style="0" bestFit="1" customWidth="1"/>
    <col min="10" max="10" width="13.140625" style="0" customWidth="1"/>
    <col min="14" max="15" width="2.28125" style="0" customWidth="1"/>
    <col min="16" max="16" width="1.8515625" style="0" customWidth="1"/>
    <col min="19" max="19" width="1.7109375" style="0" customWidth="1"/>
    <col min="21" max="21" width="7.57421875" style="0" customWidth="1"/>
    <col min="24" max="24" width="2.28125" style="0" customWidth="1"/>
    <col min="27" max="27" width="1.57421875" style="0" customWidth="1"/>
    <col min="30" max="30" width="12.7109375" style="0" bestFit="1" customWidth="1"/>
    <col min="31" max="31" width="1.8515625" style="0" customWidth="1"/>
    <col min="32" max="32" width="9.140625" style="0" hidden="1" customWidth="1"/>
    <col min="33" max="33" width="12.421875" style="0" hidden="1" customWidth="1"/>
    <col min="36" max="36" width="9.140625" style="0" hidden="1" customWidth="1"/>
    <col min="39" max="39" width="12.7109375" style="0" customWidth="1"/>
  </cols>
  <sheetData>
    <row r="1" spans="1:5" s="7" customFormat="1" ht="15.75">
      <c r="A1" s="3" t="s">
        <v>662</v>
      </c>
      <c r="B1" s="4"/>
      <c r="C1"/>
      <c r="D1"/>
      <c r="E1"/>
    </row>
    <row r="2" spans="1:30" s="29" customFormat="1" ht="11.25">
      <c r="A2" s="26" t="s">
        <v>2</v>
      </c>
      <c r="B2" s="27" t="s">
        <v>3</v>
      </c>
      <c r="C2" s="28"/>
      <c r="D2" s="28"/>
      <c r="E2" s="28"/>
      <c r="H2" s="30"/>
      <c r="I2" s="30"/>
      <c r="J2" s="31"/>
      <c r="K2" s="30"/>
      <c r="L2" s="31"/>
      <c r="M2" s="30"/>
      <c r="Q2" s="28"/>
      <c r="R2" s="28"/>
      <c r="V2" s="28"/>
      <c r="W2" s="28"/>
      <c r="Y2" s="28"/>
      <c r="Z2" s="28"/>
      <c r="AB2" s="28"/>
      <c r="AC2" s="28"/>
      <c r="AD2" s="28"/>
    </row>
    <row r="3" spans="1:13" s="29" customFormat="1" ht="11.25">
      <c r="A3" s="32" t="s">
        <v>8</v>
      </c>
      <c r="B3" s="33"/>
      <c r="H3" s="34"/>
      <c r="I3" s="34"/>
      <c r="J3" s="34"/>
      <c r="K3" s="34"/>
      <c r="L3" s="34"/>
      <c r="M3" s="34"/>
    </row>
    <row r="4" spans="1:13" s="29" customFormat="1" ht="11.25">
      <c r="A4" s="32" t="s">
        <v>9</v>
      </c>
      <c r="B4" s="33"/>
      <c r="C4" s="35"/>
      <c r="D4" s="35"/>
      <c r="E4" s="35"/>
      <c r="H4" s="34"/>
      <c r="I4" s="34"/>
      <c r="J4" s="34"/>
      <c r="K4" s="34"/>
      <c r="L4" s="34"/>
      <c r="M4" s="34"/>
    </row>
    <row r="5" spans="1:17" s="29" customFormat="1" ht="11.25">
      <c r="A5" s="32"/>
      <c r="B5" s="33"/>
      <c r="D5" s="35"/>
      <c r="E5" s="35"/>
      <c r="H5" s="34"/>
      <c r="I5" s="9"/>
      <c r="J5" s="9"/>
      <c r="K5" s="34"/>
      <c r="L5" s="34"/>
      <c r="M5" s="36"/>
      <c r="Q5" s="34"/>
    </row>
    <row r="6" spans="1:30" s="29" customFormat="1" ht="11.25">
      <c r="A6" s="37"/>
      <c r="B6" s="37"/>
      <c r="C6" s="38"/>
      <c r="D6" s="38"/>
      <c r="E6" s="38"/>
      <c r="H6" s="9"/>
      <c r="I6" s="9"/>
      <c r="J6" s="9"/>
      <c r="K6" s="9"/>
      <c r="L6" s="34"/>
      <c r="M6" s="9"/>
      <c r="Q6" s="9"/>
      <c r="R6" s="38"/>
      <c r="V6" s="38"/>
      <c r="W6" s="38"/>
      <c r="Y6" s="38"/>
      <c r="Z6" s="38"/>
      <c r="AB6" s="38"/>
      <c r="AC6" s="38"/>
      <c r="AD6" s="38"/>
    </row>
    <row r="7" spans="1:30" s="29" customFormat="1" ht="11.25">
      <c r="A7" s="40" t="s">
        <v>9</v>
      </c>
      <c r="B7" s="40" t="s">
        <v>3</v>
      </c>
      <c r="C7" s="38"/>
      <c r="D7" s="38"/>
      <c r="E7" s="38"/>
      <c r="H7" s="9"/>
      <c r="I7" s="39"/>
      <c r="J7" s="39"/>
      <c r="K7" s="9"/>
      <c r="L7" s="39"/>
      <c r="M7" s="9"/>
      <c r="Q7" s="38"/>
      <c r="R7" s="38"/>
      <c r="V7" s="38"/>
      <c r="W7" s="38"/>
      <c r="Y7" s="38"/>
      <c r="Z7" s="38"/>
      <c r="AB7" s="38"/>
      <c r="AC7" s="38"/>
      <c r="AD7" s="38"/>
    </row>
    <row r="8" spans="2:35" s="41" customFormat="1" ht="11.25">
      <c r="B8" s="41" t="s">
        <v>663</v>
      </c>
      <c r="H8" s="42"/>
      <c r="I8" s="43"/>
      <c r="J8" s="43"/>
      <c r="K8" s="42"/>
      <c r="L8" s="43"/>
      <c r="M8" s="44"/>
      <c r="AG8" s="45"/>
      <c r="AH8" s="45"/>
      <c r="AI8" s="45"/>
    </row>
    <row r="9" spans="1:37" s="8" customFormat="1" ht="12">
      <c r="A9" s="10" t="s">
        <v>297</v>
      </c>
      <c r="B9" s="8" t="s">
        <v>298</v>
      </c>
      <c r="C9" s="6"/>
      <c r="D9" s="6"/>
      <c r="E9" s="11"/>
      <c r="H9" s="6"/>
      <c r="I9" s="6"/>
      <c r="J9" s="6"/>
      <c r="K9" s="6"/>
      <c r="L9" s="6"/>
      <c r="M9" s="6"/>
      <c r="Q9" s="6"/>
      <c r="R9" s="6"/>
      <c r="T9" s="11"/>
      <c r="V9" s="6"/>
      <c r="W9" s="6"/>
      <c r="Y9" s="6"/>
      <c r="Z9" s="6"/>
      <c r="AB9" s="6"/>
      <c r="AC9" s="6"/>
      <c r="AD9" s="6"/>
      <c r="AE9" s="10"/>
      <c r="AJ9" s="20"/>
      <c r="AK9" s="10"/>
    </row>
    <row r="10" spans="1:37" s="8" customFormat="1" ht="12">
      <c r="A10" s="10" t="s">
        <v>351</v>
      </c>
      <c r="B10" s="8" t="s">
        <v>352</v>
      </c>
      <c r="C10" s="6"/>
      <c r="D10" s="6"/>
      <c r="E10" s="11"/>
      <c r="H10" s="6"/>
      <c r="I10" s="6"/>
      <c r="J10" s="6"/>
      <c r="K10" s="6"/>
      <c r="L10" s="6"/>
      <c r="M10" s="6"/>
      <c r="Q10" s="6"/>
      <c r="R10" s="6"/>
      <c r="T10" s="11"/>
      <c r="V10" s="6"/>
      <c r="W10" s="6"/>
      <c r="Y10" s="6"/>
      <c r="Z10" s="6"/>
      <c r="AB10" s="6"/>
      <c r="AC10" s="6"/>
      <c r="AD10" s="6"/>
      <c r="AE10" s="10"/>
      <c r="AJ10" s="24"/>
      <c r="AK10" s="10"/>
    </row>
    <row r="11" spans="1:37" s="8" customFormat="1" ht="12">
      <c r="A11" s="10" t="s">
        <v>151</v>
      </c>
      <c r="B11" s="8" t="s">
        <v>152</v>
      </c>
      <c r="C11" s="6"/>
      <c r="D11" s="6"/>
      <c r="E11" s="11"/>
      <c r="H11" s="6"/>
      <c r="I11" s="6"/>
      <c r="J11" s="6"/>
      <c r="K11" s="6"/>
      <c r="L11" s="6"/>
      <c r="M11" s="6"/>
      <c r="Q11" s="6"/>
      <c r="R11" s="6"/>
      <c r="T11" s="11"/>
      <c r="V11" s="6"/>
      <c r="W11" s="6"/>
      <c r="Y11" s="6"/>
      <c r="Z11" s="6"/>
      <c r="AB11" s="6"/>
      <c r="AC11" s="6"/>
      <c r="AD11" s="6"/>
      <c r="AE11" s="10"/>
      <c r="AJ11" s="23"/>
      <c r="AK11" s="10"/>
    </row>
    <row r="12" spans="1:37" s="8" customFormat="1" ht="12">
      <c r="A12" s="10" t="s">
        <v>119</v>
      </c>
      <c r="B12" s="8" t="s">
        <v>120</v>
      </c>
      <c r="C12" s="6"/>
      <c r="D12" s="6"/>
      <c r="E12" s="11"/>
      <c r="H12" s="6"/>
      <c r="I12" s="6"/>
      <c r="J12" s="6"/>
      <c r="K12" s="6"/>
      <c r="L12" s="6"/>
      <c r="M12" s="6"/>
      <c r="Q12" s="6"/>
      <c r="R12" s="6"/>
      <c r="T12" s="11"/>
      <c r="V12" s="6"/>
      <c r="W12" s="6"/>
      <c r="Y12" s="6"/>
      <c r="Z12" s="6"/>
      <c r="AB12" s="6"/>
      <c r="AC12" s="6"/>
      <c r="AD12" s="6"/>
      <c r="AE12" s="10"/>
      <c r="AJ12" s="20"/>
      <c r="AK12" s="10"/>
    </row>
    <row r="13" spans="1:37" s="8" customFormat="1" ht="12">
      <c r="A13" s="10" t="s">
        <v>448</v>
      </c>
      <c r="B13" s="8" t="s">
        <v>449</v>
      </c>
      <c r="C13" s="6"/>
      <c r="D13" s="6"/>
      <c r="E13" s="11"/>
      <c r="H13" s="6"/>
      <c r="I13" s="6"/>
      <c r="J13" s="6"/>
      <c r="K13" s="6"/>
      <c r="L13" s="6"/>
      <c r="M13" s="6"/>
      <c r="Q13" s="6"/>
      <c r="R13" s="6"/>
      <c r="T13" s="11"/>
      <c r="V13" s="6"/>
      <c r="W13" s="6"/>
      <c r="Y13" s="6"/>
      <c r="Z13" s="6"/>
      <c r="AB13" s="6"/>
      <c r="AC13" s="6"/>
      <c r="AD13" s="6"/>
      <c r="AE13" s="10"/>
      <c r="AJ13" s="20"/>
      <c r="AK13" s="10"/>
    </row>
    <row r="14" spans="1:37" s="8" customFormat="1" ht="12">
      <c r="A14" s="10" t="s">
        <v>561</v>
      </c>
      <c r="B14" s="8" t="s">
        <v>562</v>
      </c>
      <c r="C14" s="6"/>
      <c r="D14" s="6"/>
      <c r="E14" s="11"/>
      <c r="H14" s="6"/>
      <c r="I14" s="6"/>
      <c r="J14" s="6"/>
      <c r="K14" s="6"/>
      <c r="L14" s="6"/>
      <c r="M14" s="6"/>
      <c r="Q14" s="6"/>
      <c r="R14" s="6"/>
      <c r="T14" s="11"/>
      <c r="V14" s="6"/>
      <c r="W14" s="6"/>
      <c r="Y14" s="6"/>
      <c r="Z14" s="6"/>
      <c r="AB14" s="6"/>
      <c r="AC14" s="6"/>
      <c r="AD14" s="6"/>
      <c r="AE14" s="10"/>
      <c r="AJ14" s="20"/>
      <c r="AK14" s="10"/>
    </row>
    <row r="15" spans="1:37" s="8" customFormat="1" ht="12">
      <c r="A15" s="10" t="s">
        <v>559</v>
      </c>
      <c r="B15" s="8" t="s">
        <v>560</v>
      </c>
      <c r="C15" s="6"/>
      <c r="D15" s="6"/>
      <c r="E15" s="11"/>
      <c r="H15" s="6"/>
      <c r="I15" s="6"/>
      <c r="J15" s="6"/>
      <c r="K15" s="6"/>
      <c r="L15" s="6"/>
      <c r="M15" s="6"/>
      <c r="Q15" s="6"/>
      <c r="R15" s="6"/>
      <c r="T15" s="11"/>
      <c r="V15" s="6"/>
      <c r="W15" s="6"/>
      <c r="Y15" s="6"/>
      <c r="Z15" s="6"/>
      <c r="AB15" s="6"/>
      <c r="AC15" s="6"/>
      <c r="AD15" s="6"/>
      <c r="AE15" s="10"/>
      <c r="AJ15" s="20"/>
      <c r="AK15" s="10"/>
    </row>
    <row r="16" spans="1:37" s="8" customFormat="1" ht="12">
      <c r="A16" s="10" t="s">
        <v>401</v>
      </c>
      <c r="B16" s="8" t="s">
        <v>402</v>
      </c>
      <c r="C16" s="6"/>
      <c r="D16" s="6"/>
      <c r="E16" s="11"/>
      <c r="H16" s="6"/>
      <c r="I16" s="6"/>
      <c r="J16" s="6"/>
      <c r="K16" s="6"/>
      <c r="L16" s="6"/>
      <c r="M16" s="6"/>
      <c r="Q16" s="6"/>
      <c r="R16" s="6"/>
      <c r="T16" s="11"/>
      <c r="V16" s="6"/>
      <c r="W16" s="6"/>
      <c r="Y16" s="6"/>
      <c r="Z16" s="6"/>
      <c r="AB16" s="6"/>
      <c r="AC16" s="6"/>
      <c r="AD16" s="6"/>
      <c r="AE16" s="10"/>
      <c r="AJ16" s="20"/>
      <c r="AK16" s="10"/>
    </row>
    <row r="17" spans="1:37" s="8" customFormat="1" ht="12">
      <c r="A17" s="10" t="s">
        <v>421</v>
      </c>
      <c r="B17" s="8" t="s">
        <v>422</v>
      </c>
      <c r="C17" s="6"/>
      <c r="D17" s="6"/>
      <c r="E17" s="11"/>
      <c r="H17" s="6"/>
      <c r="I17" s="6"/>
      <c r="J17" s="6"/>
      <c r="K17" s="6"/>
      <c r="L17" s="6"/>
      <c r="M17" s="6"/>
      <c r="Q17" s="6"/>
      <c r="R17" s="6"/>
      <c r="T17" s="11"/>
      <c r="V17" s="6"/>
      <c r="W17" s="6"/>
      <c r="Y17" s="6"/>
      <c r="Z17" s="6"/>
      <c r="AB17" s="6"/>
      <c r="AC17" s="6"/>
      <c r="AD17" s="6"/>
      <c r="AE17" s="10"/>
      <c r="AJ17" s="20"/>
      <c r="AK17" s="10"/>
    </row>
    <row r="18" spans="1:37" s="8" customFormat="1" ht="12">
      <c r="A18" s="10" t="s">
        <v>475</v>
      </c>
      <c r="B18" s="8" t="s">
        <v>476</v>
      </c>
      <c r="C18" s="6"/>
      <c r="D18" s="6"/>
      <c r="E18" s="11"/>
      <c r="H18" s="6"/>
      <c r="I18" s="6"/>
      <c r="J18" s="6"/>
      <c r="K18" s="6"/>
      <c r="L18" s="6"/>
      <c r="M18" s="6"/>
      <c r="Q18" s="6"/>
      <c r="R18" s="6"/>
      <c r="T18" s="11"/>
      <c r="V18" s="6"/>
      <c r="W18" s="6"/>
      <c r="Y18" s="6"/>
      <c r="Z18" s="6"/>
      <c r="AB18" s="6"/>
      <c r="AC18" s="6"/>
      <c r="AD18" s="6"/>
      <c r="AE18" s="10"/>
      <c r="AJ18" s="20"/>
      <c r="AK18" s="10"/>
    </row>
    <row r="19" spans="1:37" s="8" customFormat="1" ht="12">
      <c r="A19" s="10" t="s">
        <v>315</v>
      </c>
      <c r="B19" s="8" t="s">
        <v>316</v>
      </c>
      <c r="C19" s="6"/>
      <c r="D19" s="6"/>
      <c r="E19" s="11"/>
      <c r="H19" s="6"/>
      <c r="I19" s="6"/>
      <c r="J19" s="6"/>
      <c r="K19" s="6"/>
      <c r="L19" s="6"/>
      <c r="M19" s="6"/>
      <c r="Q19" s="6"/>
      <c r="R19" s="6"/>
      <c r="T19" s="11"/>
      <c r="V19" s="6"/>
      <c r="W19" s="6"/>
      <c r="Y19" s="6"/>
      <c r="Z19" s="6"/>
      <c r="AB19" s="6"/>
      <c r="AC19" s="6"/>
      <c r="AD19" s="6"/>
      <c r="AE19" s="10"/>
      <c r="AJ19" s="23"/>
      <c r="AK19" s="10"/>
    </row>
    <row r="20" spans="1:37" s="8" customFormat="1" ht="12">
      <c r="A20" s="10" t="s">
        <v>523</v>
      </c>
      <c r="B20" s="8" t="s">
        <v>524</v>
      </c>
      <c r="C20" s="6"/>
      <c r="D20" s="6"/>
      <c r="E20" s="11"/>
      <c r="H20" s="6"/>
      <c r="I20" s="6"/>
      <c r="J20" s="6"/>
      <c r="K20" s="6"/>
      <c r="L20" s="6"/>
      <c r="M20" s="6"/>
      <c r="Q20" s="6"/>
      <c r="R20" s="6"/>
      <c r="T20" s="11"/>
      <c r="V20" s="6"/>
      <c r="W20" s="6"/>
      <c r="Y20" s="6"/>
      <c r="Z20" s="6"/>
      <c r="AB20" s="6"/>
      <c r="AC20" s="6"/>
      <c r="AD20" s="6"/>
      <c r="AE20" s="10"/>
      <c r="AJ20" s="20"/>
      <c r="AK20" s="10"/>
    </row>
    <row r="21" spans="1:37" s="8" customFormat="1" ht="12">
      <c r="A21" s="10" t="s">
        <v>531</v>
      </c>
      <c r="B21" s="8" t="s">
        <v>532</v>
      </c>
      <c r="C21" s="6"/>
      <c r="D21" s="6"/>
      <c r="E21" s="11"/>
      <c r="H21" s="6"/>
      <c r="I21" s="6"/>
      <c r="J21" s="6"/>
      <c r="K21" s="6"/>
      <c r="L21" s="6"/>
      <c r="M21" s="6"/>
      <c r="Q21" s="6"/>
      <c r="R21" s="6"/>
      <c r="T21" s="11"/>
      <c r="V21" s="6"/>
      <c r="W21" s="6"/>
      <c r="Y21" s="6"/>
      <c r="Z21" s="6"/>
      <c r="AB21" s="6"/>
      <c r="AC21" s="6"/>
      <c r="AD21" s="6"/>
      <c r="AE21" s="10"/>
      <c r="AJ21" s="20"/>
      <c r="AK21" s="10"/>
    </row>
    <row r="22" spans="1:37" s="8" customFormat="1" ht="12">
      <c r="A22" s="10" t="s">
        <v>209</v>
      </c>
      <c r="B22" s="8" t="s">
        <v>210</v>
      </c>
      <c r="C22" s="6"/>
      <c r="D22" s="6"/>
      <c r="E22" s="11"/>
      <c r="H22" s="6"/>
      <c r="I22" s="6"/>
      <c r="J22" s="6"/>
      <c r="K22" s="6"/>
      <c r="L22" s="6"/>
      <c r="M22" s="6"/>
      <c r="Q22" s="6"/>
      <c r="R22" s="6"/>
      <c r="T22" s="11"/>
      <c r="V22" s="6"/>
      <c r="W22" s="6"/>
      <c r="Y22" s="6"/>
      <c r="Z22" s="6"/>
      <c r="AB22" s="6"/>
      <c r="AC22" s="6"/>
      <c r="AD22" s="6"/>
      <c r="AE22" s="10"/>
      <c r="AJ22" s="20"/>
      <c r="AK22" s="10"/>
    </row>
    <row r="23" spans="1:37" s="8" customFormat="1" ht="12">
      <c r="A23" s="10" t="s">
        <v>581</v>
      </c>
      <c r="B23" s="8" t="s">
        <v>582</v>
      </c>
      <c r="C23" s="6"/>
      <c r="D23" s="6"/>
      <c r="E23" s="11"/>
      <c r="H23" s="6"/>
      <c r="I23" s="6"/>
      <c r="J23" s="6"/>
      <c r="K23" s="6"/>
      <c r="L23" s="6"/>
      <c r="M23" s="6"/>
      <c r="Q23" s="6"/>
      <c r="R23" s="6"/>
      <c r="T23" s="11"/>
      <c r="V23" s="6"/>
      <c r="W23" s="6"/>
      <c r="Y23" s="6"/>
      <c r="Z23" s="6"/>
      <c r="AB23" s="6"/>
      <c r="AC23" s="6"/>
      <c r="AD23" s="6"/>
      <c r="AE23" s="10"/>
      <c r="AJ23" s="20"/>
      <c r="AK23" s="10"/>
    </row>
    <row r="24" spans="1:37" s="8" customFormat="1" ht="12">
      <c r="A24" s="10" t="s">
        <v>303</v>
      </c>
      <c r="B24" s="8" t="s">
        <v>304</v>
      </c>
      <c r="C24" s="6"/>
      <c r="D24" s="6"/>
      <c r="E24" s="11"/>
      <c r="H24" s="6"/>
      <c r="I24" s="6"/>
      <c r="J24" s="6"/>
      <c r="K24" s="6"/>
      <c r="L24" s="6"/>
      <c r="M24" s="6"/>
      <c r="Q24" s="6"/>
      <c r="R24" s="6"/>
      <c r="T24" s="11"/>
      <c r="V24" s="6"/>
      <c r="W24" s="6"/>
      <c r="Y24" s="6"/>
      <c r="Z24" s="6"/>
      <c r="AB24" s="6"/>
      <c r="AC24" s="6"/>
      <c r="AD24" s="6"/>
      <c r="AE24" s="10"/>
      <c r="AJ24" s="20"/>
      <c r="AK24" s="10"/>
    </row>
    <row r="25" spans="1:37" s="8" customFormat="1" ht="12">
      <c r="A25" s="10" t="s">
        <v>495</v>
      </c>
      <c r="B25" s="8" t="s">
        <v>496</v>
      </c>
      <c r="C25" s="6"/>
      <c r="D25" s="6"/>
      <c r="E25" s="11"/>
      <c r="H25" s="6"/>
      <c r="I25" s="6"/>
      <c r="J25" s="6"/>
      <c r="K25" s="6"/>
      <c r="L25" s="6"/>
      <c r="M25" s="6"/>
      <c r="Q25" s="6"/>
      <c r="R25" s="6"/>
      <c r="T25" s="11"/>
      <c r="V25" s="6"/>
      <c r="W25" s="6"/>
      <c r="Y25" s="6"/>
      <c r="Z25" s="6"/>
      <c r="AB25" s="6"/>
      <c r="AC25" s="6"/>
      <c r="AD25" s="6"/>
      <c r="AE25" s="10"/>
      <c r="AJ25" s="20"/>
      <c r="AK25" s="10"/>
    </row>
    <row r="26" spans="1:37" s="8" customFormat="1" ht="12">
      <c r="A26" s="10" t="s">
        <v>183</v>
      </c>
      <c r="B26" s="8" t="s">
        <v>184</v>
      </c>
      <c r="C26" s="6"/>
      <c r="D26" s="6"/>
      <c r="E26" s="11"/>
      <c r="H26" s="6"/>
      <c r="I26" s="6"/>
      <c r="J26" s="6"/>
      <c r="K26" s="6"/>
      <c r="L26" s="6"/>
      <c r="M26" s="6"/>
      <c r="Q26" s="6"/>
      <c r="R26" s="6"/>
      <c r="T26" s="11"/>
      <c r="V26" s="6"/>
      <c r="W26" s="6"/>
      <c r="Y26" s="6"/>
      <c r="Z26" s="6"/>
      <c r="AB26" s="6"/>
      <c r="AC26" s="6"/>
      <c r="AD26" s="6"/>
      <c r="AE26" s="10"/>
      <c r="AJ26" s="20"/>
      <c r="AK26" s="10"/>
    </row>
    <row r="27" spans="1:37" s="8" customFormat="1" ht="12">
      <c r="A27" s="10" t="s">
        <v>469</v>
      </c>
      <c r="B27" s="8" t="s">
        <v>470</v>
      </c>
      <c r="C27" s="6"/>
      <c r="D27" s="6"/>
      <c r="E27" s="11"/>
      <c r="H27" s="6"/>
      <c r="I27" s="6"/>
      <c r="J27" s="6"/>
      <c r="K27" s="6"/>
      <c r="L27" s="6"/>
      <c r="M27" s="6"/>
      <c r="Q27" s="6"/>
      <c r="R27" s="6"/>
      <c r="T27" s="11"/>
      <c r="V27" s="6"/>
      <c r="W27" s="6"/>
      <c r="Y27" s="6"/>
      <c r="Z27" s="6"/>
      <c r="AB27" s="6"/>
      <c r="AC27" s="6"/>
      <c r="AD27" s="6"/>
      <c r="AE27" s="10"/>
      <c r="AJ27" s="20"/>
      <c r="AK27" s="10"/>
    </row>
    <row r="28" spans="1:37" s="8" customFormat="1" ht="12">
      <c r="A28" s="10" t="s">
        <v>353</v>
      </c>
      <c r="B28" s="8" t="s">
        <v>354</v>
      </c>
      <c r="C28" s="6"/>
      <c r="D28" s="6"/>
      <c r="E28" s="11"/>
      <c r="H28" s="6"/>
      <c r="I28" s="6"/>
      <c r="J28" s="6"/>
      <c r="K28" s="6"/>
      <c r="L28" s="6"/>
      <c r="M28" s="6"/>
      <c r="Q28" s="6"/>
      <c r="R28" s="6"/>
      <c r="T28" s="11"/>
      <c r="V28" s="6"/>
      <c r="W28" s="6"/>
      <c r="Y28" s="6"/>
      <c r="Z28" s="6"/>
      <c r="AB28" s="6"/>
      <c r="AC28" s="6"/>
      <c r="AD28" s="6"/>
      <c r="AE28" s="10"/>
      <c r="AJ28" s="20"/>
      <c r="AK28" s="10"/>
    </row>
    <row r="29" spans="1:37" s="8" customFormat="1" ht="12">
      <c r="A29" s="10" t="s">
        <v>23</v>
      </c>
      <c r="B29" s="8" t="s">
        <v>24</v>
      </c>
      <c r="C29" s="6"/>
      <c r="D29" s="6"/>
      <c r="E29" s="11"/>
      <c r="H29" s="6"/>
      <c r="I29" s="6"/>
      <c r="J29" s="6"/>
      <c r="K29" s="6"/>
      <c r="L29" s="6"/>
      <c r="M29" s="6"/>
      <c r="Q29" s="6"/>
      <c r="R29" s="6"/>
      <c r="T29" s="11"/>
      <c r="V29" s="6"/>
      <c r="W29" s="6"/>
      <c r="Y29" s="6"/>
      <c r="Z29" s="6"/>
      <c r="AB29" s="6"/>
      <c r="AC29" s="6"/>
      <c r="AD29" s="6"/>
      <c r="AE29" s="10"/>
      <c r="AJ29" s="20"/>
      <c r="AK29" s="10"/>
    </row>
    <row r="30" spans="1:37" s="8" customFormat="1" ht="12">
      <c r="A30" s="10" t="s">
        <v>99</v>
      </c>
      <c r="B30" s="8" t="s">
        <v>100</v>
      </c>
      <c r="C30" s="6"/>
      <c r="D30" s="6"/>
      <c r="E30" s="11"/>
      <c r="H30" s="6"/>
      <c r="I30" s="6"/>
      <c r="J30" s="6"/>
      <c r="K30" s="6"/>
      <c r="L30" s="6"/>
      <c r="M30" s="6"/>
      <c r="Q30" s="6"/>
      <c r="R30" s="6"/>
      <c r="T30" s="11"/>
      <c r="V30" s="6"/>
      <c r="W30" s="6"/>
      <c r="Y30" s="6"/>
      <c r="Z30" s="6"/>
      <c r="AB30" s="6"/>
      <c r="AC30" s="6"/>
      <c r="AD30" s="6"/>
      <c r="AE30" s="10"/>
      <c r="AJ30" s="20"/>
      <c r="AK30" s="10"/>
    </row>
    <row r="31" spans="1:37" s="8" customFormat="1" ht="12">
      <c r="A31" s="10" t="s">
        <v>227</v>
      </c>
      <c r="B31" s="8" t="s">
        <v>228</v>
      </c>
      <c r="C31" s="6"/>
      <c r="D31" s="6"/>
      <c r="E31" s="11"/>
      <c r="H31" s="6"/>
      <c r="I31" s="6"/>
      <c r="J31" s="6"/>
      <c r="K31" s="6"/>
      <c r="L31" s="6"/>
      <c r="M31" s="6"/>
      <c r="Q31" s="6"/>
      <c r="R31" s="6"/>
      <c r="T31" s="11"/>
      <c r="V31" s="6"/>
      <c r="W31" s="6"/>
      <c r="Y31" s="6"/>
      <c r="Z31" s="6"/>
      <c r="AB31" s="6"/>
      <c r="AC31" s="6"/>
      <c r="AD31" s="6"/>
      <c r="AE31" s="10"/>
      <c r="AJ31" s="20"/>
      <c r="AK31" s="10"/>
    </row>
    <row r="32" spans="1:37" s="8" customFormat="1" ht="12">
      <c r="A32" s="10" t="s">
        <v>515</v>
      </c>
      <c r="B32" s="8" t="s">
        <v>516</v>
      </c>
      <c r="C32" s="6"/>
      <c r="D32" s="6"/>
      <c r="E32" s="11"/>
      <c r="H32" s="6"/>
      <c r="I32" s="6"/>
      <c r="J32" s="6"/>
      <c r="K32" s="6"/>
      <c r="L32" s="6"/>
      <c r="M32" s="6"/>
      <c r="Q32" s="6"/>
      <c r="R32" s="6"/>
      <c r="T32" s="11"/>
      <c r="V32" s="6"/>
      <c r="W32" s="6"/>
      <c r="Y32" s="6"/>
      <c r="Z32" s="6"/>
      <c r="AB32" s="6"/>
      <c r="AC32" s="6"/>
      <c r="AD32" s="6"/>
      <c r="AE32" s="10"/>
      <c r="AJ32" s="20"/>
      <c r="AK32" s="10"/>
    </row>
    <row r="33" spans="1:37" s="8" customFormat="1" ht="12">
      <c r="A33" s="10" t="s">
        <v>201</v>
      </c>
      <c r="B33" s="8" t="s">
        <v>202</v>
      </c>
      <c r="C33" s="6"/>
      <c r="D33" s="6"/>
      <c r="E33" s="11"/>
      <c r="H33" s="6"/>
      <c r="I33" s="6"/>
      <c r="J33" s="6"/>
      <c r="K33" s="6"/>
      <c r="L33" s="6"/>
      <c r="M33" s="6"/>
      <c r="Q33" s="6"/>
      <c r="R33" s="6"/>
      <c r="T33" s="11"/>
      <c r="V33" s="6"/>
      <c r="W33" s="6"/>
      <c r="Y33" s="6"/>
      <c r="Z33" s="6"/>
      <c r="AB33" s="6"/>
      <c r="AC33" s="6"/>
      <c r="AD33" s="6"/>
      <c r="AE33" s="10"/>
      <c r="AJ33" s="20"/>
      <c r="AK33" s="10"/>
    </row>
    <row r="34" spans="1:37" s="8" customFormat="1" ht="12">
      <c r="A34" s="10" t="s">
        <v>237</v>
      </c>
      <c r="B34" s="8" t="s">
        <v>238</v>
      </c>
      <c r="C34" s="6"/>
      <c r="D34" s="6"/>
      <c r="E34" s="11"/>
      <c r="H34" s="6"/>
      <c r="I34" s="6"/>
      <c r="J34" s="6"/>
      <c r="K34" s="6"/>
      <c r="L34" s="6"/>
      <c r="M34" s="6"/>
      <c r="Q34" s="6"/>
      <c r="R34" s="6"/>
      <c r="T34" s="11"/>
      <c r="V34" s="6"/>
      <c r="W34" s="6"/>
      <c r="Y34" s="6"/>
      <c r="Z34" s="6"/>
      <c r="AB34" s="6"/>
      <c r="AC34" s="6"/>
      <c r="AD34" s="6"/>
      <c r="AE34" s="10"/>
      <c r="AJ34" s="20"/>
      <c r="AK34" s="10"/>
    </row>
    <row r="35" spans="1:37" s="8" customFormat="1" ht="12">
      <c r="A35" s="10" t="s">
        <v>293</v>
      </c>
      <c r="B35" s="8" t="s">
        <v>294</v>
      </c>
      <c r="C35" s="6"/>
      <c r="D35" s="6"/>
      <c r="E35" s="11"/>
      <c r="H35" s="6"/>
      <c r="I35" s="6"/>
      <c r="J35" s="6"/>
      <c r="K35" s="6"/>
      <c r="L35" s="6"/>
      <c r="M35" s="6"/>
      <c r="Q35" s="6"/>
      <c r="R35" s="6"/>
      <c r="T35" s="11"/>
      <c r="V35" s="6"/>
      <c r="W35" s="6"/>
      <c r="Y35" s="6"/>
      <c r="Z35" s="6"/>
      <c r="AB35" s="6"/>
      <c r="AC35" s="6"/>
      <c r="AD35" s="6"/>
      <c r="AE35" s="10"/>
      <c r="AJ35" s="95"/>
      <c r="AK35" s="10"/>
    </row>
    <row r="36" spans="1:37" s="98" customFormat="1" ht="12">
      <c r="A36" s="97" t="s">
        <v>37</v>
      </c>
      <c r="B36" s="98" t="s">
        <v>38</v>
      </c>
      <c r="C36" s="99"/>
      <c r="D36" s="99"/>
      <c r="E36" s="100"/>
      <c r="H36" s="99"/>
      <c r="I36" s="99"/>
      <c r="J36" s="99"/>
      <c r="K36" s="99"/>
      <c r="L36" s="99"/>
      <c r="M36" s="99"/>
      <c r="Q36" s="99"/>
      <c r="R36" s="99"/>
      <c r="T36" s="100"/>
      <c r="V36" s="99"/>
      <c r="W36" s="99"/>
      <c r="Y36" s="99"/>
      <c r="Z36" s="99"/>
      <c r="AB36" s="99"/>
      <c r="AC36" s="99"/>
      <c r="AD36" s="99"/>
      <c r="AE36" s="97"/>
      <c r="AJ36" s="101"/>
      <c r="AK36" s="97"/>
    </row>
    <row r="37" spans="1:37" s="98" customFormat="1" ht="12">
      <c r="A37" s="97" t="s">
        <v>411</v>
      </c>
      <c r="B37" s="98" t="s">
        <v>412</v>
      </c>
      <c r="C37" s="99"/>
      <c r="D37" s="99"/>
      <c r="E37" s="100"/>
      <c r="H37" s="99"/>
      <c r="I37" s="99"/>
      <c r="J37" s="99"/>
      <c r="K37" s="99"/>
      <c r="L37" s="99"/>
      <c r="M37" s="99"/>
      <c r="Q37" s="99"/>
      <c r="R37" s="99"/>
      <c r="T37" s="100"/>
      <c r="V37" s="99"/>
      <c r="W37" s="99"/>
      <c r="Y37" s="99"/>
      <c r="Z37" s="99"/>
      <c r="AB37" s="99"/>
      <c r="AC37" s="99"/>
      <c r="AD37" s="99"/>
      <c r="AE37" s="97"/>
      <c r="AJ37" s="101"/>
      <c r="AK37" s="97"/>
    </row>
    <row r="38" spans="1:37" s="8" customFormat="1" ht="12">
      <c r="A38" s="10" t="s">
        <v>545</v>
      </c>
      <c r="B38" s="8" t="s">
        <v>546</v>
      </c>
      <c r="C38" s="6"/>
      <c r="D38" s="6"/>
      <c r="E38" s="11"/>
      <c r="H38" s="6"/>
      <c r="I38" s="6"/>
      <c r="J38" s="6"/>
      <c r="K38" s="6"/>
      <c r="L38" s="6"/>
      <c r="M38" s="6"/>
      <c r="Q38" s="6"/>
      <c r="R38" s="6"/>
      <c r="T38" s="11"/>
      <c r="V38" s="6"/>
      <c r="W38" s="6"/>
      <c r="Y38" s="6"/>
      <c r="Z38" s="6"/>
      <c r="AB38" s="6"/>
      <c r="AC38" s="6"/>
      <c r="AD38" s="6"/>
      <c r="AE38" s="10"/>
      <c r="AJ38" s="96"/>
      <c r="AK38" s="10"/>
    </row>
    <row r="39" spans="1:37" s="8" customFormat="1" ht="12">
      <c r="A39" s="10" t="s">
        <v>375</v>
      </c>
      <c r="B39" s="8" t="s">
        <v>376</v>
      </c>
      <c r="C39" s="6"/>
      <c r="D39" s="6"/>
      <c r="E39" s="11"/>
      <c r="H39" s="6"/>
      <c r="I39" s="6"/>
      <c r="J39" s="6"/>
      <c r="K39" s="6"/>
      <c r="L39" s="6"/>
      <c r="M39" s="6"/>
      <c r="Q39" s="6"/>
      <c r="R39" s="6"/>
      <c r="T39" s="11"/>
      <c r="V39" s="6"/>
      <c r="W39" s="6"/>
      <c r="Y39" s="6"/>
      <c r="Z39" s="6"/>
      <c r="AB39" s="6"/>
      <c r="AC39" s="6"/>
      <c r="AD39" s="6"/>
      <c r="AE39" s="10"/>
      <c r="AJ39" s="20"/>
      <c r="AK39" s="10"/>
    </row>
    <row r="40" spans="1:37" s="8" customFormat="1" ht="12">
      <c r="A40" s="10" t="s">
        <v>19</v>
      </c>
      <c r="B40" s="8" t="s">
        <v>20</v>
      </c>
      <c r="C40" s="6"/>
      <c r="D40" s="6"/>
      <c r="E40" s="11"/>
      <c r="H40" s="6"/>
      <c r="I40" s="6"/>
      <c r="J40" s="6"/>
      <c r="K40" s="6"/>
      <c r="L40" s="6"/>
      <c r="M40" s="6"/>
      <c r="Q40" s="6"/>
      <c r="R40" s="6"/>
      <c r="T40" s="11"/>
      <c r="V40" s="6"/>
      <c r="W40" s="6"/>
      <c r="Y40" s="6"/>
      <c r="Z40" s="6"/>
      <c r="AB40" s="6"/>
      <c r="AC40" s="6"/>
      <c r="AD40" s="6"/>
      <c r="AE40" s="10"/>
      <c r="AJ40" s="20"/>
      <c r="AK40" s="10"/>
    </row>
    <row r="41" spans="1:37" s="8" customFormat="1" ht="12">
      <c r="A41" s="10" t="s">
        <v>141</v>
      </c>
      <c r="B41" s="8" t="s">
        <v>142</v>
      </c>
      <c r="C41" s="6"/>
      <c r="D41" s="6"/>
      <c r="E41" s="11"/>
      <c r="H41" s="6"/>
      <c r="I41" s="6"/>
      <c r="J41" s="6"/>
      <c r="K41" s="6"/>
      <c r="L41" s="6"/>
      <c r="M41" s="6"/>
      <c r="Q41" s="6"/>
      <c r="R41" s="6"/>
      <c r="T41" s="11"/>
      <c r="V41" s="6"/>
      <c r="W41" s="6"/>
      <c r="Y41" s="6"/>
      <c r="Z41" s="6"/>
      <c r="AB41" s="6"/>
      <c r="AC41" s="6"/>
      <c r="AD41" s="6"/>
      <c r="AE41" s="10"/>
      <c r="AJ41" s="24"/>
      <c r="AK41" s="10"/>
    </row>
    <row r="42" spans="1:37" s="8" customFormat="1" ht="12">
      <c r="A42" s="10" t="s">
        <v>171</v>
      </c>
      <c r="B42" s="8" t="s">
        <v>172</v>
      </c>
      <c r="C42" s="6"/>
      <c r="D42" s="6"/>
      <c r="E42" s="11"/>
      <c r="H42" s="6"/>
      <c r="I42" s="6"/>
      <c r="J42" s="6"/>
      <c r="K42" s="6"/>
      <c r="L42" s="6"/>
      <c r="M42" s="6"/>
      <c r="Q42" s="6"/>
      <c r="R42" s="6"/>
      <c r="T42" s="11"/>
      <c r="V42" s="6"/>
      <c r="W42" s="6"/>
      <c r="Y42" s="6"/>
      <c r="Z42" s="6"/>
      <c r="AB42" s="6"/>
      <c r="AC42" s="6"/>
      <c r="AD42" s="6"/>
      <c r="AE42" s="10"/>
      <c r="AJ42" s="20"/>
      <c r="AK42" s="10"/>
    </row>
    <row r="43" spans="1:37" s="8" customFormat="1" ht="12">
      <c r="A43" s="10" t="s">
        <v>71</v>
      </c>
      <c r="B43" s="8" t="s">
        <v>72</v>
      </c>
      <c r="C43" s="6"/>
      <c r="D43" s="6"/>
      <c r="E43" s="11"/>
      <c r="H43" s="6"/>
      <c r="I43" s="6"/>
      <c r="J43" s="6"/>
      <c r="K43" s="6"/>
      <c r="L43" s="6"/>
      <c r="M43" s="6"/>
      <c r="Q43" s="6"/>
      <c r="R43" s="6"/>
      <c r="T43" s="11"/>
      <c r="V43" s="6"/>
      <c r="W43" s="6"/>
      <c r="Y43" s="6"/>
      <c r="Z43" s="6"/>
      <c r="AB43" s="6"/>
      <c r="AC43" s="6"/>
      <c r="AD43" s="6"/>
      <c r="AE43" s="10"/>
      <c r="AJ43" s="20"/>
      <c r="AK43" s="10"/>
    </row>
    <row r="44" spans="1:37" s="8" customFormat="1" ht="12">
      <c r="A44" s="10" t="s">
        <v>87</v>
      </c>
      <c r="B44" s="8" t="s">
        <v>88</v>
      </c>
      <c r="C44" s="6"/>
      <c r="D44" s="6"/>
      <c r="E44" s="11"/>
      <c r="H44" s="6"/>
      <c r="I44" s="6"/>
      <c r="J44" s="6"/>
      <c r="K44" s="6"/>
      <c r="L44" s="6"/>
      <c r="M44" s="6"/>
      <c r="Q44" s="6"/>
      <c r="R44" s="6"/>
      <c r="T44" s="11"/>
      <c r="V44" s="6"/>
      <c r="W44" s="6"/>
      <c r="Y44" s="6"/>
      <c r="Z44" s="6"/>
      <c r="AB44" s="6"/>
      <c r="AC44" s="6"/>
      <c r="AD44" s="6"/>
      <c r="AE44" s="10"/>
      <c r="AJ44" s="20"/>
      <c r="AK44" s="10"/>
    </row>
    <row r="45" spans="1:37" s="8" customFormat="1" ht="12">
      <c r="A45" s="10" t="s">
        <v>249</v>
      </c>
      <c r="B45" s="8" t="s">
        <v>250</v>
      </c>
      <c r="C45" s="6"/>
      <c r="D45" s="6"/>
      <c r="E45" s="11"/>
      <c r="H45" s="6"/>
      <c r="I45" s="6"/>
      <c r="J45" s="6"/>
      <c r="K45" s="6"/>
      <c r="L45" s="6"/>
      <c r="M45" s="6"/>
      <c r="Q45" s="6"/>
      <c r="R45" s="6"/>
      <c r="T45" s="11"/>
      <c r="V45" s="6"/>
      <c r="W45" s="6"/>
      <c r="Y45" s="6"/>
      <c r="Z45" s="6"/>
      <c r="AB45" s="6"/>
      <c r="AC45" s="6"/>
      <c r="AD45" s="6"/>
      <c r="AE45" s="10"/>
      <c r="AJ45" s="21"/>
      <c r="AK45" s="10"/>
    </row>
    <row r="46" spans="1:37" s="8" customFormat="1" ht="12">
      <c r="A46" s="10" t="s">
        <v>307</v>
      </c>
      <c r="B46" s="8" t="s">
        <v>308</v>
      </c>
      <c r="C46" s="6"/>
      <c r="D46" s="6"/>
      <c r="E46" s="11"/>
      <c r="H46" s="6"/>
      <c r="I46" s="6"/>
      <c r="J46" s="6"/>
      <c r="K46" s="6"/>
      <c r="L46" s="6"/>
      <c r="M46" s="6"/>
      <c r="Q46" s="6"/>
      <c r="R46" s="6"/>
      <c r="T46" s="11"/>
      <c r="V46" s="6"/>
      <c r="W46" s="6"/>
      <c r="Y46" s="6"/>
      <c r="Z46" s="6"/>
      <c r="AB46" s="6"/>
      <c r="AC46" s="6"/>
      <c r="AD46" s="6"/>
      <c r="AE46" s="10"/>
      <c r="AJ46" s="20"/>
      <c r="AK46" s="10"/>
    </row>
    <row r="47" spans="1:37" s="8" customFormat="1" ht="12">
      <c r="A47" s="10" t="s">
        <v>444</v>
      </c>
      <c r="B47" s="8" t="s">
        <v>445</v>
      </c>
      <c r="C47" s="6"/>
      <c r="D47" s="6"/>
      <c r="E47" s="11"/>
      <c r="H47" s="6"/>
      <c r="I47" s="6"/>
      <c r="J47" s="6"/>
      <c r="K47" s="6"/>
      <c r="L47" s="6"/>
      <c r="M47" s="6"/>
      <c r="Q47" s="6"/>
      <c r="R47" s="6"/>
      <c r="T47" s="11"/>
      <c r="V47" s="6"/>
      <c r="W47" s="6"/>
      <c r="Y47" s="6"/>
      <c r="Z47" s="6"/>
      <c r="AB47" s="6"/>
      <c r="AC47" s="6"/>
      <c r="AD47" s="6"/>
      <c r="AE47" s="10"/>
      <c r="AJ47" s="22"/>
      <c r="AK47" s="10"/>
    </row>
    <row r="48" spans="1:37" s="8" customFormat="1" ht="12">
      <c r="A48" s="10" t="s">
        <v>269</v>
      </c>
      <c r="B48" s="8" t="s">
        <v>270</v>
      </c>
      <c r="C48" s="6"/>
      <c r="D48" s="6"/>
      <c r="E48" s="11"/>
      <c r="H48" s="6"/>
      <c r="I48" s="6"/>
      <c r="J48" s="6"/>
      <c r="K48" s="6"/>
      <c r="L48" s="6"/>
      <c r="M48" s="6"/>
      <c r="Q48" s="6"/>
      <c r="R48" s="6"/>
      <c r="T48" s="11"/>
      <c r="V48" s="6"/>
      <c r="W48" s="6"/>
      <c r="Y48" s="6"/>
      <c r="Z48" s="6"/>
      <c r="AB48" s="6"/>
      <c r="AC48" s="6"/>
      <c r="AD48" s="6"/>
      <c r="AE48" s="10"/>
      <c r="AJ48" s="20"/>
      <c r="AK48" s="10"/>
    </row>
    <row r="49" spans="1:37" s="8" customFormat="1" ht="12">
      <c r="A49" s="10" t="s">
        <v>371</v>
      </c>
      <c r="B49" s="8" t="s">
        <v>372</v>
      </c>
      <c r="C49" s="6"/>
      <c r="D49" s="6"/>
      <c r="E49" s="11"/>
      <c r="H49" s="6"/>
      <c r="I49" s="6"/>
      <c r="J49" s="6"/>
      <c r="K49" s="6"/>
      <c r="L49" s="6"/>
      <c r="M49" s="6"/>
      <c r="Q49" s="6"/>
      <c r="R49" s="6"/>
      <c r="T49" s="11"/>
      <c r="V49" s="6"/>
      <c r="W49" s="6"/>
      <c r="Y49" s="6"/>
      <c r="Z49" s="6"/>
      <c r="AB49" s="6"/>
      <c r="AC49" s="6"/>
      <c r="AD49" s="6"/>
      <c r="AE49" s="10"/>
      <c r="AJ49" s="20"/>
      <c r="AK49" s="10"/>
    </row>
    <row r="50" spans="1:37" s="8" customFormat="1" ht="12">
      <c r="A50" s="10" t="s">
        <v>467</v>
      </c>
      <c r="B50" s="8" t="s">
        <v>468</v>
      </c>
      <c r="C50" s="6"/>
      <c r="D50" s="6"/>
      <c r="E50" s="11"/>
      <c r="H50" s="6"/>
      <c r="I50" s="6"/>
      <c r="J50" s="6"/>
      <c r="K50" s="6"/>
      <c r="L50" s="6"/>
      <c r="M50" s="6"/>
      <c r="Q50" s="6"/>
      <c r="R50" s="6"/>
      <c r="T50" s="11"/>
      <c r="V50" s="6"/>
      <c r="W50" s="6"/>
      <c r="Y50" s="6"/>
      <c r="Z50" s="6"/>
      <c r="AB50" s="6"/>
      <c r="AC50" s="6"/>
      <c r="AD50" s="6"/>
      <c r="AE50" s="10"/>
      <c r="AJ50" s="23"/>
      <c r="AK50" s="10"/>
    </row>
    <row r="51" spans="1:37" s="8" customFormat="1" ht="12">
      <c r="A51" s="10" t="s">
        <v>397</v>
      </c>
      <c r="B51" s="8" t="s">
        <v>398</v>
      </c>
      <c r="C51" s="6"/>
      <c r="D51" s="6"/>
      <c r="E51" s="11"/>
      <c r="H51" s="6"/>
      <c r="I51" s="6"/>
      <c r="J51" s="6"/>
      <c r="K51" s="6"/>
      <c r="L51" s="6"/>
      <c r="M51" s="6"/>
      <c r="Q51" s="6"/>
      <c r="R51" s="6"/>
      <c r="T51" s="11"/>
      <c r="V51" s="6"/>
      <c r="W51" s="6"/>
      <c r="Y51" s="6"/>
      <c r="Z51" s="6"/>
      <c r="AB51" s="6"/>
      <c r="AC51" s="6"/>
      <c r="AD51" s="6"/>
      <c r="AE51" s="10"/>
      <c r="AJ51" s="20"/>
      <c r="AK51" s="10"/>
    </row>
    <row r="52" spans="1:37" s="8" customFormat="1" ht="12">
      <c r="A52" s="10" t="s">
        <v>103</v>
      </c>
      <c r="B52" s="8" t="s">
        <v>104</v>
      </c>
      <c r="C52" s="6"/>
      <c r="D52" s="6"/>
      <c r="E52" s="11"/>
      <c r="H52" s="6"/>
      <c r="I52" s="6"/>
      <c r="J52" s="6"/>
      <c r="K52" s="6"/>
      <c r="L52" s="6"/>
      <c r="M52" s="6"/>
      <c r="Q52" s="6"/>
      <c r="R52" s="6"/>
      <c r="T52" s="11"/>
      <c r="V52" s="6"/>
      <c r="W52" s="6"/>
      <c r="Y52" s="6"/>
      <c r="Z52" s="6"/>
      <c r="AB52" s="6"/>
      <c r="AC52" s="6"/>
      <c r="AD52" s="6"/>
      <c r="AE52" s="10"/>
      <c r="AJ52" s="20"/>
      <c r="AK52" s="10"/>
    </row>
    <row r="53" spans="1:37" s="8" customFormat="1" ht="12">
      <c r="A53" s="10" t="s">
        <v>83</v>
      </c>
      <c r="B53" s="8" t="s">
        <v>84</v>
      </c>
      <c r="C53" s="6"/>
      <c r="D53" s="6"/>
      <c r="E53" s="11"/>
      <c r="H53" s="6"/>
      <c r="I53" s="6"/>
      <c r="J53" s="6"/>
      <c r="K53" s="6"/>
      <c r="L53" s="6"/>
      <c r="M53" s="6"/>
      <c r="Q53" s="6"/>
      <c r="R53" s="6"/>
      <c r="T53" s="11"/>
      <c r="V53" s="6"/>
      <c r="W53" s="6"/>
      <c r="Y53" s="6"/>
      <c r="Z53" s="6"/>
      <c r="AB53" s="6"/>
      <c r="AC53" s="6"/>
      <c r="AD53" s="6"/>
      <c r="AE53" s="10"/>
      <c r="AJ53" s="20"/>
      <c r="AK53" s="10"/>
    </row>
    <row r="54" spans="1:37" s="8" customFormat="1" ht="12">
      <c r="A54" s="10" t="s">
        <v>385</v>
      </c>
      <c r="B54" s="8" t="s">
        <v>386</v>
      </c>
      <c r="C54" s="6"/>
      <c r="D54" s="6"/>
      <c r="E54" s="11"/>
      <c r="H54" s="6"/>
      <c r="I54" s="6"/>
      <c r="J54" s="6"/>
      <c r="K54" s="6"/>
      <c r="L54" s="6"/>
      <c r="M54" s="6"/>
      <c r="Q54" s="6"/>
      <c r="R54" s="6"/>
      <c r="T54" s="11"/>
      <c r="V54" s="6"/>
      <c r="W54" s="6"/>
      <c r="Y54" s="6"/>
      <c r="Z54" s="6"/>
      <c r="AB54" s="6"/>
      <c r="AC54" s="6"/>
      <c r="AD54" s="6"/>
      <c r="AE54" s="10"/>
      <c r="AJ54" s="22"/>
      <c r="AK54" s="10"/>
    </row>
    <row r="55" spans="1:37" s="8" customFormat="1" ht="12">
      <c r="A55" s="10" t="s">
        <v>295</v>
      </c>
      <c r="B55" s="8" t="s">
        <v>296</v>
      </c>
      <c r="C55" s="6"/>
      <c r="D55" s="6"/>
      <c r="E55" s="11"/>
      <c r="H55" s="6"/>
      <c r="I55" s="6"/>
      <c r="J55" s="6"/>
      <c r="K55" s="6"/>
      <c r="L55" s="6"/>
      <c r="M55" s="6"/>
      <c r="Q55" s="6"/>
      <c r="R55" s="6"/>
      <c r="T55" s="11"/>
      <c r="V55" s="6"/>
      <c r="W55" s="6"/>
      <c r="Y55" s="6"/>
      <c r="Z55" s="6"/>
      <c r="AB55" s="6"/>
      <c r="AC55" s="6"/>
      <c r="AD55" s="6"/>
      <c r="AE55" s="10"/>
      <c r="AJ55" s="20"/>
      <c r="AK55" s="10"/>
    </row>
    <row r="56" spans="1:37" s="8" customFormat="1" ht="12">
      <c r="A56" s="10" t="s">
        <v>453</v>
      </c>
      <c r="B56" s="8" t="s">
        <v>454</v>
      </c>
      <c r="C56" s="6"/>
      <c r="D56" s="6"/>
      <c r="E56" s="11"/>
      <c r="H56" s="6"/>
      <c r="I56" s="6"/>
      <c r="J56" s="6"/>
      <c r="K56" s="6"/>
      <c r="L56" s="6"/>
      <c r="M56" s="6"/>
      <c r="Q56" s="6"/>
      <c r="R56" s="6"/>
      <c r="T56" s="11"/>
      <c r="V56" s="6"/>
      <c r="W56" s="6"/>
      <c r="Y56" s="6"/>
      <c r="Z56" s="6"/>
      <c r="AB56" s="6"/>
      <c r="AC56" s="6"/>
      <c r="AD56" s="6"/>
      <c r="AE56" s="10"/>
      <c r="AJ56" s="22"/>
      <c r="AK56" s="10"/>
    </row>
    <row r="57" spans="1:37" s="8" customFormat="1" ht="12">
      <c r="A57" s="10" t="s">
        <v>127</v>
      </c>
      <c r="B57" s="8" t="s">
        <v>128</v>
      </c>
      <c r="C57" s="6"/>
      <c r="D57" s="6"/>
      <c r="E57" s="11"/>
      <c r="H57" s="6"/>
      <c r="I57" s="6"/>
      <c r="J57" s="6"/>
      <c r="K57" s="6"/>
      <c r="L57" s="6"/>
      <c r="M57" s="6"/>
      <c r="Q57" s="6"/>
      <c r="R57" s="6"/>
      <c r="T57" s="11"/>
      <c r="V57" s="6"/>
      <c r="W57" s="6"/>
      <c r="Y57" s="6"/>
      <c r="Z57" s="6"/>
      <c r="AB57" s="6"/>
      <c r="AC57" s="6"/>
      <c r="AD57" s="6"/>
      <c r="AE57" s="10"/>
      <c r="AJ57" s="23"/>
      <c r="AK57" s="10"/>
    </row>
    <row r="58" spans="1:37" s="8" customFormat="1" ht="12">
      <c r="A58" s="10" t="s">
        <v>77</v>
      </c>
      <c r="B58" s="8" t="s">
        <v>78</v>
      </c>
      <c r="C58" s="6"/>
      <c r="D58" s="6"/>
      <c r="E58" s="11"/>
      <c r="H58" s="6"/>
      <c r="I58" s="6"/>
      <c r="J58" s="6"/>
      <c r="K58" s="6"/>
      <c r="L58" s="6"/>
      <c r="M58" s="6"/>
      <c r="Q58" s="6"/>
      <c r="R58" s="6"/>
      <c r="T58" s="11"/>
      <c r="V58" s="6"/>
      <c r="W58" s="6"/>
      <c r="Y58" s="6"/>
      <c r="Z58" s="6"/>
      <c r="AB58" s="6"/>
      <c r="AC58" s="6"/>
      <c r="AD58" s="6"/>
      <c r="AE58" s="10"/>
      <c r="AJ58" s="20"/>
      <c r="AK58" s="10"/>
    </row>
    <row r="59" spans="1:37" s="8" customFormat="1" ht="12">
      <c r="A59" s="10" t="s">
        <v>121</v>
      </c>
      <c r="B59" s="8" t="s">
        <v>122</v>
      </c>
      <c r="C59" s="6"/>
      <c r="D59" s="6"/>
      <c r="E59" s="11"/>
      <c r="H59" s="6"/>
      <c r="I59" s="6"/>
      <c r="J59" s="6"/>
      <c r="K59" s="6"/>
      <c r="L59" s="6"/>
      <c r="M59" s="6"/>
      <c r="Q59" s="6"/>
      <c r="R59" s="6"/>
      <c r="T59" s="11"/>
      <c r="V59" s="6"/>
      <c r="W59" s="6"/>
      <c r="Y59" s="6"/>
      <c r="Z59" s="6"/>
      <c r="AB59" s="6"/>
      <c r="AC59" s="6"/>
      <c r="AD59" s="6"/>
      <c r="AE59" s="10"/>
      <c r="AJ59" s="20"/>
      <c r="AK59" s="10"/>
    </row>
    <row r="60" spans="1:37" s="8" customFormat="1" ht="12">
      <c r="A60" s="46" t="s">
        <v>185</v>
      </c>
      <c r="B60" s="29" t="s">
        <v>186</v>
      </c>
      <c r="C60" s="34"/>
      <c r="D60" s="34"/>
      <c r="E60" s="11"/>
      <c r="H60" s="6"/>
      <c r="I60" s="6"/>
      <c r="J60" s="6"/>
      <c r="K60" s="6"/>
      <c r="L60" s="6"/>
      <c r="M60" s="6"/>
      <c r="Q60" s="6"/>
      <c r="R60" s="6"/>
      <c r="T60" s="11"/>
      <c r="V60" s="6"/>
      <c r="W60" s="6"/>
      <c r="Y60" s="6"/>
      <c r="Z60" s="6"/>
      <c r="AB60" s="6"/>
      <c r="AC60" s="6"/>
      <c r="AD60" s="6"/>
      <c r="AE60" s="10"/>
      <c r="AJ60" s="20"/>
      <c r="AK60" s="10"/>
    </row>
    <row r="61" spans="1:37" s="8" customFormat="1" ht="12">
      <c r="A61" s="10" t="s">
        <v>387</v>
      </c>
      <c r="B61" s="8" t="s">
        <v>388</v>
      </c>
      <c r="C61" s="6"/>
      <c r="D61" s="6"/>
      <c r="E61" s="11"/>
      <c r="H61" s="6"/>
      <c r="I61" s="6"/>
      <c r="J61" s="6"/>
      <c r="K61" s="6"/>
      <c r="L61" s="6"/>
      <c r="M61" s="6"/>
      <c r="Q61" s="6"/>
      <c r="R61" s="6"/>
      <c r="T61" s="11"/>
      <c r="V61" s="6"/>
      <c r="W61" s="6"/>
      <c r="Y61" s="6"/>
      <c r="Z61" s="6"/>
      <c r="AB61" s="6"/>
      <c r="AC61" s="6"/>
      <c r="AD61" s="6"/>
      <c r="AE61" s="10"/>
      <c r="AJ61" s="20"/>
      <c r="AK61" s="10"/>
    </row>
    <row r="62" spans="1:37" s="8" customFormat="1" ht="12">
      <c r="A62" s="10" t="s">
        <v>305</v>
      </c>
      <c r="B62" s="8" t="s">
        <v>306</v>
      </c>
      <c r="C62" s="6"/>
      <c r="D62" s="6"/>
      <c r="E62" s="11"/>
      <c r="H62" s="6"/>
      <c r="I62" s="6"/>
      <c r="J62" s="6"/>
      <c r="K62" s="6"/>
      <c r="L62" s="6"/>
      <c r="M62" s="6"/>
      <c r="Q62" s="6"/>
      <c r="R62" s="6"/>
      <c r="T62" s="11"/>
      <c r="V62" s="6"/>
      <c r="W62" s="6"/>
      <c r="Y62" s="6"/>
      <c r="Z62" s="6"/>
      <c r="AB62" s="6"/>
      <c r="AC62" s="6"/>
      <c r="AD62" s="6"/>
      <c r="AE62" s="10"/>
      <c r="AJ62" s="20"/>
      <c r="AK62" s="10"/>
    </row>
    <row r="63" spans="1:37" s="8" customFormat="1" ht="12">
      <c r="A63" s="10" t="s">
        <v>311</v>
      </c>
      <c r="B63" s="8" t="s">
        <v>312</v>
      </c>
      <c r="C63" s="6"/>
      <c r="D63" s="6"/>
      <c r="E63" s="11"/>
      <c r="H63" s="6"/>
      <c r="I63" s="6"/>
      <c r="J63" s="6"/>
      <c r="K63" s="6"/>
      <c r="L63" s="6"/>
      <c r="M63" s="6"/>
      <c r="Q63" s="6"/>
      <c r="R63" s="6"/>
      <c r="T63" s="11"/>
      <c r="V63" s="6"/>
      <c r="W63" s="6"/>
      <c r="Y63" s="6"/>
      <c r="Z63" s="6"/>
      <c r="AB63" s="6"/>
      <c r="AC63" s="6"/>
      <c r="AD63" s="6"/>
      <c r="AE63" s="10"/>
      <c r="AJ63" s="20"/>
      <c r="AK63" s="10"/>
    </row>
    <row r="64" spans="1:37" s="8" customFormat="1" ht="12">
      <c r="A64" s="10" t="s">
        <v>573</v>
      </c>
      <c r="B64" s="8" t="s">
        <v>574</v>
      </c>
      <c r="C64" s="6"/>
      <c r="D64" s="6"/>
      <c r="E64" s="11"/>
      <c r="H64" s="6"/>
      <c r="I64" s="6"/>
      <c r="J64" s="6"/>
      <c r="K64" s="6"/>
      <c r="L64" s="6"/>
      <c r="M64" s="6"/>
      <c r="Q64" s="6"/>
      <c r="R64" s="6"/>
      <c r="T64" s="11"/>
      <c r="V64" s="6"/>
      <c r="W64" s="6"/>
      <c r="Y64" s="6"/>
      <c r="Z64" s="6"/>
      <c r="AB64" s="6"/>
      <c r="AC64" s="6"/>
      <c r="AD64" s="6"/>
      <c r="AE64" s="10"/>
      <c r="AJ64" s="20"/>
      <c r="AK64" s="10"/>
    </row>
    <row r="65" spans="1:37" s="8" customFormat="1" ht="12">
      <c r="A65" s="10" t="s">
        <v>489</v>
      </c>
      <c r="B65" s="8" t="s">
        <v>490</v>
      </c>
      <c r="C65" s="6"/>
      <c r="D65" s="6"/>
      <c r="E65" s="11"/>
      <c r="H65" s="6"/>
      <c r="I65" s="6"/>
      <c r="J65" s="6"/>
      <c r="K65" s="6"/>
      <c r="L65" s="6"/>
      <c r="M65" s="6"/>
      <c r="Q65" s="6"/>
      <c r="R65" s="6"/>
      <c r="T65" s="11"/>
      <c r="V65" s="6"/>
      <c r="W65" s="6"/>
      <c r="Y65" s="6"/>
      <c r="Z65" s="6"/>
      <c r="AB65" s="6"/>
      <c r="AC65" s="6"/>
      <c r="AD65" s="6"/>
      <c r="AE65" s="10"/>
      <c r="AJ65" s="20"/>
      <c r="AK65" s="10"/>
    </row>
    <row r="66" spans="1:37" s="8" customFormat="1" ht="12">
      <c r="A66" s="10" t="s">
        <v>335</v>
      </c>
      <c r="B66" s="8" t="s">
        <v>336</v>
      </c>
      <c r="C66" s="6"/>
      <c r="D66" s="6"/>
      <c r="E66" s="11"/>
      <c r="H66" s="6"/>
      <c r="I66" s="6"/>
      <c r="J66" s="6"/>
      <c r="K66" s="6"/>
      <c r="L66" s="6"/>
      <c r="M66" s="6"/>
      <c r="Q66" s="6"/>
      <c r="R66" s="6"/>
      <c r="T66" s="11"/>
      <c r="V66" s="6"/>
      <c r="W66" s="6"/>
      <c r="Y66" s="6"/>
      <c r="Z66" s="6"/>
      <c r="AB66" s="6"/>
      <c r="AC66" s="6"/>
      <c r="AD66" s="6"/>
      <c r="AE66" s="10"/>
      <c r="AJ66" s="23"/>
      <c r="AK66" s="10"/>
    </row>
    <row r="67" spans="1:37" s="8" customFormat="1" ht="12">
      <c r="A67" s="10" t="s">
        <v>329</v>
      </c>
      <c r="B67" s="8" t="s">
        <v>330</v>
      </c>
      <c r="C67" s="6"/>
      <c r="D67" s="6"/>
      <c r="E67" s="11"/>
      <c r="H67" s="6"/>
      <c r="I67" s="6"/>
      <c r="J67" s="6"/>
      <c r="K67" s="6"/>
      <c r="L67" s="6"/>
      <c r="M67" s="6"/>
      <c r="Q67" s="6"/>
      <c r="R67" s="6"/>
      <c r="T67" s="11"/>
      <c r="V67" s="6"/>
      <c r="W67" s="6"/>
      <c r="Y67" s="6"/>
      <c r="Z67" s="6"/>
      <c r="AB67" s="6"/>
      <c r="AC67" s="6"/>
      <c r="AD67" s="6"/>
      <c r="AE67" s="10"/>
      <c r="AJ67" s="23"/>
      <c r="AK67" s="10"/>
    </row>
    <row r="68" spans="1:37" s="8" customFormat="1" ht="12">
      <c r="A68" s="10" t="s">
        <v>125</v>
      </c>
      <c r="B68" s="8" t="s">
        <v>126</v>
      </c>
      <c r="C68" s="6"/>
      <c r="D68" s="6"/>
      <c r="E68" s="11"/>
      <c r="H68" s="6"/>
      <c r="I68" s="6"/>
      <c r="J68" s="6"/>
      <c r="K68" s="6"/>
      <c r="L68" s="6"/>
      <c r="M68" s="6"/>
      <c r="Q68" s="6"/>
      <c r="R68" s="6"/>
      <c r="T68" s="11"/>
      <c r="V68" s="6"/>
      <c r="W68" s="6"/>
      <c r="Y68" s="6"/>
      <c r="Z68" s="6"/>
      <c r="AB68" s="6"/>
      <c r="AC68" s="6"/>
      <c r="AD68" s="6"/>
      <c r="AE68" s="10"/>
      <c r="AJ68" s="23"/>
      <c r="AK68" s="10"/>
    </row>
    <row r="69" spans="1:37" s="8" customFormat="1" ht="12">
      <c r="A69" s="10" t="s">
        <v>399</v>
      </c>
      <c r="B69" s="8" t="s">
        <v>400</v>
      </c>
      <c r="C69" s="6"/>
      <c r="D69" s="6"/>
      <c r="E69" s="11"/>
      <c r="H69" s="6"/>
      <c r="I69" s="6"/>
      <c r="J69" s="6"/>
      <c r="K69" s="6"/>
      <c r="L69" s="6"/>
      <c r="M69" s="6"/>
      <c r="Q69" s="6"/>
      <c r="R69" s="6"/>
      <c r="T69" s="11"/>
      <c r="V69" s="6"/>
      <c r="W69" s="6"/>
      <c r="Y69" s="6"/>
      <c r="Z69" s="6"/>
      <c r="AB69" s="6"/>
      <c r="AC69" s="6"/>
      <c r="AD69" s="6"/>
      <c r="AE69" s="10"/>
      <c r="AJ69" s="20"/>
      <c r="AK69" s="10"/>
    </row>
    <row r="70" spans="1:37" s="8" customFormat="1" ht="12">
      <c r="A70" s="10" t="s">
        <v>409</v>
      </c>
      <c r="B70" s="8" t="s">
        <v>410</v>
      </c>
      <c r="C70" s="6"/>
      <c r="D70" s="6"/>
      <c r="E70" s="11"/>
      <c r="H70" s="6"/>
      <c r="I70" s="6"/>
      <c r="J70" s="6"/>
      <c r="K70" s="6"/>
      <c r="L70" s="6"/>
      <c r="M70" s="6"/>
      <c r="Q70" s="6"/>
      <c r="R70" s="6"/>
      <c r="T70" s="11"/>
      <c r="V70" s="6"/>
      <c r="W70" s="6"/>
      <c r="Y70" s="6"/>
      <c r="Z70" s="6"/>
      <c r="AB70" s="6"/>
      <c r="AC70" s="6"/>
      <c r="AD70" s="6"/>
      <c r="AE70" s="10"/>
      <c r="AJ70" s="20"/>
      <c r="AK70" s="10"/>
    </row>
    <row r="71" spans="1:37" s="8" customFormat="1" ht="12">
      <c r="A71" s="10" t="s">
        <v>436</v>
      </c>
      <c r="B71" s="8" t="s">
        <v>437</v>
      </c>
      <c r="C71" s="6"/>
      <c r="D71" s="6"/>
      <c r="E71" s="11"/>
      <c r="H71" s="6"/>
      <c r="I71" s="6"/>
      <c r="J71" s="6"/>
      <c r="K71" s="6"/>
      <c r="L71" s="6"/>
      <c r="M71" s="6"/>
      <c r="Q71" s="6"/>
      <c r="R71" s="6"/>
      <c r="T71" s="11"/>
      <c r="V71" s="6"/>
      <c r="W71" s="6"/>
      <c r="Y71" s="6"/>
      <c r="Z71" s="6"/>
      <c r="AB71" s="6"/>
      <c r="AC71" s="6"/>
      <c r="AD71" s="6"/>
      <c r="AE71" s="10"/>
      <c r="AJ71" s="22"/>
      <c r="AK71" s="10"/>
    </row>
    <row r="72" spans="1:37" s="8" customFormat="1" ht="12">
      <c r="A72" s="10" t="s">
        <v>265</v>
      </c>
      <c r="B72" s="8" t="s">
        <v>266</v>
      </c>
      <c r="C72" s="6"/>
      <c r="D72" s="6"/>
      <c r="E72" s="11"/>
      <c r="H72" s="6"/>
      <c r="I72" s="6"/>
      <c r="J72" s="6"/>
      <c r="K72" s="6"/>
      <c r="L72" s="6"/>
      <c r="M72" s="6"/>
      <c r="Q72" s="6"/>
      <c r="R72" s="6"/>
      <c r="T72" s="11"/>
      <c r="V72" s="6"/>
      <c r="W72" s="6"/>
      <c r="Y72" s="6"/>
      <c r="Z72" s="6"/>
      <c r="AB72" s="6"/>
      <c r="AC72" s="6"/>
      <c r="AD72" s="6"/>
      <c r="AE72" s="10"/>
      <c r="AJ72" s="20"/>
      <c r="AK72" s="10"/>
    </row>
    <row r="73" spans="1:37" s="8" customFormat="1" ht="12">
      <c r="A73" s="10" t="s">
        <v>381</v>
      </c>
      <c r="B73" s="8" t="s">
        <v>382</v>
      </c>
      <c r="C73" s="6"/>
      <c r="D73" s="6"/>
      <c r="E73" s="11"/>
      <c r="H73" s="6"/>
      <c r="I73" s="6"/>
      <c r="J73" s="6"/>
      <c r="K73" s="6"/>
      <c r="L73" s="6"/>
      <c r="M73" s="6"/>
      <c r="Q73" s="6"/>
      <c r="R73" s="6"/>
      <c r="T73" s="11"/>
      <c r="V73" s="6"/>
      <c r="W73" s="6"/>
      <c r="Y73" s="6"/>
      <c r="Z73" s="6"/>
      <c r="AB73" s="6"/>
      <c r="AC73" s="6"/>
      <c r="AD73" s="6"/>
      <c r="AE73" s="10"/>
      <c r="AJ73" s="20"/>
      <c r="AK73" s="10"/>
    </row>
    <row r="74" spans="1:37" s="8" customFormat="1" ht="12">
      <c r="A74" s="10" t="s">
        <v>27</v>
      </c>
      <c r="B74" s="8" t="s">
        <v>28</v>
      </c>
      <c r="C74" s="6"/>
      <c r="D74" s="6"/>
      <c r="E74" s="11"/>
      <c r="H74" s="6"/>
      <c r="I74" s="6"/>
      <c r="J74" s="6"/>
      <c r="K74" s="6"/>
      <c r="L74" s="6"/>
      <c r="M74" s="6"/>
      <c r="Q74" s="6"/>
      <c r="R74" s="6"/>
      <c r="T74" s="11"/>
      <c r="V74" s="6"/>
      <c r="W74" s="6"/>
      <c r="Y74" s="6"/>
      <c r="Z74" s="6"/>
      <c r="AB74" s="6"/>
      <c r="AC74" s="6"/>
      <c r="AD74" s="6"/>
      <c r="AE74" s="10"/>
      <c r="AJ74" s="20"/>
      <c r="AK74" s="10"/>
    </row>
    <row r="75" spans="1:37" s="8" customFormat="1" ht="12">
      <c r="A75" s="10" t="s">
        <v>583</v>
      </c>
      <c r="B75" s="8" t="s">
        <v>584</v>
      </c>
      <c r="C75" s="6"/>
      <c r="D75" s="6"/>
      <c r="E75" s="11"/>
      <c r="H75" s="6"/>
      <c r="I75" s="6"/>
      <c r="J75" s="6"/>
      <c r="K75" s="6"/>
      <c r="L75" s="6"/>
      <c r="M75" s="6"/>
      <c r="Q75" s="6"/>
      <c r="R75" s="6"/>
      <c r="T75" s="11"/>
      <c r="V75" s="6"/>
      <c r="W75" s="6"/>
      <c r="Y75" s="6"/>
      <c r="Z75" s="6"/>
      <c r="AB75" s="6"/>
      <c r="AC75" s="6"/>
      <c r="AD75" s="6"/>
      <c r="AE75" s="10"/>
      <c r="AJ75" s="20"/>
      <c r="AK75" s="10"/>
    </row>
    <row r="76" spans="1:37" s="8" customFormat="1" ht="12">
      <c r="A76" s="94" t="s">
        <v>664</v>
      </c>
      <c r="B76" s="8" t="s">
        <v>433</v>
      </c>
      <c r="C76" s="6"/>
      <c r="D76" s="6"/>
      <c r="E76" s="11"/>
      <c r="H76" s="6"/>
      <c r="I76" s="6"/>
      <c r="J76" s="6"/>
      <c r="K76" s="6"/>
      <c r="L76" s="6"/>
      <c r="M76" s="6"/>
      <c r="Q76" s="6"/>
      <c r="R76" s="6"/>
      <c r="T76" s="11"/>
      <c r="V76" s="6"/>
      <c r="W76" s="6"/>
      <c r="Y76" s="6"/>
      <c r="Z76" s="6"/>
      <c r="AB76" s="6"/>
      <c r="AC76" s="6"/>
      <c r="AD76" s="6"/>
      <c r="AE76" s="10"/>
      <c r="AJ76" s="20"/>
      <c r="AK76" s="10"/>
    </row>
    <row r="77" spans="1:37" s="8" customFormat="1" ht="12">
      <c r="A77" s="10" t="s">
        <v>473</v>
      </c>
      <c r="B77" s="8" t="s">
        <v>474</v>
      </c>
      <c r="C77" s="6"/>
      <c r="D77" s="6"/>
      <c r="E77" s="11"/>
      <c r="H77" s="6"/>
      <c r="I77" s="6"/>
      <c r="J77" s="6"/>
      <c r="K77" s="6"/>
      <c r="L77" s="6"/>
      <c r="M77" s="6"/>
      <c r="Q77" s="6"/>
      <c r="R77" s="6"/>
      <c r="T77" s="11"/>
      <c r="V77" s="6"/>
      <c r="W77" s="6"/>
      <c r="Y77" s="6"/>
      <c r="Z77" s="6"/>
      <c r="AB77" s="6"/>
      <c r="AC77" s="6"/>
      <c r="AD77" s="6"/>
      <c r="AE77" s="10"/>
      <c r="AJ77" s="20"/>
      <c r="AK77" s="10"/>
    </row>
    <row r="78" spans="1:37" s="8" customFormat="1" ht="12">
      <c r="A78" s="10" t="s">
        <v>245</v>
      </c>
      <c r="B78" s="8" t="s">
        <v>246</v>
      </c>
      <c r="C78" s="6"/>
      <c r="D78" s="6"/>
      <c r="E78" s="11"/>
      <c r="H78" s="6"/>
      <c r="I78" s="6"/>
      <c r="J78" s="6"/>
      <c r="K78" s="6"/>
      <c r="L78" s="6"/>
      <c r="M78" s="6"/>
      <c r="Q78" s="6"/>
      <c r="R78" s="6"/>
      <c r="T78" s="11"/>
      <c r="V78" s="6"/>
      <c r="W78" s="6"/>
      <c r="Y78" s="6"/>
      <c r="Z78" s="6"/>
      <c r="AB78" s="6"/>
      <c r="AC78" s="6"/>
      <c r="AD78" s="6"/>
      <c r="AE78" s="10"/>
      <c r="AJ78" s="20"/>
      <c r="AK78" s="10"/>
    </row>
    <row r="79" spans="1:37" s="8" customFormat="1" ht="12">
      <c r="A79" s="10" t="s">
        <v>325</v>
      </c>
      <c r="B79" s="8" t="s">
        <v>326</v>
      </c>
      <c r="C79" s="6"/>
      <c r="D79" s="6"/>
      <c r="E79" s="11"/>
      <c r="H79" s="6"/>
      <c r="I79" s="6"/>
      <c r="J79" s="6"/>
      <c r="K79" s="6"/>
      <c r="L79" s="6"/>
      <c r="M79" s="6"/>
      <c r="Q79" s="6"/>
      <c r="R79" s="6"/>
      <c r="T79" s="11"/>
      <c r="V79" s="6"/>
      <c r="W79" s="6"/>
      <c r="Y79" s="6"/>
      <c r="Z79" s="6"/>
      <c r="AB79" s="6"/>
      <c r="AC79" s="6"/>
      <c r="AD79" s="6"/>
      <c r="AE79" s="10"/>
      <c r="AJ79" s="23"/>
      <c r="AK79" s="10"/>
    </row>
    <row r="80" spans="1:37" s="8" customFormat="1" ht="12">
      <c r="A80" s="10" t="s">
        <v>367</v>
      </c>
      <c r="B80" s="8" t="s">
        <v>368</v>
      </c>
      <c r="C80" s="6"/>
      <c r="D80" s="6"/>
      <c r="E80" s="11"/>
      <c r="H80" s="6"/>
      <c r="I80" s="6"/>
      <c r="J80" s="6"/>
      <c r="K80" s="6"/>
      <c r="L80" s="6"/>
      <c r="M80" s="6"/>
      <c r="Q80" s="6"/>
      <c r="R80" s="6"/>
      <c r="T80" s="11"/>
      <c r="V80" s="6"/>
      <c r="W80" s="6"/>
      <c r="Y80" s="6"/>
      <c r="Z80" s="6"/>
      <c r="AB80" s="6"/>
      <c r="AC80" s="6"/>
      <c r="AD80" s="6"/>
      <c r="AE80" s="10"/>
      <c r="AJ80" s="20"/>
      <c r="AK80" s="10"/>
    </row>
    <row r="81" spans="1:37" s="8" customFormat="1" ht="12">
      <c r="A81" s="10" t="s">
        <v>481</v>
      </c>
      <c r="B81" s="8" t="s">
        <v>482</v>
      </c>
      <c r="C81" s="6"/>
      <c r="D81" s="6"/>
      <c r="E81" s="11"/>
      <c r="H81" s="6"/>
      <c r="I81" s="6"/>
      <c r="J81" s="6"/>
      <c r="K81" s="6"/>
      <c r="L81" s="6"/>
      <c r="M81" s="6"/>
      <c r="Q81" s="6"/>
      <c r="R81" s="6"/>
      <c r="T81" s="11"/>
      <c r="V81" s="6"/>
      <c r="W81" s="6"/>
      <c r="Y81" s="6"/>
      <c r="Z81" s="6"/>
      <c r="AB81" s="6"/>
      <c r="AC81" s="6"/>
      <c r="AD81" s="6"/>
      <c r="AE81" s="10"/>
      <c r="AJ81" s="20"/>
      <c r="AK81" s="10"/>
    </row>
    <row r="82" spans="1:37" s="8" customFormat="1" ht="12">
      <c r="A82" s="10" t="s">
        <v>21</v>
      </c>
      <c r="B82" s="8" t="s">
        <v>22</v>
      </c>
      <c r="C82" s="6"/>
      <c r="D82" s="6"/>
      <c r="E82" s="11"/>
      <c r="H82" s="6"/>
      <c r="I82" s="6"/>
      <c r="J82" s="6"/>
      <c r="K82" s="6"/>
      <c r="L82" s="6"/>
      <c r="M82" s="6"/>
      <c r="Q82" s="6"/>
      <c r="R82" s="6"/>
      <c r="T82" s="11"/>
      <c r="V82" s="6"/>
      <c r="W82" s="6"/>
      <c r="Y82" s="6"/>
      <c r="Z82" s="6"/>
      <c r="AB82" s="6"/>
      <c r="AC82" s="6"/>
      <c r="AD82" s="6"/>
      <c r="AE82" s="10"/>
      <c r="AJ82" s="20"/>
      <c r="AK82" s="10"/>
    </row>
    <row r="83" spans="1:37" s="8" customFormat="1" ht="12">
      <c r="A83" s="10" t="s">
        <v>497</v>
      </c>
      <c r="B83" s="8" t="s">
        <v>498</v>
      </c>
      <c r="C83" s="6"/>
      <c r="D83" s="6"/>
      <c r="E83" s="11"/>
      <c r="H83" s="6"/>
      <c r="I83" s="6"/>
      <c r="J83" s="6"/>
      <c r="K83" s="6"/>
      <c r="L83" s="6"/>
      <c r="M83" s="6"/>
      <c r="Q83" s="6"/>
      <c r="R83" s="6"/>
      <c r="T83" s="11"/>
      <c r="V83" s="6"/>
      <c r="W83" s="6"/>
      <c r="Y83" s="6"/>
      <c r="Z83" s="6"/>
      <c r="AB83" s="6"/>
      <c r="AC83" s="6"/>
      <c r="AD83" s="6"/>
      <c r="AE83" s="10"/>
      <c r="AJ83" s="20"/>
      <c r="AK83" s="10"/>
    </row>
    <row r="84" spans="1:37" s="8" customFormat="1" ht="12">
      <c r="A84" s="10" t="s">
        <v>167</v>
      </c>
      <c r="B84" s="8" t="s">
        <v>168</v>
      </c>
      <c r="C84" s="6"/>
      <c r="D84" s="6"/>
      <c r="E84" s="11"/>
      <c r="H84" s="6"/>
      <c r="I84" s="6"/>
      <c r="J84" s="6"/>
      <c r="K84" s="6"/>
      <c r="L84" s="6"/>
      <c r="M84" s="6"/>
      <c r="Q84" s="6"/>
      <c r="R84" s="6"/>
      <c r="T84" s="11"/>
      <c r="V84" s="6"/>
      <c r="W84" s="6"/>
      <c r="Y84" s="6"/>
      <c r="Z84" s="6"/>
      <c r="AB84" s="6"/>
      <c r="AC84" s="6"/>
      <c r="AD84" s="6"/>
      <c r="AE84" s="10"/>
      <c r="AJ84" s="23"/>
      <c r="AK84" s="10"/>
    </row>
    <row r="85" spans="1:37" s="8" customFormat="1" ht="12">
      <c r="A85" s="10" t="s">
        <v>263</v>
      </c>
      <c r="B85" s="8" t="s">
        <v>264</v>
      </c>
      <c r="C85" s="6"/>
      <c r="D85" s="6"/>
      <c r="E85" s="11"/>
      <c r="H85" s="6"/>
      <c r="I85" s="6"/>
      <c r="J85" s="6"/>
      <c r="K85" s="6"/>
      <c r="L85" s="6"/>
      <c r="M85" s="6"/>
      <c r="Q85" s="6"/>
      <c r="R85" s="6"/>
      <c r="T85" s="11"/>
      <c r="V85" s="6"/>
      <c r="W85" s="6"/>
      <c r="Y85" s="6"/>
      <c r="Z85" s="6"/>
      <c r="AB85" s="6"/>
      <c r="AC85" s="6"/>
      <c r="AD85" s="6"/>
      <c r="AE85" s="10"/>
      <c r="AJ85" s="20"/>
      <c r="AK85" s="10"/>
    </row>
    <row r="86" spans="1:37" s="8" customFormat="1" ht="12">
      <c r="A86" s="10" t="s">
        <v>61</v>
      </c>
      <c r="B86" s="8" t="s">
        <v>62</v>
      </c>
      <c r="C86" s="6"/>
      <c r="D86" s="6"/>
      <c r="E86" s="11"/>
      <c r="H86" s="6"/>
      <c r="I86" s="6"/>
      <c r="J86" s="6"/>
      <c r="K86" s="6"/>
      <c r="L86" s="6"/>
      <c r="M86" s="6"/>
      <c r="Q86" s="6"/>
      <c r="R86" s="6"/>
      <c r="T86" s="11"/>
      <c r="V86" s="6"/>
      <c r="W86" s="6"/>
      <c r="Y86" s="6"/>
      <c r="Z86" s="6"/>
      <c r="AB86" s="6"/>
      <c r="AC86" s="6"/>
      <c r="AD86" s="6"/>
      <c r="AE86" s="10"/>
      <c r="AJ86" s="20"/>
      <c r="AK86" s="10"/>
    </row>
    <row r="87" spans="1:37" s="8" customFormat="1" ht="12">
      <c r="A87" s="10" t="s">
        <v>413</v>
      </c>
      <c r="B87" s="8" t="s">
        <v>414</v>
      </c>
      <c r="C87" s="6"/>
      <c r="D87" s="6"/>
      <c r="E87" s="11"/>
      <c r="H87" s="6"/>
      <c r="I87" s="6"/>
      <c r="J87" s="6"/>
      <c r="K87" s="6"/>
      <c r="L87" s="6"/>
      <c r="M87" s="6"/>
      <c r="Q87" s="6"/>
      <c r="R87" s="6"/>
      <c r="T87" s="11"/>
      <c r="V87" s="6"/>
      <c r="W87" s="6"/>
      <c r="Y87" s="6"/>
      <c r="Z87" s="6"/>
      <c r="AB87" s="6"/>
      <c r="AC87" s="6"/>
      <c r="AD87" s="6"/>
      <c r="AE87" s="10"/>
      <c r="AJ87" s="20"/>
      <c r="AK87" s="10"/>
    </row>
    <row r="88" spans="1:37" s="8" customFormat="1" ht="12">
      <c r="A88" s="10" t="s">
        <v>525</v>
      </c>
      <c r="B88" s="8" t="s">
        <v>526</v>
      </c>
      <c r="C88" s="6"/>
      <c r="D88" s="6"/>
      <c r="E88" s="11"/>
      <c r="H88" s="6"/>
      <c r="I88" s="6"/>
      <c r="J88" s="6"/>
      <c r="K88" s="6"/>
      <c r="L88" s="6"/>
      <c r="M88" s="6"/>
      <c r="Q88" s="6"/>
      <c r="R88" s="6"/>
      <c r="T88" s="11"/>
      <c r="V88" s="6"/>
      <c r="W88" s="6"/>
      <c r="Y88" s="6"/>
      <c r="Z88" s="6"/>
      <c r="AB88" s="6"/>
      <c r="AC88" s="6"/>
      <c r="AD88" s="6"/>
      <c r="AE88" s="10"/>
      <c r="AJ88" s="20"/>
      <c r="AK88" s="10"/>
    </row>
    <row r="89" spans="1:37" s="8" customFormat="1" ht="12">
      <c r="A89" s="10" t="s">
        <v>503</v>
      </c>
      <c r="B89" s="8" t="s">
        <v>504</v>
      </c>
      <c r="C89" s="6"/>
      <c r="D89" s="6"/>
      <c r="E89" s="11"/>
      <c r="H89" s="6"/>
      <c r="I89" s="6"/>
      <c r="J89" s="6"/>
      <c r="K89" s="6"/>
      <c r="L89" s="6"/>
      <c r="M89" s="6"/>
      <c r="Q89" s="6"/>
      <c r="R89" s="6"/>
      <c r="T89" s="11"/>
      <c r="V89" s="6"/>
      <c r="W89" s="6"/>
      <c r="Y89" s="6"/>
      <c r="Z89" s="6"/>
      <c r="AB89" s="6"/>
      <c r="AC89" s="6"/>
      <c r="AD89" s="6"/>
      <c r="AE89" s="10"/>
      <c r="AJ89" s="20"/>
      <c r="AK89" s="10"/>
    </row>
    <row r="90" spans="1:37" s="8" customFormat="1" ht="12">
      <c r="A90" s="10" t="s">
        <v>275</v>
      </c>
      <c r="B90" s="8" t="s">
        <v>276</v>
      </c>
      <c r="C90" s="6"/>
      <c r="D90" s="6"/>
      <c r="E90" s="11"/>
      <c r="H90" s="6"/>
      <c r="I90" s="6"/>
      <c r="J90" s="6"/>
      <c r="K90" s="6"/>
      <c r="L90" s="6"/>
      <c r="M90" s="6"/>
      <c r="Q90" s="6"/>
      <c r="R90" s="6"/>
      <c r="T90" s="11"/>
      <c r="V90" s="6"/>
      <c r="W90" s="6"/>
      <c r="Y90" s="6"/>
      <c r="Z90" s="6"/>
      <c r="AB90" s="6"/>
      <c r="AC90" s="6"/>
      <c r="AD90" s="6"/>
      <c r="AE90" s="10"/>
      <c r="AJ90" s="20"/>
      <c r="AK90" s="10"/>
    </row>
    <row r="91" spans="1:37" s="8" customFormat="1" ht="12">
      <c r="A91" s="10" t="s">
        <v>261</v>
      </c>
      <c r="B91" s="8" t="s">
        <v>262</v>
      </c>
      <c r="C91" s="6"/>
      <c r="D91" s="6"/>
      <c r="E91" s="11"/>
      <c r="H91" s="6"/>
      <c r="I91" s="6"/>
      <c r="J91" s="6"/>
      <c r="K91" s="6"/>
      <c r="L91" s="6"/>
      <c r="M91" s="6"/>
      <c r="Q91" s="6"/>
      <c r="R91" s="6"/>
      <c r="T91" s="11"/>
      <c r="V91" s="6"/>
      <c r="W91" s="6"/>
      <c r="Y91" s="6"/>
      <c r="Z91" s="6"/>
      <c r="AB91" s="6"/>
      <c r="AC91" s="6"/>
      <c r="AD91" s="6"/>
      <c r="AE91" s="10"/>
      <c r="AJ91" s="20"/>
      <c r="AK91" s="10"/>
    </row>
    <row r="92" spans="1:37" s="8" customFormat="1" ht="12">
      <c r="A92" s="10" t="s">
        <v>247</v>
      </c>
      <c r="B92" s="8" t="s">
        <v>248</v>
      </c>
      <c r="C92" s="6"/>
      <c r="D92" s="6"/>
      <c r="E92" s="11"/>
      <c r="H92" s="6"/>
      <c r="I92" s="6"/>
      <c r="J92" s="6"/>
      <c r="K92" s="6"/>
      <c r="L92" s="6"/>
      <c r="M92" s="6"/>
      <c r="Q92" s="6"/>
      <c r="R92" s="6"/>
      <c r="T92" s="11"/>
      <c r="V92" s="6"/>
      <c r="W92" s="6"/>
      <c r="Y92" s="6"/>
      <c r="Z92" s="6"/>
      <c r="AB92" s="6"/>
      <c r="AC92" s="6"/>
      <c r="AD92" s="6"/>
      <c r="AE92" s="10"/>
      <c r="AJ92" s="20"/>
      <c r="AK92" s="10"/>
    </row>
    <row r="93" spans="1:37" s="8" customFormat="1" ht="12">
      <c r="A93" s="10" t="s">
        <v>161</v>
      </c>
      <c r="B93" s="8" t="s">
        <v>162</v>
      </c>
      <c r="C93" s="6"/>
      <c r="D93" s="6"/>
      <c r="E93" s="11"/>
      <c r="H93" s="6"/>
      <c r="I93" s="6"/>
      <c r="J93" s="6"/>
      <c r="K93" s="6"/>
      <c r="L93" s="6"/>
      <c r="M93" s="6"/>
      <c r="Q93" s="6"/>
      <c r="R93" s="6"/>
      <c r="T93" s="11"/>
      <c r="V93" s="6"/>
      <c r="W93" s="6"/>
      <c r="Y93" s="6"/>
      <c r="Z93" s="6"/>
      <c r="AB93" s="6"/>
      <c r="AC93" s="6"/>
      <c r="AD93" s="6"/>
      <c r="AE93" s="10"/>
      <c r="AJ93" s="23"/>
      <c r="AK93" s="10"/>
    </row>
    <row r="94" spans="1:37" s="8" customFormat="1" ht="12">
      <c r="A94" s="10" t="s">
        <v>221</v>
      </c>
      <c r="B94" s="8" t="s">
        <v>222</v>
      </c>
      <c r="C94" s="6"/>
      <c r="D94" s="6"/>
      <c r="E94" s="11"/>
      <c r="H94" s="6"/>
      <c r="I94" s="6"/>
      <c r="J94" s="6"/>
      <c r="K94" s="6"/>
      <c r="L94" s="6"/>
      <c r="M94" s="6"/>
      <c r="Q94" s="6"/>
      <c r="R94" s="6"/>
      <c r="T94" s="11"/>
      <c r="V94" s="6"/>
      <c r="W94" s="6"/>
      <c r="Y94" s="6"/>
      <c r="Z94" s="6"/>
      <c r="AB94" s="6"/>
      <c r="AC94" s="6"/>
      <c r="AD94" s="6"/>
      <c r="AE94" s="10"/>
      <c r="AJ94" s="95"/>
      <c r="AK94" s="10"/>
    </row>
    <row r="95" spans="1:37" s="98" customFormat="1" ht="12">
      <c r="A95" s="97" t="s">
        <v>223</v>
      </c>
      <c r="B95" s="98" t="s">
        <v>224</v>
      </c>
      <c r="C95" s="99"/>
      <c r="D95" s="99"/>
      <c r="E95" s="100"/>
      <c r="H95" s="99"/>
      <c r="I95" s="99"/>
      <c r="J95" s="99"/>
      <c r="K95" s="99"/>
      <c r="L95" s="99"/>
      <c r="M95" s="99"/>
      <c r="Q95" s="99"/>
      <c r="R95" s="99"/>
      <c r="T95" s="100"/>
      <c r="V95" s="99"/>
      <c r="W95" s="99"/>
      <c r="Y95" s="99"/>
      <c r="Z95" s="99"/>
      <c r="AB95" s="99"/>
      <c r="AC95" s="99"/>
      <c r="AD95" s="99"/>
      <c r="AE95" s="97"/>
      <c r="AJ95" s="101"/>
      <c r="AK95" s="97"/>
    </row>
    <row r="96" spans="1:37" s="98" customFormat="1" ht="12">
      <c r="A96" s="97" t="s">
        <v>563</v>
      </c>
      <c r="B96" s="98" t="s">
        <v>564</v>
      </c>
      <c r="C96" s="99"/>
      <c r="D96" s="99"/>
      <c r="E96" s="100"/>
      <c r="H96" s="99"/>
      <c r="I96" s="99"/>
      <c r="J96" s="99"/>
      <c r="K96" s="99"/>
      <c r="L96" s="99"/>
      <c r="M96" s="99"/>
      <c r="Q96" s="99"/>
      <c r="R96" s="99"/>
      <c r="T96" s="100"/>
      <c r="V96" s="99"/>
      <c r="W96" s="99"/>
      <c r="Y96" s="99"/>
      <c r="Z96" s="99"/>
      <c r="AB96" s="99"/>
      <c r="AC96" s="99"/>
      <c r="AD96" s="99"/>
      <c r="AE96" s="97"/>
      <c r="AJ96" s="101"/>
      <c r="AK96" s="97"/>
    </row>
    <row r="97" spans="1:37" s="98" customFormat="1" ht="12">
      <c r="A97" s="97" t="s">
        <v>17</v>
      </c>
      <c r="B97" s="98" t="s">
        <v>18</v>
      </c>
      <c r="C97" s="99"/>
      <c r="D97" s="99"/>
      <c r="E97" s="100"/>
      <c r="H97" s="99"/>
      <c r="I97" s="99"/>
      <c r="J97" s="99"/>
      <c r="K97" s="99"/>
      <c r="L97" s="99"/>
      <c r="M97" s="99"/>
      <c r="Q97" s="99"/>
      <c r="R97" s="99"/>
      <c r="T97" s="100"/>
      <c r="V97" s="99"/>
      <c r="W97" s="99"/>
      <c r="Y97" s="99"/>
      <c r="Z97" s="99"/>
      <c r="AB97" s="99"/>
      <c r="AC97" s="99"/>
      <c r="AD97" s="99"/>
      <c r="AE97" s="97"/>
      <c r="AJ97" s="102"/>
      <c r="AK97" s="97"/>
    </row>
    <row r="98" spans="1:37" s="98" customFormat="1" ht="12">
      <c r="A98" s="97" t="s">
        <v>131</v>
      </c>
      <c r="B98" s="98" t="s">
        <v>132</v>
      </c>
      <c r="C98" s="99"/>
      <c r="D98" s="99"/>
      <c r="E98" s="100"/>
      <c r="H98" s="99"/>
      <c r="I98" s="99"/>
      <c r="J98" s="99"/>
      <c r="K98" s="99"/>
      <c r="L98" s="99"/>
      <c r="M98" s="99"/>
      <c r="Q98" s="99"/>
      <c r="R98" s="99"/>
      <c r="T98" s="100"/>
      <c r="V98" s="99"/>
      <c r="W98" s="99"/>
      <c r="Y98" s="99"/>
      <c r="Z98" s="99"/>
      <c r="AB98" s="99"/>
      <c r="AC98" s="99"/>
      <c r="AD98" s="99"/>
      <c r="AE98" s="97"/>
      <c r="AJ98" s="103"/>
      <c r="AK98" s="97"/>
    </row>
    <row r="99" spans="1:37" s="98" customFormat="1" ht="12">
      <c r="A99" s="97" t="s">
        <v>567</v>
      </c>
      <c r="B99" s="98" t="s">
        <v>568</v>
      </c>
      <c r="C99" s="99"/>
      <c r="D99" s="99"/>
      <c r="E99" s="100"/>
      <c r="H99" s="99"/>
      <c r="I99" s="99"/>
      <c r="J99" s="99"/>
      <c r="K99" s="99"/>
      <c r="L99" s="99"/>
      <c r="M99" s="99"/>
      <c r="Q99" s="99"/>
      <c r="R99" s="99"/>
      <c r="T99" s="100"/>
      <c r="V99" s="99"/>
      <c r="W99" s="99"/>
      <c r="Y99" s="99"/>
      <c r="Z99" s="99"/>
      <c r="AB99" s="99"/>
      <c r="AC99" s="99"/>
      <c r="AD99" s="99"/>
      <c r="AE99" s="97"/>
      <c r="AJ99" s="101"/>
      <c r="AK99" s="97"/>
    </row>
    <row r="100" spans="1:37" s="98" customFormat="1" ht="12">
      <c r="A100" s="97" t="s">
        <v>173</v>
      </c>
      <c r="B100" s="98" t="s">
        <v>174</v>
      </c>
      <c r="C100" s="99"/>
      <c r="D100" s="99"/>
      <c r="E100" s="100"/>
      <c r="H100" s="99"/>
      <c r="I100" s="99"/>
      <c r="J100" s="99"/>
      <c r="K100" s="99"/>
      <c r="L100" s="99"/>
      <c r="M100" s="99"/>
      <c r="Q100" s="99"/>
      <c r="R100" s="99"/>
      <c r="T100" s="100"/>
      <c r="V100" s="99"/>
      <c r="W100" s="99"/>
      <c r="Y100" s="99"/>
      <c r="Z100" s="99"/>
      <c r="AB100" s="99"/>
      <c r="AC100" s="99"/>
      <c r="AD100" s="99"/>
      <c r="AE100" s="97"/>
      <c r="AJ100" s="104"/>
      <c r="AK100" s="97"/>
    </row>
    <row r="101" spans="1:37" s="98" customFormat="1" ht="12">
      <c r="A101" s="97" t="s">
        <v>309</v>
      </c>
      <c r="B101" s="98" t="s">
        <v>310</v>
      </c>
      <c r="C101" s="99"/>
      <c r="D101" s="99"/>
      <c r="E101" s="100"/>
      <c r="H101" s="99"/>
      <c r="I101" s="99"/>
      <c r="J101" s="99"/>
      <c r="K101" s="99"/>
      <c r="L101" s="99"/>
      <c r="M101" s="99"/>
      <c r="Q101" s="99"/>
      <c r="R101" s="99"/>
      <c r="T101" s="100"/>
      <c r="V101" s="99"/>
      <c r="W101" s="99"/>
      <c r="Y101" s="99"/>
      <c r="Z101" s="99"/>
      <c r="AB101" s="99"/>
      <c r="AC101" s="99"/>
      <c r="AD101" s="99"/>
      <c r="AE101" s="97"/>
      <c r="AJ101" s="101"/>
      <c r="AK101" s="97"/>
    </row>
    <row r="102" spans="1:37" s="98" customFormat="1" ht="12">
      <c r="A102" s="97" t="s">
        <v>193</v>
      </c>
      <c r="B102" s="98" t="s">
        <v>194</v>
      </c>
      <c r="C102" s="99"/>
      <c r="D102" s="99"/>
      <c r="E102" s="100"/>
      <c r="H102" s="99"/>
      <c r="I102" s="99"/>
      <c r="J102" s="99"/>
      <c r="K102" s="99"/>
      <c r="L102" s="99"/>
      <c r="M102" s="99"/>
      <c r="Q102" s="99"/>
      <c r="R102" s="99"/>
      <c r="T102" s="100"/>
      <c r="V102" s="99"/>
      <c r="W102" s="99"/>
      <c r="Y102" s="99"/>
      <c r="Z102" s="99"/>
      <c r="AB102" s="99"/>
      <c r="AC102" s="99"/>
      <c r="AD102" s="99"/>
      <c r="AE102" s="97"/>
      <c r="AJ102" s="101"/>
      <c r="AK102" s="97"/>
    </row>
    <row r="103" spans="1:37" s="98" customFormat="1" ht="12">
      <c r="A103" s="97" t="s">
        <v>423</v>
      </c>
      <c r="B103" s="98" t="s">
        <v>424</v>
      </c>
      <c r="C103" s="99"/>
      <c r="D103" s="99"/>
      <c r="E103" s="100"/>
      <c r="H103" s="99"/>
      <c r="I103" s="99"/>
      <c r="J103" s="99"/>
      <c r="K103" s="99"/>
      <c r="L103" s="99"/>
      <c r="M103" s="99"/>
      <c r="Q103" s="99"/>
      <c r="R103" s="99"/>
      <c r="T103" s="100"/>
      <c r="V103" s="99"/>
      <c r="W103" s="99"/>
      <c r="Y103" s="99"/>
      <c r="Z103" s="99"/>
      <c r="AB103" s="99"/>
      <c r="AC103" s="99"/>
      <c r="AD103" s="99"/>
      <c r="AE103" s="97"/>
      <c r="AJ103" s="101"/>
      <c r="AK103" s="97"/>
    </row>
    <row r="104" spans="1:37" s="98" customFormat="1" ht="12">
      <c r="A104" s="97" t="s">
        <v>189</v>
      </c>
      <c r="B104" s="98" t="s">
        <v>190</v>
      </c>
      <c r="C104" s="99"/>
      <c r="D104" s="99"/>
      <c r="E104" s="100"/>
      <c r="H104" s="99"/>
      <c r="I104" s="99"/>
      <c r="J104" s="99"/>
      <c r="K104" s="99"/>
      <c r="L104" s="99"/>
      <c r="M104" s="99"/>
      <c r="Q104" s="99"/>
      <c r="R104" s="99"/>
      <c r="T104" s="100"/>
      <c r="V104" s="99"/>
      <c r="W104" s="99"/>
      <c r="Y104" s="99"/>
      <c r="Z104" s="99"/>
      <c r="AB104" s="99"/>
      <c r="AC104" s="99"/>
      <c r="AD104" s="99"/>
      <c r="AE104" s="97"/>
      <c r="AJ104" s="101"/>
      <c r="AK104" s="97"/>
    </row>
    <row r="105" spans="1:37" s="98" customFormat="1" ht="12">
      <c r="A105" s="97" t="s">
        <v>393</v>
      </c>
      <c r="B105" s="98" t="s">
        <v>394</v>
      </c>
      <c r="C105" s="99"/>
      <c r="D105" s="99"/>
      <c r="E105" s="100"/>
      <c r="H105" s="99"/>
      <c r="I105" s="99"/>
      <c r="J105" s="99"/>
      <c r="K105" s="99"/>
      <c r="L105" s="99"/>
      <c r="M105" s="99"/>
      <c r="Q105" s="99"/>
      <c r="R105" s="99"/>
      <c r="T105" s="100"/>
      <c r="V105" s="99"/>
      <c r="W105" s="99"/>
      <c r="Y105" s="99"/>
      <c r="Z105" s="99"/>
      <c r="AB105" s="99"/>
      <c r="AC105" s="99"/>
      <c r="AD105" s="99"/>
      <c r="AE105" s="97"/>
      <c r="AJ105" s="101"/>
      <c r="AK105" s="97"/>
    </row>
    <row r="106" spans="1:37" s="98" customFormat="1" ht="12">
      <c r="A106" s="97" t="s">
        <v>85</v>
      </c>
      <c r="B106" s="98" t="s">
        <v>86</v>
      </c>
      <c r="C106" s="99"/>
      <c r="D106" s="99"/>
      <c r="E106" s="100"/>
      <c r="H106" s="99"/>
      <c r="I106" s="99"/>
      <c r="J106" s="99"/>
      <c r="K106" s="99"/>
      <c r="L106" s="99"/>
      <c r="M106" s="99"/>
      <c r="Q106" s="99"/>
      <c r="R106" s="99"/>
      <c r="T106" s="100"/>
      <c r="V106" s="99"/>
      <c r="W106" s="99"/>
      <c r="Y106" s="99"/>
      <c r="Z106" s="99"/>
      <c r="AB106" s="99"/>
      <c r="AC106" s="99"/>
      <c r="AD106" s="99"/>
      <c r="AE106" s="97"/>
      <c r="AJ106" s="102"/>
      <c r="AK106" s="97"/>
    </row>
    <row r="107" spans="1:37" s="98" customFormat="1" ht="12">
      <c r="A107" s="97" t="s">
        <v>373</v>
      </c>
      <c r="B107" s="98" t="s">
        <v>374</v>
      </c>
      <c r="C107" s="99"/>
      <c r="D107" s="99"/>
      <c r="E107" s="100"/>
      <c r="H107" s="99"/>
      <c r="I107" s="99"/>
      <c r="J107" s="99"/>
      <c r="K107" s="99"/>
      <c r="L107" s="99"/>
      <c r="M107" s="99"/>
      <c r="Q107" s="99"/>
      <c r="R107" s="99"/>
      <c r="T107" s="100"/>
      <c r="V107" s="99"/>
      <c r="W107" s="99"/>
      <c r="Y107" s="99"/>
      <c r="Z107" s="99"/>
      <c r="AB107" s="99"/>
      <c r="AC107" s="99"/>
      <c r="AD107" s="99"/>
      <c r="AE107" s="97"/>
      <c r="AJ107" s="101"/>
      <c r="AK107" s="97"/>
    </row>
    <row r="108" spans="1:37" s="98" customFormat="1" ht="12">
      <c r="A108" s="97" t="s">
        <v>97</v>
      </c>
      <c r="B108" s="98" t="s">
        <v>98</v>
      </c>
      <c r="C108" s="99"/>
      <c r="D108" s="99"/>
      <c r="E108" s="100"/>
      <c r="H108" s="99"/>
      <c r="I108" s="99"/>
      <c r="J108" s="99"/>
      <c r="K108" s="99"/>
      <c r="L108" s="99"/>
      <c r="M108" s="99"/>
      <c r="Q108" s="99"/>
      <c r="R108" s="99"/>
      <c r="T108" s="100"/>
      <c r="V108" s="99"/>
      <c r="W108" s="99"/>
      <c r="Y108" s="99"/>
      <c r="Z108" s="99"/>
      <c r="AB108" s="99"/>
      <c r="AC108" s="99"/>
      <c r="AD108" s="99"/>
      <c r="AE108" s="97"/>
      <c r="AJ108" s="102"/>
      <c r="AK108" s="97"/>
    </row>
    <row r="109" spans="1:37" s="98" customFormat="1" ht="12">
      <c r="A109" s="97" t="s">
        <v>585</v>
      </c>
      <c r="B109" s="98" t="s">
        <v>586</v>
      </c>
      <c r="C109" s="99"/>
      <c r="D109" s="99"/>
      <c r="E109" s="100"/>
      <c r="H109" s="99"/>
      <c r="I109" s="99"/>
      <c r="J109" s="99"/>
      <c r="K109" s="99"/>
      <c r="L109" s="99"/>
      <c r="M109" s="99"/>
      <c r="Q109" s="99"/>
      <c r="R109" s="99"/>
      <c r="T109" s="100"/>
      <c r="V109" s="99"/>
      <c r="W109" s="99"/>
      <c r="Y109" s="99"/>
      <c r="Z109" s="99"/>
      <c r="AB109" s="99"/>
      <c r="AC109" s="99"/>
      <c r="AD109" s="99"/>
      <c r="AE109" s="97"/>
      <c r="AJ109" s="101"/>
      <c r="AK109" s="97"/>
    </row>
    <row r="110" spans="1:37" s="98" customFormat="1" ht="12">
      <c r="A110" s="97" t="s">
        <v>233</v>
      </c>
      <c r="B110" s="98" t="s">
        <v>234</v>
      </c>
      <c r="C110" s="99"/>
      <c r="D110" s="99"/>
      <c r="E110" s="100"/>
      <c r="H110" s="99"/>
      <c r="I110" s="99"/>
      <c r="J110" s="99"/>
      <c r="K110" s="99"/>
      <c r="L110" s="99"/>
      <c r="M110" s="99"/>
      <c r="Q110" s="99"/>
      <c r="R110" s="99"/>
      <c r="T110" s="100"/>
      <c r="V110" s="99"/>
      <c r="W110" s="99"/>
      <c r="Y110" s="99"/>
      <c r="Z110" s="99"/>
      <c r="AB110" s="99"/>
      <c r="AC110" s="99"/>
      <c r="AD110" s="99"/>
      <c r="AE110" s="97"/>
      <c r="AJ110" s="101"/>
      <c r="AK110" s="97"/>
    </row>
    <row r="111" spans="1:37" s="98" customFormat="1" ht="12">
      <c r="A111" s="105" t="s">
        <v>65</v>
      </c>
      <c r="B111" s="38" t="s">
        <v>66</v>
      </c>
      <c r="C111" s="9"/>
      <c r="D111" s="9"/>
      <c r="E111" s="100"/>
      <c r="H111" s="99"/>
      <c r="I111" s="99"/>
      <c r="J111" s="99"/>
      <c r="K111" s="99"/>
      <c r="L111" s="99"/>
      <c r="M111" s="99"/>
      <c r="Q111" s="99"/>
      <c r="R111" s="99"/>
      <c r="T111" s="100"/>
      <c r="V111" s="99"/>
      <c r="W111" s="99"/>
      <c r="Y111" s="99"/>
      <c r="Z111" s="99"/>
      <c r="AB111" s="99"/>
      <c r="AC111" s="99"/>
      <c r="AD111" s="99"/>
      <c r="AE111" s="97"/>
      <c r="AJ111" s="104"/>
      <c r="AK111" s="97"/>
    </row>
    <row r="112" spans="1:37" s="98" customFormat="1" ht="12">
      <c r="A112" s="97" t="s">
        <v>507</v>
      </c>
      <c r="B112" s="98" t="s">
        <v>508</v>
      </c>
      <c r="C112" s="99"/>
      <c r="D112" s="99"/>
      <c r="E112" s="100"/>
      <c r="H112" s="99"/>
      <c r="I112" s="99"/>
      <c r="J112" s="99"/>
      <c r="K112" s="99"/>
      <c r="L112" s="99"/>
      <c r="M112" s="99"/>
      <c r="Q112" s="99"/>
      <c r="R112" s="99"/>
      <c r="T112" s="100"/>
      <c r="V112" s="99"/>
      <c r="W112" s="99"/>
      <c r="Y112" s="99"/>
      <c r="Z112" s="99"/>
      <c r="AB112" s="99"/>
      <c r="AC112" s="99"/>
      <c r="AD112" s="99"/>
      <c r="AE112" s="97"/>
      <c r="AJ112" s="101"/>
      <c r="AK112" s="97"/>
    </row>
    <row r="113" spans="1:37" s="98" customFormat="1" ht="12">
      <c r="A113" s="97" t="s">
        <v>255</v>
      </c>
      <c r="B113" s="98" t="s">
        <v>256</v>
      </c>
      <c r="C113" s="99"/>
      <c r="D113" s="99"/>
      <c r="E113" s="100"/>
      <c r="H113" s="99"/>
      <c r="I113" s="99"/>
      <c r="J113" s="99"/>
      <c r="K113" s="99"/>
      <c r="L113" s="99"/>
      <c r="M113" s="99"/>
      <c r="Q113" s="99"/>
      <c r="R113" s="99"/>
      <c r="T113" s="100"/>
      <c r="V113" s="99"/>
      <c r="W113" s="99"/>
      <c r="Y113" s="99"/>
      <c r="Z113" s="99"/>
      <c r="AB113" s="99"/>
      <c r="AC113" s="99"/>
      <c r="AD113" s="99"/>
      <c r="AE113" s="97"/>
      <c r="AJ113" s="101"/>
      <c r="AK113" s="97"/>
    </row>
    <row r="114" spans="1:37" s="98" customFormat="1" ht="12">
      <c r="A114" s="97" t="s">
        <v>395</v>
      </c>
      <c r="B114" s="98" t="s">
        <v>396</v>
      </c>
      <c r="C114" s="99"/>
      <c r="D114" s="99"/>
      <c r="E114" s="100"/>
      <c r="H114" s="99"/>
      <c r="I114" s="99"/>
      <c r="J114" s="99"/>
      <c r="K114" s="99"/>
      <c r="L114" s="99"/>
      <c r="M114" s="99"/>
      <c r="Q114" s="99"/>
      <c r="R114" s="99"/>
      <c r="T114" s="100"/>
      <c r="V114" s="99"/>
      <c r="W114" s="99"/>
      <c r="Y114" s="99"/>
      <c r="Z114" s="99"/>
      <c r="AB114" s="99"/>
      <c r="AC114" s="99"/>
      <c r="AD114" s="99"/>
      <c r="AE114" s="97"/>
      <c r="AJ114" s="101"/>
      <c r="AK114" s="97"/>
    </row>
    <row r="115" spans="1:37" s="98" customFormat="1" ht="12">
      <c r="A115" s="97" t="s">
        <v>517</v>
      </c>
      <c r="B115" s="98" t="s">
        <v>518</v>
      </c>
      <c r="C115" s="99"/>
      <c r="D115" s="99"/>
      <c r="E115" s="100"/>
      <c r="H115" s="99"/>
      <c r="I115" s="99"/>
      <c r="J115" s="99"/>
      <c r="K115" s="99"/>
      <c r="L115" s="99"/>
      <c r="M115" s="99"/>
      <c r="Q115" s="99"/>
      <c r="R115" s="99"/>
      <c r="T115" s="100"/>
      <c r="V115" s="99"/>
      <c r="W115" s="99"/>
      <c r="Y115" s="99"/>
      <c r="Z115" s="99"/>
      <c r="AB115" s="99"/>
      <c r="AC115" s="99"/>
      <c r="AD115" s="99"/>
      <c r="AE115" s="97"/>
      <c r="AJ115" s="101"/>
      <c r="AK115" s="97"/>
    </row>
    <row r="116" spans="1:37" s="98" customFormat="1" ht="12">
      <c r="A116" s="97" t="s">
        <v>419</v>
      </c>
      <c r="B116" s="98" t="s">
        <v>420</v>
      </c>
      <c r="C116" s="99"/>
      <c r="D116" s="99"/>
      <c r="E116" s="100"/>
      <c r="H116" s="99"/>
      <c r="I116" s="99"/>
      <c r="J116" s="99"/>
      <c r="K116" s="99"/>
      <c r="L116" s="99"/>
      <c r="M116" s="99"/>
      <c r="Q116" s="99"/>
      <c r="R116" s="99"/>
      <c r="T116" s="100"/>
      <c r="V116" s="99"/>
      <c r="W116" s="99"/>
      <c r="Y116" s="99"/>
      <c r="Z116" s="99"/>
      <c r="AB116" s="99"/>
      <c r="AC116" s="99"/>
      <c r="AD116" s="99"/>
      <c r="AE116" s="97"/>
      <c r="AJ116" s="101"/>
      <c r="AK116" s="97"/>
    </row>
    <row r="117" spans="1:37" s="98" customFormat="1" ht="12">
      <c r="A117" s="97" t="s">
        <v>273</v>
      </c>
      <c r="B117" s="98" t="s">
        <v>274</v>
      </c>
      <c r="C117" s="99"/>
      <c r="D117" s="99"/>
      <c r="E117" s="100"/>
      <c r="H117" s="99"/>
      <c r="I117" s="99"/>
      <c r="J117" s="99"/>
      <c r="K117" s="99"/>
      <c r="L117" s="99"/>
      <c r="M117" s="99"/>
      <c r="Q117" s="99"/>
      <c r="R117" s="99"/>
      <c r="T117" s="100"/>
      <c r="V117" s="99"/>
      <c r="W117" s="99"/>
      <c r="Y117" s="99"/>
      <c r="Z117" s="99"/>
      <c r="AB117" s="99"/>
      <c r="AC117" s="99"/>
      <c r="AD117" s="99"/>
      <c r="AE117" s="97"/>
      <c r="AJ117" s="101"/>
      <c r="AK117" s="97"/>
    </row>
    <row r="118" spans="1:37" s="98" customFormat="1" ht="12">
      <c r="A118" s="97" t="s">
        <v>434</v>
      </c>
      <c r="B118" s="98" t="s">
        <v>435</v>
      </c>
      <c r="C118" s="99"/>
      <c r="D118" s="99"/>
      <c r="E118" s="100"/>
      <c r="H118" s="99"/>
      <c r="I118" s="99"/>
      <c r="J118" s="99"/>
      <c r="K118" s="99"/>
      <c r="L118" s="99"/>
      <c r="M118" s="99"/>
      <c r="Q118" s="99"/>
      <c r="R118" s="99"/>
      <c r="T118" s="100"/>
      <c r="V118" s="99"/>
      <c r="W118" s="99"/>
      <c r="Y118" s="99"/>
      <c r="Z118" s="99"/>
      <c r="AB118" s="99"/>
      <c r="AC118" s="99"/>
      <c r="AD118" s="99"/>
      <c r="AE118" s="97"/>
      <c r="AJ118" s="101"/>
      <c r="AK118" s="97"/>
    </row>
    <row r="119" spans="1:37" s="98" customFormat="1" ht="12">
      <c r="A119" s="97" t="s">
        <v>339</v>
      </c>
      <c r="B119" s="98" t="s">
        <v>340</v>
      </c>
      <c r="C119" s="99"/>
      <c r="D119" s="99"/>
      <c r="E119" s="100"/>
      <c r="H119" s="99"/>
      <c r="I119" s="99"/>
      <c r="J119" s="99"/>
      <c r="K119" s="99"/>
      <c r="L119" s="99"/>
      <c r="M119" s="99"/>
      <c r="Q119" s="99"/>
      <c r="R119" s="99"/>
      <c r="T119" s="100"/>
      <c r="V119" s="99"/>
      <c r="W119" s="99"/>
      <c r="Y119" s="99"/>
      <c r="Z119" s="99"/>
      <c r="AB119" s="99"/>
      <c r="AC119" s="99"/>
      <c r="AD119" s="99"/>
      <c r="AE119" s="97"/>
      <c r="AJ119" s="104"/>
      <c r="AK119" s="97"/>
    </row>
    <row r="120" spans="1:37" s="98" customFormat="1" ht="12">
      <c r="A120" s="97" t="s">
        <v>211</v>
      </c>
      <c r="B120" s="98" t="s">
        <v>212</v>
      </c>
      <c r="C120" s="99"/>
      <c r="D120" s="99"/>
      <c r="E120" s="100"/>
      <c r="H120" s="99"/>
      <c r="I120" s="99"/>
      <c r="J120" s="99"/>
      <c r="K120" s="99"/>
      <c r="L120" s="99"/>
      <c r="M120" s="99"/>
      <c r="Q120" s="99"/>
      <c r="R120" s="99"/>
      <c r="T120" s="100"/>
      <c r="V120" s="99"/>
      <c r="W120" s="99"/>
      <c r="Y120" s="99"/>
      <c r="Z120" s="99"/>
      <c r="AB120" s="99"/>
      <c r="AC120" s="99"/>
      <c r="AD120" s="99"/>
      <c r="AE120" s="97"/>
      <c r="AJ120" s="102"/>
      <c r="AK120" s="97"/>
    </row>
    <row r="121" spans="1:37" s="98" customFormat="1" ht="12">
      <c r="A121" s="97" t="s">
        <v>446</v>
      </c>
      <c r="B121" s="98" t="s">
        <v>447</v>
      </c>
      <c r="C121" s="99"/>
      <c r="D121" s="99"/>
      <c r="E121" s="100"/>
      <c r="H121" s="99"/>
      <c r="I121" s="99"/>
      <c r="J121" s="99"/>
      <c r="K121" s="99"/>
      <c r="L121" s="99"/>
      <c r="M121" s="99"/>
      <c r="Q121" s="99"/>
      <c r="R121" s="99"/>
      <c r="T121" s="100"/>
      <c r="V121" s="99"/>
      <c r="W121" s="99"/>
      <c r="Y121" s="99"/>
      <c r="Z121" s="99"/>
      <c r="AB121" s="99"/>
      <c r="AC121" s="99"/>
      <c r="AD121" s="99"/>
      <c r="AE121" s="97"/>
      <c r="AJ121" s="101"/>
      <c r="AK121" s="97"/>
    </row>
    <row r="122" spans="1:37" s="98" customFormat="1" ht="12">
      <c r="A122" s="97" t="s">
        <v>267</v>
      </c>
      <c r="B122" s="98" t="s">
        <v>268</v>
      </c>
      <c r="C122" s="99"/>
      <c r="D122" s="99"/>
      <c r="E122" s="100"/>
      <c r="H122" s="99"/>
      <c r="I122" s="99"/>
      <c r="J122" s="99"/>
      <c r="K122" s="99"/>
      <c r="L122" s="99"/>
      <c r="M122" s="99"/>
      <c r="Q122" s="99"/>
      <c r="R122" s="99"/>
      <c r="T122" s="100"/>
      <c r="V122" s="99"/>
      <c r="W122" s="99"/>
      <c r="Y122" s="99"/>
      <c r="Z122" s="99"/>
      <c r="AB122" s="99"/>
      <c r="AC122" s="99"/>
      <c r="AD122" s="99"/>
      <c r="AE122" s="97"/>
      <c r="AJ122" s="101"/>
      <c r="AK122" s="97"/>
    </row>
    <row r="123" spans="1:37" s="98" customFormat="1" ht="12">
      <c r="A123" s="97" t="s">
        <v>243</v>
      </c>
      <c r="B123" s="98" t="s">
        <v>244</v>
      </c>
      <c r="C123" s="99"/>
      <c r="D123" s="99"/>
      <c r="E123" s="100"/>
      <c r="H123" s="99"/>
      <c r="I123" s="99"/>
      <c r="J123" s="99"/>
      <c r="K123" s="99"/>
      <c r="L123" s="99"/>
      <c r="M123" s="99"/>
      <c r="Q123" s="99"/>
      <c r="R123" s="99"/>
      <c r="T123" s="100"/>
      <c r="V123" s="99"/>
      <c r="W123" s="99"/>
      <c r="Y123" s="99"/>
      <c r="Z123" s="99"/>
      <c r="AB123" s="99"/>
      <c r="AC123" s="99"/>
      <c r="AD123" s="99"/>
      <c r="AE123" s="97"/>
      <c r="AJ123" s="101"/>
      <c r="AK123" s="97"/>
    </row>
    <row r="124" spans="1:37" s="98" customFormat="1" ht="12">
      <c r="A124" s="97" t="s">
        <v>407</v>
      </c>
      <c r="B124" s="98" t="s">
        <v>408</v>
      </c>
      <c r="C124" s="99"/>
      <c r="D124" s="99"/>
      <c r="E124" s="100"/>
      <c r="H124" s="99"/>
      <c r="I124" s="99"/>
      <c r="J124" s="99"/>
      <c r="K124" s="99"/>
      <c r="L124" s="99"/>
      <c r="M124" s="99"/>
      <c r="Q124" s="99"/>
      <c r="R124" s="99"/>
      <c r="T124" s="100"/>
      <c r="V124" s="99"/>
      <c r="W124" s="99"/>
      <c r="Y124" s="99"/>
      <c r="Z124" s="99"/>
      <c r="AB124" s="99"/>
      <c r="AC124" s="99"/>
      <c r="AD124" s="99"/>
      <c r="AE124" s="97"/>
      <c r="AJ124" s="101"/>
      <c r="AK124" s="97"/>
    </row>
    <row r="125" spans="1:37" s="98" customFormat="1" ht="12">
      <c r="A125" s="97" t="s">
        <v>405</v>
      </c>
      <c r="B125" s="98" t="s">
        <v>406</v>
      </c>
      <c r="C125" s="99"/>
      <c r="D125" s="99"/>
      <c r="E125" s="100"/>
      <c r="H125" s="99"/>
      <c r="I125" s="99"/>
      <c r="J125" s="99"/>
      <c r="K125" s="99"/>
      <c r="L125" s="99"/>
      <c r="M125" s="99"/>
      <c r="Q125" s="99"/>
      <c r="R125" s="99"/>
      <c r="T125" s="100"/>
      <c r="V125" s="99"/>
      <c r="W125" s="99"/>
      <c r="Y125" s="99"/>
      <c r="Z125" s="99"/>
      <c r="AB125" s="99"/>
      <c r="AC125" s="99"/>
      <c r="AD125" s="99"/>
      <c r="AE125" s="97"/>
      <c r="AJ125" s="101"/>
      <c r="AK125" s="97"/>
    </row>
    <row r="126" spans="1:37" s="98" customFormat="1" ht="12">
      <c r="A126" s="97" t="s">
        <v>455</v>
      </c>
      <c r="B126" s="98" t="s">
        <v>456</v>
      </c>
      <c r="C126" s="99"/>
      <c r="D126" s="99"/>
      <c r="E126" s="100"/>
      <c r="H126" s="99"/>
      <c r="I126" s="99"/>
      <c r="J126" s="99"/>
      <c r="K126" s="99"/>
      <c r="L126" s="99"/>
      <c r="M126" s="99"/>
      <c r="Q126" s="99"/>
      <c r="R126" s="99"/>
      <c r="T126" s="100"/>
      <c r="V126" s="99"/>
      <c r="W126" s="99"/>
      <c r="Y126" s="99"/>
      <c r="Z126" s="99"/>
      <c r="AB126" s="99"/>
      <c r="AC126" s="99"/>
      <c r="AD126" s="99"/>
      <c r="AE126" s="97"/>
      <c r="AJ126" s="101"/>
      <c r="AK126" s="97"/>
    </row>
    <row r="127" spans="1:37" s="98" customFormat="1" ht="12">
      <c r="A127" s="97" t="s">
        <v>299</v>
      </c>
      <c r="B127" s="98" t="s">
        <v>300</v>
      </c>
      <c r="C127" s="99"/>
      <c r="D127" s="99"/>
      <c r="E127" s="100"/>
      <c r="H127" s="99"/>
      <c r="I127" s="99"/>
      <c r="J127" s="99"/>
      <c r="K127" s="99"/>
      <c r="L127" s="99"/>
      <c r="M127" s="99"/>
      <c r="Q127" s="99"/>
      <c r="R127" s="99"/>
      <c r="T127" s="100"/>
      <c r="V127" s="99"/>
      <c r="W127" s="99"/>
      <c r="Y127" s="99"/>
      <c r="Z127" s="99"/>
      <c r="AB127" s="99"/>
      <c r="AC127" s="99"/>
      <c r="AD127" s="99"/>
      <c r="AE127" s="97"/>
      <c r="AJ127" s="101"/>
      <c r="AK127" s="97"/>
    </row>
    <row r="128" spans="1:37" s="98" customFormat="1" ht="12">
      <c r="A128" s="97" t="s">
        <v>147</v>
      </c>
      <c r="B128" s="98" t="s">
        <v>148</v>
      </c>
      <c r="C128" s="99"/>
      <c r="D128" s="99"/>
      <c r="E128" s="100"/>
      <c r="H128" s="99"/>
      <c r="I128" s="99"/>
      <c r="J128" s="99"/>
      <c r="K128" s="99"/>
      <c r="L128" s="99"/>
      <c r="M128" s="99"/>
      <c r="Q128" s="99"/>
      <c r="R128" s="99"/>
      <c r="T128" s="100"/>
      <c r="V128" s="99"/>
      <c r="W128" s="99"/>
      <c r="Y128" s="99"/>
      <c r="Z128" s="99"/>
      <c r="AB128" s="99"/>
      <c r="AC128" s="99"/>
      <c r="AD128" s="99"/>
      <c r="AE128" s="97"/>
      <c r="AJ128" s="102"/>
      <c r="AK128" s="97"/>
    </row>
    <row r="129" spans="1:37" s="98" customFormat="1" ht="12">
      <c r="A129" s="97" t="s">
        <v>51</v>
      </c>
      <c r="B129" s="98" t="s">
        <v>52</v>
      </c>
      <c r="C129" s="99"/>
      <c r="D129" s="99"/>
      <c r="E129" s="100"/>
      <c r="H129" s="99"/>
      <c r="I129" s="99"/>
      <c r="J129" s="99"/>
      <c r="K129" s="99"/>
      <c r="L129" s="99"/>
      <c r="M129" s="99"/>
      <c r="Q129" s="99"/>
      <c r="R129" s="99"/>
      <c r="T129" s="100"/>
      <c r="V129" s="99"/>
      <c r="W129" s="99"/>
      <c r="Y129" s="99"/>
      <c r="Z129" s="99"/>
      <c r="AB129" s="99"/>
      <c r="AC129" s="99"/>
      <c r="AD129" s="99"/>
      <c r="AE129" s="97"/>
      <c r="AJ129" s="101"/>
      <c r="AK129" s="97"/>
    </row>
    <row r="130" spans="1:37" s="98" customFormat="1" ht="12">
      <c r="A130" s="97" t="s">
        <v>361</v>
      </c>
      <c r="B130" s="98" t="s">
        <v>362</v>
      </c>
      <c r="C130" s="99"/>
      <c r="D130" s="99"/>
      <c r="E130" s="100"/>
      <c r="H130" s="99"/>
      <c r="I130" s="99"/>
      <c r="J130" s="99"/>
      <c r="K130" s="99"/>
      <c r="L130" s="99"/>
      <c r="M130" s="99"/>
      <c r="Q130" s="99"/>
      <c r="R130" s="99"/>
      <c r="T130" s="100"/>
      <c r="V130" s="99"/>
      <c r="W130" s="99"/>
      <c r="Y130" s="99"/>
      <c r="Z130" s="99"/>
      <c r="AB130" s="99"/>
      <c r="AC130" s="99"/>
      <c r="AD130" s="99"/>
      <c r="AE130" s="97"/>
      <c r="AJ130" s="101"/>
      <c r="AK130" s="97"/>
    </row>
    <row r="131" spans="1:37" s="98" customFormat="1" ht="12">
      <c r="A131" s="97" t="s">
        <v>319</v>
      </c>
      <c r="B131" s="98" t="s">
        <v>320</v>
      </c>
      <c r="C131" s="99"/>
      <c r="D131" s="99"/>
      <c r="E131" s="100"/>
      <c r="H131" s="99"/>
      <c r="I131" s="99"/>
      <c r="J131" s="99"/>
      <c r="K131" s="99"/>
      <c r="L131" s="99"/>
      <c r="M131" s="99"/>
      <c r="Q131" s="99"/>
      <c r="R131" s="99"/>
      <c r="T131" s="100"/>
      <c r="V131" s="99"/>
      <c r="W131" s="99"/>
      <c r="Y131" s="99"/>
      <c r="Z131" s="99"/>
      <c r="AB131" s="99"/>
      <c r="AC131" s="99"/>
      <c r="AD131" s="99"/>
      <c r="AE131" s="97"/>
      <c r="AJ131" s="102"/>
      <c r="AK131" s="97"/>
    </row>
    <row r="132" spans="1:37" s="98" customFormat="1" ht="12">
      <c r="A132" s="97" t="s">
        <v>427</v>
      </c>
      <c r="B132" s="98" t="s">
        <v>428</v>
      </c>
      <c r="C132" s="99"/>
      <c r="D132" s="99"/>
      <c r="E132" s="100"/>
      <c r="H132" s="99"/>
      <c r="I132" s="99"/>
      <c r="J132" s="99"/>
      <c r="K132" s="99"/>
      <c r="L132" s="99"/>
      <c r="M132" s="99"/>
      <c r="Q132" s="99"/>
      <c r="R132" s="99"/>
      <c r="T132" s="100"/>
      <c r="V132" s="99"/>
      <c r="W132" s="99"/>
      <c r="Y132" s="99"/>
      <c r="Z132" s="99"/>
      <c r="AB132" s="99"/>
      <c r="AC132" s="99"/>
      <c r="AD132" s="99"/>
      <c r="AE132" s="97"/>
      <c r="AJ132" s="101"/>
      <c r="AK132" s="97"/>
    </row>
    <row r="133" spans="1:37" s="98" customFormat="1" ht="12">
      <c r="A133" s="97" t="s">
        <v>107</v>
      </c>
      <c r="B133" s="98" t="s">
        <v>108</v>
      </c>
      <c r="C133" s="99"/>
      <c r="D133" s="99"/>
      <c r="E133" s="100"/>
      <c r="H133" s="99"/>
      <c r="I133" s="99"/>
      <c r="J133" s="99"/>
      <c r="K133" s="99"/>
      <c r="L133" s="99"/>
      <c r="M133" s="99"/>
      <c r="Q133" s="99"/>
      <c r="R133" s="99"/>
      <c r="T133" s="100"/>
      <c r="V133" s="99"/>
      <c r="W133" s="99"/>
      <c r="Y133" s="99"/>
      <c r="Z133" s="99"/>
      <c r="AB133" s="99"/>
      <c r="AC133" s="99"/>
      <c r="AD133" s="99"/>
      <c r="AE133" s="97"/>
      <c r="AJ133" s="101"/>
      <c r="AK133" s="97"/>
    </row>
    <row r="134" spans="1:37" s="98" customFormat="1" ht="12">
      <c r="A134" s="97" t="s">
        <v>159</v>
      </c>
      <c r="B134" s="98" t="s">
        <v>160</v>
      </c>
      <c r="C134" s="99"/>
      <c r="D134" s="99"/>
      <c r="E134" s="100"/>
      <c r="H134" s="99"/>
      <c r="I134" s="99"/>
      <c r="J134" s="99"/>
      <c r="K134" s="99"/>
      <c r="L134" s="99"/>
      <c r="M134" s="99"/>
      <c r="Q134" s="99"/>
      <c r="R134" s="99"/>
      <c r="T134" s="100"/>
      <c r="V134" s="99"/>
      <c r="W134" s="99"/>
      <c r="Y134" s="99"/>
      <c r="Z134" s="99"/>
      <c r="AB134" s="99"/>
      <c r="AC134" s="99"/>
      <c r="AD134" s="99"/>
      <c r="AE134" s="97"/>
      <c r="AJ134" s="103"/>
      <c r="AK134" s="97"/>
    </row>
    <row r="135" spans="1:37" s="98" customFormat="1" ht="12">
      <c r="A135" s="97" t="s">
        <v>487</v>
      </c>
      <c r="B135" s="98" t="s">
        <v>488</v>
      </c>
      <c r="C135" s="99"/>
      <c r="D135" s="99"/>
      <c r="E135" s="100"/>
      <c r="H135" s="99"/>
      <c r="I135" s="99"/>
      <c r="J135" s="99"/>
      <c r="K135" s="99"/>
      <c r="L135" s="99"/>
      <c r="M135" s="99"/>
      <c r="Q135" s="99"/>
      <c r="R135" s="99"/>
      <c r="T135" s="100"/>
      <c r="V135" s="99"/>
      <c r="W135" s="99"/>
      <c r="Y135" s="99"/>
      <c r="Z135" s="99"/>
      <c r="AB135" s="99"/>
      <c r="AC135" s="99"/>
      <c r="AD135" s="99"/>
      <c r="AE135" s="97"/>
      <c r="AJ135" s="101"/>
      <c r="AK135" s="97"/>
    </row>
    <row r="136" spans="1:37" s="98" customFormat="1" ht="12">
      <c r="A136" s="97" t="s">
        <v>415</v>
      </c>
      <c r="B136" s="98" t="s">
        <v>416</v>
      </c>
      <c r="C136" s="99"/>
      <c r="D136" s="99"/>
      <c r="E136" s="100"/>
      <c r="H136" s="99"/>
      <c r="I136" s="99"/>
      <c r="J136" s="99"/>
      <c r="K136" s="99"/>
      <c r="L136" s="99"/>
      <c r="M136" s="99"/>
      <c r="Q136" s="99"/>
      <c r="R136" s="99"/>
      <c r="T136" s="100"/>
      <c r="V136" s="99"/>
      <c r="W136" s="99"/>
      <c r="Y136" s="99"/>
      <c r="Z136" s="99"/>
      <c r="AB136" s="99"/>
      <c r="AC136" s="99"/>
      <c r="AD136" s="99"/>
      <c r="AE136" s="97"/>
      <c r="AJ136" s="101"/>
      <c r="AK136" s="97"/>
    </row>
    <row r="137" spans="1:37" s="98" customFormat="1" ht="12">
      <c r="A137" s="97" t="s">
        <v>213</v>
      </c>
      <c r="B137" s="98" t="s">
        <v>214</v>
      </c>
      <c r="C137" s="99"/>
      <c r="D137" s="99"/>
      <c r="E137" s="100"/>
      <c r="H137" s="99"/>
      <c r="I137" s="99"/>
      <c r="J137" s="99"/>
      <c r="K137" s="99"/>
      <c r="L137" s="99"/>
      <c r="M137" s="99"/>
      <c r="Q137" s="99"/>
      <c r="R137" s="99"/>
      <c r="T137" s="100"/>
      <c r="V137" s="99"/>
      <c r="W137" s="99"/>
      <c r="Y137" s="99"/>
      <c r="Z137" s="99"/>
      <c r="AB137" s="99"/>
      <c r="AC137" s="99"/>
      <c r="AD137" s="99"/>
      <c r="AE137" s="97"/>
      <c r="AJ137" s="101"/>
      <c r="AK137" s="97"/>
    </row>
    <row r="138" spans="1:37" s="98" customFormat="1" ht="12">
      <c r="A138" s="97" t="s">
        <v>477</v>
      </c>
      <c r="B138" s="98" t="s">
        <v>478</v>
      </c>
      <c r="C138" s="99"/>
      <c r="D138" s="99"/>
      <c r="E138" s="100"/>
      <c r="H138" s="99"/>
      <c r="I138" s="99"/>
      <c r="J138" s="99"/>
      <c r="K138" s="99"/>
      <c r="L138" s="99"/>
      <c r="M138" s="99"/>
      <c r="Q138" s="99"/>
      <c r="R138" s="99"/>
      <c r="T138" s="100"/>
      <c r="V138" s="99"/>
      <c r="W138" s="99"/>
      <c r="Y138" s="99"/>
      <c r="Z138" s="99"/>
      <c r="AB138" s="99"/>
      <c r="AC138" s="99"/>
      <c r="AD138" s="99"/>
      <c r="AE138" s="97"/>
      <c r="AJ138" s="104"/>
      <c r="AK138" s="97"/>
    </row>
    <row r="139" spans="1:37" s="98" customFormat="1" ht="12">
      <c r="A139" s="97" t="s">
        <v>577</v>
      </c>
      <c r="B139" s="98" t="s">
        <v>578</v>
      </c>
      <c r="C139" s="99"/>
      <c r="D139" s="99"/>
      <c r="E139" s="100"/>
      <c r="H139" s="99"/>
      <c r="I139" s="99"/>
      <c r="J139" s="99"/>
      <c r="K139" s="99"/>
      <c r="L139" s="99"/>
      <c r="M139" s="99"/>
      <c r="Q139" s="99"/>
      <c r="R139" s="99"/>
      <c r="T139" s="100"/>
      <c r="V139" s="99"/>
      <c r="W139" s="99"/>
      <c r="Y139" s="99"/>
      <c r="Z139" s="99"/>
      <c r="AB139" s="99"/>
      <c r="AC139" s="99"/>
      <c r="AD139" s="99"/>
      <c r="AE139" s="97"/>
      <c r="AJ139" s="101"/>
      <c r="AK139" s="97"/>
    </row>
    <row r="140" spans="1:37" s="98" customFormat="1" ht="12">
      <c r="A140" s="97" t="s">
        <v>241</v>
      </c>
      <c r="B140" s="98" t="s">
        <v>242</v>
      </c>
      <c r="C140" s="99"/>
      <c r="D140" s="99"/>
      <c r="E140" s="100"/>
      <c r="H140" s="99"/>
      <c r="I140" s="99"/>
      <c r="J140" s="99"/>
      <c r="K140" s="99"/>
      <c r="L140" s="99"/>
      <c r="M140" s="99"/>
      <c r="Q140" s="99"/>
      <c r="R140" s="99"/>
      <c r="T140" s="100"/>
      <c r="V140" s="99"/>
      <c r="W140" s="99"/>
      <c r="Y140" s="99"/>
      <c r="Z140" s="99"/>
      <c r="AB140" s="99"/>
      <c r="AC140" s="99"/>
      <c r="AD140" s="99"/>
      <c r="AE140" s="97"/>
      <c r="AJ140" s="101"/>
      <c r="AK140" s="97"/>
    </row>
    <row r="141" spans="1:37" s="98" customFormat="1" ht="12">
      <c r="A141" s="97" t="s">
        <v>555</v>
      </c>
      <c r="B141" s="98" t="s">
        <v>556</v>
      </c>
      <c r="C141" s="99"/>
      <c r="D141" s="99"/>
      <c r="E141" s="100"/>
      <c r="H141" s="99"/>
      <c r="I141" s="99"/>
      <c r="J141" s="99"/>
      <c r="K141" s="99"/>
      <c r="L141" s="99"/>
      <c r="M141" s="99"/>
      <c r="Q141" s="99"/>
      <c r="R141" s="99"/>
      <c r="T141" s="100"/>
      <c r="V141" s="99"/>
      <c r="W141" s="99"/>
      <c r="Y141" s="99"/>
      <c r="Z141" s="99"/>
      <c r="AB141" s="99"/>
      <c r="AC141" s="99"/>
      <c r="AD141" s="99"/>
      <c r="AE141" s="97"/>
      <c r="AJ141" s="101"/>
      <c r="AK141" s="97"/>
    </row>
    <row r="142" spans="1:37" s="98" customFormat="1" ht="12">
      <c r="A142" s="97" t="s">
        <v>341</v>
      </c>
      <c r="B142" s="98" t="s">
        <v>342</v>
      </c>
      <c r="C142" s="99"/>
      <c r="D142" s="99"/>
      <c r="E142" s="100"/>
      <c r="H142" s="99"/>
      <c r="I142" s="99"/>
      <c r="J142" s="99"/>
      <c r="K142" s="99"/>
      <c r="L142" s="99"/>
      <c r="M142" s="99"/>
      <c r="Q142" s="99"/>
      <c r="R142" s="99"/>
      <c r="T142" s="100"/>
      <c r="V142" s="99"/>
      <c r="W142" s="99"/>
      <c r="Y142" s="99"/>
      <c r="Z142" s="99"/>
      <c r="AB142" s="99"/>
      <c r="AC142" s="99"/>
      <c r="AD142" s="99"/>
      <c r="AE142" s="97"/>
      <c r="AJ142" s="103"/>
      <c r="AK142" s="97"/>
    </row>
    <row r="143" spans="1:37" s="98" customFormat="1" ht="12">
      <c r="A143" s="97" t="s">
        <v>239</v>
      </c>
      <c r="B143" s="98" t="s">
        <v>240</v>
      </c>
      <c r="C143" s="99"/>
      <c r="D143" s="99"/>
      <c r="E143" s="100"/>
      <c r="H143" s="99"/>
      <c r="I143" s="99"/>
      <c r="J143" s="99"/>
      <c r="K143" s="99"/>
      <c r="L143" s="99"/>
      <c r="M143" s="99"/>
      <c r="Q143" s="99"/>
      <c r="R143" s="99"/>
      <c r="T143" s="100"/>
      <c r="V143" s="99"/>
      <c r="W143" s="99"/>
      <c r="Y143" s="99"/>
      <c r="Z143" s="99"/>
      <c r="AB143" s="99"/>
      <c r="AC143" s="99"/>
      <c r="AD143" s="99"/>
      <c r="AE143" s="97"/>
      <c r="AJ143" s="101"/>
      <c r="AK143" s="97"/>
    </row>
    <row r="144" spans="1:37" s="98" customFormat="1" ht="12">
      <c r="A144" s="97" t="s">
        <v>452</v>
      </c>
      <c r="B144" s="98" t="s">
        <v>665</v>
      </c>
      <c r="C144" s="99"/>
      <c r="D144" s="99"/>
      <c r="E144" s="100"/>
      <c r="H144" s="99"/>
      <c r="I144" s="99"/>
      <c r="J144" s="99"/>
      <c r="K144" s="99"/>
      <c r="L144" s="99"/>
      <c r="M144" s="99"/>
      <c r="Q144" s="99"/>
      <c r="R144" s="99"/>
      <c r="T144" s="100"/>
      <c r="V144" s="99"/>
      <c r="W144" s="99"/>
      <c r="Y144" s="99"/>
      <c r="Z144" s="99"/>
      <c r="AB144" s="99"/>
      <c r="AC144" s="99"/>
      <c r="AD144" s="99"/>
      <c r="AE144" s="97"/>
      <c r="AJ144" s="101"/>
      <c r="AK144" s="97"/>
    </row>
    <row r="145" spans="1:37" s="98" customFormat="1" ht="12">
      <c r="A145" s="97" t="s">
        <v>539</v>
      </c>
      <c r="B145" s="98" t="s">
        <v>540</v>
      </c>
      <c r="C145" s="99"/>
      <c r="D145" s="99"/>
      <c r="E145" s="100"/>
      <c r="H145" s="99"/>
      <c r="I145" s="99"/>
      <c r="J145" s="99"/>
      <c r="K145" s="99"/>
      <c r="L145" s="99"/>
      <c r="M145" s="99"/>
      <c r="Q145" s="99"/>
      <c r="R145" s="99"/>
      <c r="T145" s="100"/>
      <c r="V145" s="99"/>
      <c r="W145" s="99"/>
      <c r="Y145" s="99"/>
      <c r="Z145" s="99"/>
      <c r="AB145" s="99"/>
      <c r="AC145" s="99"/>
      <c r="AD145" s="99"/>
      <c r="AE145" s="97"/>
      <c r="AJ145" s="101"/>
      <c r="AK145" s="97"/>
    </row>
    <row r="146" spans="1:37" s="98" customFormat="1" ht="12">
      <c r="A146" s="97" t="s">
        <v>359</v>
      </c>
      <c r="B146" s="98" t="s">
        <v>360</v>
      </c>
      <c r="C146" s="99"/>
      <c r="D146" s="99"/>
      <c r="E146" s="100"/>
      <c r="H146" s="99"/>
      <c r="I146" s="99"/>
      <c r="J146" s="99"/>
      <c r="K146" s="99"/>
      <c r="L146" s="99"/>
      <c r="M146" s="99"/>
      <c r="Q146" s="99"/>
      <c r="R146" s="99"/>
      <c r="T146" s="100"/>
      <c r="V146" s="99"/>
      <c r="W146" s="99"/>
      <c r="Y146" s="99"/>
      <c r="Z146" s="99"/>
      <c r="AB146" s="99"/>
      <c r="AC146" s="99"/>
      <c r="AD146" s="99"/>
      <c r="AE146" s="97"/>
      <c r="AJ146" s="101"/>
      <c r="AK146" s="97"/>
    </row>
    <row r="147" spans="1:37" s="98" customFormat="1" ht="12">
      <c r="A147" s="97" t="s">
        <v>321</v>
      </c>
      <c r="B147" s="98" t="s">
        <v>322</v>
      </c>
      <c r="C147" s="99"/>
      <c r="D147" s="99"/>
      <c r="E147" s="100"/>
      <c r="H147" s="99"/>
      <c r="I147" s="99"/>
      <c r="J147" s="99"/>
      <c r="K147" s="99"/>
      <c r="L147" s="99"/>
      <c r="M147" s="99"/>
      <c r="Q147" s="99"/>
      <c r="R147" s="99"/>
      <c r="T147" s="100"/>
      <c r="V147" s="99"/>
      <c r="W147" s="99"/>
      <c r="Y147" s="99"/>
      <c r="Z147" s="99"/>
      <c r="AB147" s="99"/>
      <c r="AC147" s="99"/>
      <c r="AD147" s="99"/>
      <c r="AE147" s="97"/>
      <c r="AJ147" s="103"/>
      <c r="AK147" s="97"/>
    </row>
    <row r="148" spans="1:37" s="98" customFormat="1" ht="12">
      <c r="A148" s="97" t="s">
        <v>155</v>
      </c>
      <c r="B148" s="98" t="s">
        <v>156</v>
      </c>
      <c r="C148" s="99"/>
      <c r="D148" s="99"/>
      <c r="E148" s="100"/>
      <c r="H148" s="99"/>
      <c r="I148" s="99"/>
      <c r="J148" s="99"/>
      <c r="K148" s="99"/>
      <c r="L148" s="99"/>
      <c r="M148" s="99"/>
      <c r="Q148" s="99"/>
      <c r="R148" s="99"/>
      <c r="T148" s="100"/>
      <c r="V148" s="99"/>
      <c r="W148" s="99"/>
      <c r="Y148" s="99"/>
      <c r="Z148" s="99"/>
      <c r="AB148" s="99"/>
      <c r="AC148" s="99"/>
      <c r="AD148" s="99"/>
      <c r="AE148" s="97"/>
      <c r="AJ148" s="103"/>
      <c r="AK148" s="97"/>
    </row>
    <row r="149" spans="1:37" s="98" customFormat="1" ht="12">
      <c r="A149" s="97" t="s">
        <v>317</v>
      </c>
      <c r="B149" s="98" t="s">
        <v>318</v>
      </c>
      <c r="C149" s="99"/>
      <c r="D149" s="99"/>
      <c r="E149" s="100"/>
      <c r="H149" s="99"/>
      <c r="I149" s="99"/>
      <c r="J149" s="99"/>
      <c r="K149" s="99"/>
      <c r="L149" s="99"/>
      <c r="M149" s="99"/>
      <c r="Q149" s="99"/>
      <c r="R149" s="99"/>
      <c r="T149" s="100"/>
      <c r="V149" s="99"/>
      <c r="W149" s="99"/>
      <c r="Y149" s="99"/>
      <c r="Z149" s="99"/>
      <c r="AB149" s="99"/>
      <c r="AC149" s="99"/>
      <c r="AD149" s="99"/>
      <c r="AE149" s="97"/>
      <c r="AJ149" s="101"/>
      <c r="AK149" s="97"/>
    </row>
    <row r="150" spans="1:37" s="98" customFormat="1" ht="12">
      <c r="A150" s="97" t="s">
        <v>117</v>
      </c>
      <c r="B150" s="98" t="s">
        <v>118</v>
      </c>
      <c r="C150" s="99"/>
      <c r="D150" s="99"/>
      <c r="E150" s="100"/>
      <c r="H150" s="99"/>
      <c r="I150" s="99"/>
      <c r="J150" s="99"/>
      <c r="K150" s="99"/>
      <c r="L150" s="99"/>
      <c r="M150" s="99"/>
      <c r="Q150" s="99"/>
      <c r="R150" s="99"/>
      <c r="T150" s="100"/>
      <c r="V150" s="99"/>
      <c r="W150" s="99"/>
      <c r="Y150" s="99"/>
      <c r="Z150" s="99"/>
      <c r="AB150" s="99"/>
      <c r="AC150" s="99"/>
      <c r="AD150" s="99"/>
      <c r="AE150" s="97"/>
      <c r="AJ150" s="101"/>
      <c r="AK150" s="97"/>
    </row>
    <row r="151" spans="1:37" s="98" customFormat="1" ht="12">
      <c r="A151" s="97" t="s">
        <v>465</v>
      </c>
      <c r="B151" s="98" t="s">
        <v>466</v>
      </c>
      <c r="C151" s="99"/>
      <c r="D151" s="99"/>
      <c r="E151" s="100"/>
      <c r="H151" s="99"/>
      <c r="I151" s="99"/>
      <c r="J151" s="99"/>
      <c r="K151" s="99"/>
      <c r="L151" s="99"/>
      <c r="M151" s="99"/>
      <c r="Q151" s="99"/>
      <c r="R151" s="99"/>
      <c r="T151" s="100"/>
      <c r="V151" s="99"/>
      <c r="W151" s="99"/>
      <c r="Y151" s="99"/>
      <c r="Z151" s="99"/>
      <c r="AB151" s="99"/>
      <c r="AC151" s="99"/>
      <c r="AD151" s="99"/>
      <c r="AE151" s="97"/>
      <c r="AJ151" s="101"/>
      <c r="AK151" s="97"/>
    </row>
    <row r="152" spans="1:37" s="98" customFormat="1" ht="12">
      <c r="A152" s="97" t="s">
        <v>113</v>
      </c>
      <c r="B152" s="98" t="s">
        <v>114</v>
      </c>
      <c r="C152" s="99"/>
      <c r="D152" s="99"/>
      <c r="E152" s="100"/>
      <c r="H152" s="99"/>
      <c r="I152" s="99"/>
      <c r="J152" s="99"/>
      <c r="K152" s="99"/>
      <c r="L152" s="99"/>
      <c r="M152" s="99"/>
      <c r="Q152" s="99"/>
      <c r="R152" s="99"/>
      <c r="T152" s="100"/>
      <c r="V152" s="99"/>
      <c r="W152" s="99"/>
      <c r="Y152" s="99"/>
      <c r="Z152" s="99"/>
      <c r="AB152" s="99"/>
      <c r="AC152" s="99"/>
      <c r="AD152" s="99"/>
      <c r="AE152" s="97"/>
      <c r="AJ152" s="101"/>
      <c r="AK152" s="97"/>
    </row>
    <row r="153" spans="1:37" s="98" customFormat="1" ht="12">
      <c r="A153" s="97" t="s">
        <v>123</v>
      </c>
      <c r="B153" s="98" t="s">
        <v>124</v>
      </c>
      <c r="C153" s="99"/>
      <c r="D153" s="99"/>
      <c r="E153" s="100"/>
      <c r="H153" s="99"/>
      <c r="I153" s="99"/>
      <c r="J153" s="99"/>
      <c r="K153" s="99"/>
      <c r="L153" s="99"/>
      <c r="M153" s="99"/>
      <c r="Q153" s="99"/>
      <c r="R153" s="99"/>
      <c r="T153" s="100"/>
      <c r="V153" s="99"/>
      <c r="W153" s="99"/>
      <c r="Y153" s="99"/>
      <c r="Z153" s="99"/>
      <c r="AB153" s="99"/>
      <c r="AC153" s="99"/>
      <c r="AD153" s="99"/>
      <c r="AE153" s="97"/>
      <c r="AJ153" s="101"/>
      <c r="AK153" s="97"/>
    </row>
    <row r="154" spans="1:37" s="98" customFormat="1" ht="12">
      <c r="A154" s="97" t="s">
        <v>289</v>
      </c>
      <c r="B154" s="98" t="s">
        <v>290</v>
      </c>
      <c r="C154" s="99"/>
      <c r="D154" s="99"/>
      <c r="E154" s="100"/>
      <c r="H154" s="99"/>
      <c r="I154" s="99"/>
      <c r="J154" s="99"/>
      <c r="K154" s="99"/>
      <c r="L154" s="99"/>
      <c r="M154" s="99"/>
      <c r="Q154" s="99"/>
      <c r="R154" s="99"/>
      <c r="T154" s="100"/>
      <c r="V154" s="99"/>
      <c r="W154" s="99"/>
      <c r="Y154" s="99"/>
      <c r="Z154" s="99"/>
      <c r="AB154" s="99"/>
      <c r="AC154" s="99"/>
      <c r="AD154" s="99"/>
      <c r="AE154" s="97"/>
      <c r="AJ154" s="101"/>
      <c r="AK154" s="97"/>
    </row>
    <row r="155" spans="1:37" s="98" customFormat="1" ht="12">
      <c r="A155" s="97" t="s">
        <v>383</v>
      </c>
      <c r="B155" s="98" t="s">
        <v>384</v>
      </c>
      <c r="C155" s="99"/>
      <c r="D155" s="99"/>
      <c r="E155" s="100"/>
      <c r="H155" s="99"/>
      <c r="I155" s="99"/>
      <c r="J155" s="99"/>
      <c r="K155" s="99"/>
      <c r="L155" s="99"/>
      <c r="M155" s="99"/>
      <c r="Q155" s="99"/>
      <c r="R155" s="99"/>
      <c r="T155" s="100"/>
      <c r="V155" s="99"/>
      <c r="W155" s="99"/>
      <c r="Y155" s="99"/>
      <c r="Z155" s="99"/>
      <c r="AB155" s="99"/>
      <c r="AC155" s="99"/>
      <c r="AD155" s="99"/>
      <c r="AE155" s="97"/>
      <c r="AJ155" s="101"/>
      <c r="AK155" s="97"/>
    </row>
    <row r="156" spans="1:37" s="98" customFormat="1" ht="12">
      <c r="A156" s="97" t="s">
        <v>337</v>
      </c>
      <c r="B156" s="98" t="s">
        <v>338</v>
      </c>
      <c r="C156" s="99"/>
      <c r="D156" s="99"/>
      <c r="E156" s="100"/>
      <c r="H156" s="99"/>
      <c r="I156" s="99"/>
      <c r="J156" s="99"/>
      <c r="K156" s="99"/>
      <c r="L156" s="99"/>
      <c r="M156" s="99"/>
      <c r="Q156" s="99"/>
      <c r="R156" s="99"/>
      <c r="T156" s="100"/>
      <c r="V156" s="99"/>
      <c r="W156" s="99"/>
      <c r="Y156" s="99"/>
      <c r="Z156" s="99"/>
      <c r="AB156" s="99"/>
      <c r="AC156" s="99"/>
      <c r="AD156" s="99"/>
      <c r="AE156" s="97"/>
      <c r="AJ156" s="103"/>
      <c r="AK156" s="97"/>
    </row>
    <row r="157" spans="1:37" s="98" customFormat="1" ht="12">
      <c r="A157" s="97" t="s">
        <v>169</v>
      </c>
      <c r="B157" s="98" t="s">
        <v>170</v>
      </c>
      <c r="C157" s="99"/>
      <c r="D157" s="99"/>
      <c r="E157" s="100"/>
      <c r="H157" s="99"/>
      <c r="I157" s="99"/>
      <c r="J157" s="99"/>
      <c r="K157" s="99"/>
      <c r="L157" s="99"/>
      <c r="M157" s="99"/>
      <c r="Q157" s="99"/>
      <c r="R157" s="99"/>
      <c r="T157" s="100"/>
      <c r="V157" s="99"/>
      <c r="W157" s="99"/>
      <c r="Y157" s="99"/>
      <c r="Z157" s="99"/>
      <c r="AB157" s="99"/>
      <c r="AC157" s="99"/>
      <c r="AD157" s="99"/>
      <c r="AE157" s="97"/>
      <c r="AJ157" s="103"/>
      <c r="AK157" s="97"/>
    </row>
    <row r="158" spans="1:37" s="98" customFormat="1" ht="12">
      <c r="A158" s="97" t="s">
        <v>165</v>
      </c>
      <c r="B158" s="98" t="s">
        <v>166</v>
      </c>
      <c r="C158" s="99"/>
      <c r="D158" s="99"/>
      <c r="E158" s="100"/>
      <c r="H158" s="99"/>
      <c r="I158" s="99"/>
      <c r="J158" s="99"/>
      <c r="K158" s="99"/>
      <c r="L158" s="99"/>
      <c r="M158" s="99"/>
      <c r="Q158" s="99"/>
      <c r="R158" s="99"/>
      <c r="T158" s="100"/>
      <c r="V158" s="99"/>
      <c r="W158" s="99"/>
      <c r="Y158" s="99"/>
      <c r="Z158" s="99"/>
      <c r="AB158" s="99"/>
      <c r="AC158" s="99"/>
      <c r="AD158" s="99"/>
      <c r="AE158" s="97"/>
      <c r="AJ158" s="103"/>
      <c r="AK158" s="97"/>
    </row>
    <row r="159" spans="1:37" s="98" customFormat="1" ht="12">
      <c r="A159" s="97" t="s">
        <v>45</v>
      </c>
      <c r="B159" s="98" t="s">
        <v>46</v>
      </c>
      <c r="C159" s="99"/>
      <c r="D159" s="99"/>
      <c r="E159" s="100"/>
      <c r="H159" s="99"/>
      <c r="I159" s="99"/>
      <c r="J159" s="99"/>
      <c r="K159" s="99"/>
      <c r="L159" s="99"/>
      <c r="M159" s="99"/>
      <c r="Q159" s="99"/>
      <c r="R159" s="99"/>
      <c r="T159" s="100"/>
      <c r="V159" s="99"/>
      <c r="W159" s="99"/>
      <c r="Y159" s="99"/>
      <c r="Z159" s="99"/>
      <c r="AB159" s="99"/>
      <c r="AC159" s="99"/>
      <c r="AD159" s="99"/>
      <c r="AE159" s="97"/>
      <c r="AJ159" s="102"/>
      <c r="AK159" s="97"/>
    </row>
    <row r="160" spans="1:37" s="98" customFormat="1" ht="12">
      <c r="A160" s="97" t="s">
        <v>425</v>
      </c>
      <c r="B160" s="98" t="s">
        <v>426</v>
      </c>
      <c r="C160" s="99"/>
      <c r="D160" s="99"/>
      <c r="E160" s="100"/>
      <c r="H160" s="99"/>
      <c r="I160" s="99"/>
      <c r="J160" s="99"/>
      <c r="K160" s="99"/>
      <c r="L160" s="99"/>
      <c r="M160" s="99"/>
      <c r="Q160" s="99"/>
      <c r="R160" s="99"/>
      <c r="T160" s="100"/>
      <c r="V160" s="99"/>
      <c r="W160" s="99"/>
      <c r="Y160" s="99"/>
      <c r="Z160" s="99"/>
      <c r="AB160" s="99"/>
      <c r="AC160" s="99"/>
      <c r="AD160" s="99"/>
      <c r="AE160" s="97"/>
      <c r="AJ160" s="101"/>
      <c r="AK160" s="97"/>
    </row>
    <row r="161" spans="1:37" s="98" customFormat="1" ht="12">
      <c r="A161" s="97" t="s">
        <v>438</v>
      </c>
      <c r="B161" s="98" t="s">
        <v>439</v>
      </c>
      <c r="C161" s="99"/>
      <c r="D161" s="99"/>
      <c r="E161" s="100"/>
      <c r="H161" s="99"/>
      <c r="I161" s="99"/>
      <c r="J161" s="99"/>
      <c r="K161" s="99"/>
      <c r="L161" s="99"/>
      <c r="M161" s="99"/>
      <c r="Q161" s="99"/>
      <c r="R161" s="99"/>
      <c r="T161" s="100"/>
      <c r="V161" s="99"/>
      <c r="W161" s="99"/>
      <c r="Y161" s="99"/>
      <c r="Z161" s="99"/>
      <c r="AB161" s="99"/>
      <c r="AC161" s="99"/>
      <c r="AD161" s="99"/>
      <c r="AE161" s="97"/>
      <c r="AJ161" s="104"/>
      <c r="AK161" s="97"/>
    </row>
    <row r="162" spans="1:37" s="98" customFormat="1" ht="12">
      <c r="A162" s="97" t="s">
        <v>485</v>
      </c>
      <c r="B162" s="98" t="s">
        <v>486</v>
      </c>
      <c r="C162" s="99"/>
      <c r="D162" s="99"/>
      <c r="E162" s="100"/>
      <c r="H162" s="99"/>
      <c r="I162" s="99"/>
      <c r="J162" s="99"/>
      <c r="K162" s="99"/>
      <c r="L162" s="99"/>
      <c r="M162" s="99"/>
      <c r="Q162" s="99"/>
      <c r="R162" s="99"/>
      <c r="T162" s="100"/>
      <c r="V162" s="99"/>
      <c r="W162" s="99"/>
      <c r="Y162" s="99"/>
      <c r="Z162" s="99"/>
      <c r="AB162" s="99"/>
      <c r="AC162" s="99"/>
      <c r="AD162" s="99"/>
      <c r="AE162" s="97"/>
      <c r="AJ162" s="103"/>
      <c r="AK162" s="97"/>
    </row>
    <row r="163" spans="1:37" s="98" customFormat="1" ht="12">
      <c r="A163" s="97" t="s">
        <v>529</v>
      </c>
      <c r="B163" s="98" t="s">
        <v>530</v>
      </c>
      <c r="C163" s="99"/>
      <c r="D163" s="99"/>
      <c r="E163" s="100"/>
      <c r="H163" s="99"/>
      <c r="I163" s="99"/>
      <c r="J163" s="99"/>
      <c r="K163" s="99"/>
      <c r="L163" s="99"/>
      <c r="M163" s="99"/>
      <c r="Q163" s="99"/>
      <c r="R163" s="99"/>
      <c r="T163" s="100"/>
      <c r="V163" s="99"/>
      <c r="W163" s="99"/>
      <c r="Y163" s="99"/>
      <c r="Z163" s="99"/>
      <c r="AB163" s="99"/>
      <c r="AC163" s="99"/>
      <c r="AD163" s="99"/>
      <c r="AE163" s="97"/>
      <c r="AJ163" s="101"/>
      <c r="AK163" s="97"/>
    </row>
    <row r="164" spans="1:37" s="98" customFormat="1" ht="12">
      <c r="A164" s="97" t="s">
        <v>109</v>
      </c>
      <c r="B164" s="98" t="s">
        <v>110</v>
      </c>
      <c r="C164" s="99"/>
      <c r="D164" s="99"/>
      <c r="E164" s="100"/>
      <c r="H164" s="99"/>
      <c r="I164" s="99"/>
      <c r="J164" s="99"/>
      <c r="K164" s="99"/>
      <c r="L164" s="99"/>
      <c r="M164" s="99"/>
      <c r="Q164" s="99"/>
      <c r="R164" s="99"/>
      <c r="T164" s="100"/>
      <c r="V164" s="99"/>
      <c r="W164" s="99"/>
      <c r="Y164" s="99"/>
      <c r="Z164" s="99"/>
      <c r="AB164" s="99"/>
      <c r="AC164" s="99"/>
      <c r="AD164" s="99"/>
      <c r="AE164" s="97"/>
      <c r="AJ164" s="101"/>
      <c r="AK164" s="97"/>
    </row>
    <row r="165" spans="1:37" s="98" customFormat="1" ht="12">
      <c r="A165" s="97" t="s">
        <v>55</v>
      </c>
      <c r="B165" s="98" t="s">
        <v>56</v>
      </c>
      <c r="C165" s="99"/>
      <c r="D165" s="99"/>
      <c r="E165" s="100"/>
      <c r="H165" s="99"/>
      <c r="I165" s="99"/>
      <c r="J165" s="99"/>
      <c r="K165" s="99"/>
      <c r="L165" s="99"/>
      <c r="M165" s="99"/>
      <c r="Q165" s="99"/>
      <c r="R165" s="99"/>
      <c r="T165" s="100"/>
      <c r="V165" s="99"/>
      <c r="W165" s="99"/>
      <c r="Y165" s="99"/>
      <c r="Z165" s="99"/>
      <c r="AB165" s="99"/>
      <c r="AC165" s="99"/>
      <c r="AD165" s="99"/>
      <c r="AE165" s="97"/>
      <c r="AJ165" s="101"/>
      <c r="AK165" s="97"/>
    </row>
    <row r="166" spans="1:37" s="98" customFormat="1" ht="12">
      <c r="A166" s="97" t="s">
        <v>537</v>
      </c>
      <c r="B166" s="98" t="s">
        <v>538</v>
      </c>
      <c r="C166" s="99"/>
      <c r="D166" s="99"/>
      <c r="E166" s="100"/>
      <c r="H166" s="99"/>
      <c r="I166" s="99"/>
      <c r="J166" s="99"/>
      <c r="K166" s="99"/>
      <c r="L166" s="99"/>
      <c r="M166" s="99"/>
      <c r="Q166" s="99"/>
      <c r="R166" s="99"/>
      <c r="T166" s="100"/>
      <c r="V166" s="99"/>
      <c r="W166" s="99"/>
      <c r="Y166" s="99"/>
      <c r="Z166" s="99"/>
      <c r="AB166" s="99"/>
      <c r="AC166" s="99"/>
      <c r="AD166" s="99"/>
      <c r="AE166" s="97"/>
      <c r="AJ166" s="101"/>
      <c r="AK166" s="97"/>
    </row>
    <row r="167" spans="1:37" s="98" customFormat="1" ht="12">
      <c r="A167" s="97" t="s">
        <v>175</v>
      </c>
      <c r="B167" s="98" t="s">
        <v>176</v>
      </c>
      <c r="C167" s="99"/>
      <c r="D167" s="99"/>
      <c r="E167" s="100"/>
      <c r="H167" s="99"/>
      <c r="I167" s="99"/>
      <c r="J167" s="99"/>
      <c r="K167" s="99"/>
      <c r="L167" s="99"/>
      <c r="M167" s="99"/>
      <c r="Q167" s="99"/>
      <c r="R167" s="99"/>
      <c r="T167" s="100"/>
      <c r="V167" s="99"/>
      <c r="W167" s="99"/>
      <c r="Y167" s="99"/>
      <c r="Z167" s="99"/>
      <c r="AB167" s="99"/>
      <c r="AC167" s="99"/>
      <c r="AD167" s="99"/>
      <c r="AE167" s="97"/>
      <c r="AJ167" s="101"/>
      <c r="AK167" s="97"/>
    </row>
    <row r="168" spans="1:37" s="98" customFormat="1" ht="12">
      <c r="A168" s="97" t="s">
        <v>33</v>
      </c>
      <c r="B168" s="98" t="s">
        <v>34</v>
      </c>
      <c r="C168" s="99"/>
      <c r="D168" s="99"/>
      <c r="E168" s="100"/>
      <c r="H168" s="99"/>
      <c r="I168" s="99"/>
      <c r="J168" s="99"/>
      <c r="K168" s="99"/>
      <c r="L168" s="99"/>
      <c r="M168" s="99"/>
      <c r="Q168" s="99"/>
      <c r="R168" s="99"/>
      <c r="T168" s="100"/>
      <c r="V168" s="99"/>
      <c r="W168" s="99"/>
      <c r="Y168" s="99"/>
      <c r="Z168" s="99"/>
      <c r="AB168" s="99"/>
      <c r="AC168" s="99"/>
      <c r="AD168" s="99"/>
      <c r="AE168" s="97"/>
      <c r="AJ168" s="101"/>
      <c r="AK168" s="97"/>
    </row>
    <row r="169" spans="1:37" s="98" customFormat="1" ht="12">
      <c r="A169" s="97" t="s">
        <v>79</v>
      </c>
      <c r="B169" s="98" t="s">
        <v>80</v>
      </c>
      <c r="C169" s="99"/>
      <c r="D169" s="99"/>
      <c r="E169" s="100"/>
      <c r="H169" s="99"/>
      <c r="I169" s="99"/>
      <c r="J169" s="99"/>
      <c r="K169" s="99"/>
      <c r="L169" s="99"/>
      <c r="M169" s="99"/>
      <c r="Q169" s="99"/>
      <c r="R169" s="99"/>
      <c r="T169" s="100"/>
      <c r="V169" s="99"/>
      <c r="W169" s="99"/>
      <c r="Y169" s="99"/>
      <c r="Z169" s="99"/>
      <c r="AB169" s="99"/>
      <c r="AC169" s="99"/>
      <c r="AD169" s="99"/>
      <c r="AE169" s="97"/>
      <c r="AJ169" s="101"/>
      <c r="AK169" s="97"/>
    </row>
    <row r="170" spans="1:37" s="98" customFormat="1" ht="12">
      <c r="A170" s="97" t="s">
        <v>59</v>
      </c>
      <c r="B170" s="98" t="s">
        <v>60</v>
      </c>
      <c r="C170" s="99"/>
      <c r="D170" s="99"/>
      <c r="E170" s="100"/>
      <c r="H170" s="99"/>
      <c r="I170" s="99"/>
      <c r="J170" s="99"/>
      <c r="K170" s="99"/>
      <c r="L170" s="99"/>
      <c r="M170" s="99"/>
      <c r="Q170" s="99"/>
      <c r="R170" s="99"/>
      <c r="T170" s="100"/>
      <c r="V170" s="99"/>
      <c r="W170" s="99"/>
      <c r="Y170" s="99"/>
      <c r="Z170" s="99"/>
      <c r="AB170" s="99"/>
      <c r="AC170" s="99"/>
      <c r="AD170" s="99"/>
      <c r="AE170" s="97"/>
      <c r="AJ170" s="101"/>
      <c r="AK170" s="97"/>
    </row>
    <row r="171" spans="1:37" s="98" customFormat="1" ht="12">
      <c r="A171" s="97" t="s">
        <v>133</v>
      </c>
      <c r="B171" s="98" t="s">
        <v>134</v>
      </c>
      <c r="C171" s="99"/>
      <c r="D171" s="99"/>
      <c r="E171" s="100"/>
      <c r="H171" s="99"/>
      <c r="I171" s="99"/>
      <c r="J171" s="99"/>
      <c r="K171" s="99"/>
      <c r="L171" s="99"/>
      <c r="M171" s="99"/>
      <c r="Q171" s="99"/>
      <c r="R171" s="99"/>
      <c r="T171" s="100"/>
      <c r="V171" s="99"/>
      <c r="W171" s="99"/>
      <c r="Y171" s="99"/>
      <c r="Z171" s="99"/>
      <c r="AB171" s="99"/>
      <c r="AC171" s="99"/>
      <c r="AD171" s="99"/>
      <c r="AE171" s="97"/>
      <c r="AJ171" s="103"/>
      <c r="AK171" s="97"/>
    </row>
    <row r="172" spans="1:37" s="98" customFormat="1" ht="12">
      <c r="A172" s="97" t="s">
        <v>479</v>
      </c>
      <c r="B172" s="98" t="s">
        <v>480</v>
      </c>
      <c r="C172" s="99"/>
      <c r="D172" s="99"/>
      <c r="E172" s="100"/>
      <c r="H172" s="99"/>
      <c r="I172" s="99"/>
      <c r="J172" s="99"/>
      <c r="K172" s="99"/>
      <c r="L172" s="99"/>
      <c r="M172" s="99"/>
      <c r="Q172" s="99"/>
      <c r="R172" s="99"/>
      <c r="T172" s="100"/>
      <c r="V172" s="99"/>
      <c r="W172" s="99"/>
      <c r="Y172" s="99"/>
      <c r="Z172" s="99"/>
      <c r="AB172" s="99"/>
      <c r="AC172" s="99"/>
      <c r="AD172" s="99"/>
      <c r="AE172" s="97"/>
      <c r="AJ172" s="101"/>
      <c r="AK172" s="97"/>
    </row>
    <row r="173" spans="1:37" s="98" customFormat="1" ht="12">
      <c r="A173" s="97" t="s">
        <v>187</v>
      </c>
      <c r="B173" s="98" t="s">
        <v>188</v>
      </c>
      <c r="C173" s="99"/>
      <c r="D173" s="99"/>
      <c r="E173" s="100"/>
      <c r="H173" s="99"/>
      <c r="I173" s="99"/>
      <c r="J173" s="99"/>
      <c r="K173" s="99"/>
      <c r="L173" s="99"/>
      <c r="M173" s="99"/>
      <c r="Q173" s="99"/>
      <c r="R173" s="99"/>
      <c r="T173" s="100"/>
      <c r="V173" s="99"/>
      <c r="W173" s="99"/>
      <c r="Y173" s="99"/>
      <c r="Z173" s="99"/>
      <c r="AB173" s="99"/>
      <c r="AC173" s="99"/>
      <c r="AD173" s="99"/>
      <c r="AE173" s="97"/>
      <c r="AJ173" s="101"/>
      <c r="AK173" s="97"/>
    </row>
    <row r="174" spans="1:37" s="98" customFormat="1" ht="12">
      <c r="A174" s="97" t="s">
        <v>459</v>
      </c>
      <c r="B174" s="98" t="s">
        <v>460</v>
      </c>
      <c r="C174" s="99"/>
      <c r="D174" s="99"/>
      <c r="E174" s="100"/>
      <c r="H174" s="99"/>
      <c r="I174" s="99"/>
      <c r="J174" s="99"/>
      <c r="K174" s="99"/>
      <c r="L174" s="99"/>
      <c r="M174" s="99"/>
      <c r="Q174" s="99"/>
      <c r="R174" s="99"/>
      <c r="T174" s="100"/>
      <c r="V174" s="99"/>
      <c r="W174" s="99"/>
      <c r="Y174" s="99"/>
      <c r="Z174" s="99"/>
      <c r="AB174" s="99"/>
      <c r="AC174" s="99"/>
      <c r="AD174" s="99"/>
      <c r="AE174" s="97"/>
      <c r="AJ174" s="101"/>
      <c r="AK174" s="97"/>
    </row>
    <row r="175" spans="1:37" s="98" customFormat="1" ht="12">
      <c r="A175" s="97" t="s">
        <v>285</v>
      </c>
      <c r="B175" s="98" t="s">
        <v>286</v>
      </c>
      <c r="C175" s="99"/>
      <c r="D175" s="99"/>
      <c r="E175" s="100"/>
      <c r="H175" s="99"/>
      <c r="I175" s="99"/>
      <c r="J175" s="99"/>
      <c r="K175" s="99"/>
      <c r="L175" s="99"/>
      <c r="M175" s="99"/>
      <c r="Q175" s="99"/>
      <c r="R175" s="99"/>
      <c r="T175" s="100"/>
      <c r="V175" s="99"/>
      <c r="W175" s="99"/>
      <c r="Y175" s="99"/>
      <c r="Z175" s="99"/>
      <c r="AB175" s="99"/>
      <c r="AC175" s="99"/>
      <c r="AD175" s="99"/>
      <c r="AE175" s="97"/>
      <c r="AJ175" s="102"/>
      <c r="AK175" s="97"/>
    </row>
    <row r="176" spans="1:37" s="98" customFormat="1" ht="12">
      <c r="A176" s="97" t="s">
        <v>229</v>
      </c>
      <c r="B176" s="98" t="s">
        <v>230</v>
      </c>
      <c r="C176" s="99"/>
      <c r="D176" s="99"/>
      <c r="E176" s="100"/>
      <c r="H176" s="99"/>
      <c r="I176" s="99"/>
      <c r="J176" s="99"/>
      <c r="K176" s="99"/>
      <c r="L176" s="99"/>
      <c r="M176" s="99"/>
      <c r="Q176" s="99"/>
      <c r="R176" s="99"/>
      <c r="T176" s="100"/>
      <c r="V176" s="99"/>
      <c r="W176" s="99"/>
      <c r="Y176" s="99"/>
      <c r="Z176" s="99"/>
      <c r="AB176" s="99"/>
      <c r="AC176" s="99"/>
      <c r="AD176" s="99"/>
      <c r="AE176" s="97"/>
      <c r="AJ176" s="101"/>
      <c r="AK176" s="97"/>
    </row>
    <row r="177" spans="1:37" s="98" customFormat="1" ht="12">
      <c r="A177" s="97" t="s">
        <v>177</v>
      </c>
      <c r="B177" s="98" t="s">
        <v>178</v>
      </c>
      <c r="C177" s="99"/>
      <c r="D177" s="99"/>
      <c r="E177" s="100"/>
      <c r="H177" s="99"/>
      <c r="I177" s="99"/>
      <c r="J177" s="99"/>
      <c r="K177" s="99"/>
      <c r="L177" s="99"/>
      <c r="M177" s="99"/>
      <c r="Q177" s="99"/>
      <c r="R177" s="99"/>
      <c r="T177" s="100"/>
      <c r="V177" s="99"/>
      <c r="W177" s="99"/>
      <c r="Y177" s="99"/>
      <c r="Z177" s="99"/>
      <c r="AB177" s="99"/>
      <c r="AC177" s="99"/>
      <c r="AD177" s="99"/>
      <c r="AE177" s="97"/>
      <c r="AJ177" s="101"/>
      <c r="AK177" s="97"/>
    </row>
    <row r="178" spans="1:37" s="98" customFormat="1" ht="12">
      <c r="A178" s="97" t="s">
        <v>483</v>
      </c>
      <c r="B178" s="98" t="s">
        <v>484</v>
      </c>
      <c r="C178" s="99"/>
      <c r="D178" s="99"/>
      <c r="E178" s="100"/>
      <c r="H178" s="99"/>
      <c r="I178" s="99"/>
      <c r="J178" s="99"/>
      <c r="K178" s="99"/>
      <c r="L178" s="99"/>
      <c r="M178" s="99"/>
      <c r="Q178" s="99"/>
      <c r="R178" s="99"/>
      <c r="T178" s="100"/>
      <c r="V178" s="99"/>
      <c r="W178" s="99"/>
      <c r="Y178" s="99"/>
      <c r="Z178" s="99"/>
      <c r="AB178" s="99"/>
      <c r="AC178" s="99"/>
      <c r="AD178" s="99"/>
      <c r="AE178" s="97"/>
      <c r="AJ178" s="101"/>
      <c r="AK178" s="97"/>
    </row>
    <row r="179" spans="1:37" s="98" customFormat="1" ht="12">
      <c r="A179" s="97" t="s">
        <v>81</v>
      </c>
      <c r="B179" s="98" t="s">
        <v>82</v>
      </c>
      <c r="C179" s="99"/>
      <c r="D179" s="99"/>
      <c r="E179" s="100"/>
      <c r="H179" s="99"/>
      <c r="I179" s="99"/>
      <c r="J179" s="99"/>
      <c r="K179" s="99"/>
      <c r="L179" s="99"/>
      <c r="M179" s="99"/>
      <c r="Q179" s="99"/>
      <c r="R179" s="99"/>
      <c r="T179" s="100"/>
      <c r="V179" s="99"/>
      <c r="W179" s="99"/>
      <c r="Y179" s="99"/>
      <c r="Z179" s="99"/>
      <c r="AB179" s="99"/>
      <c r="AC179" s="99"/>
      <c r="AD179" s="99"/>
      <c r="AE179" s="97"/>
      <c r="AJ179" s="101"/>
      <c r="AK179" s="97"/>
    </row>
    <row r="180" spans="1:37" s="98" customFormat="1" ht="12">
      <c r="A180" s="97" t="s">
        <v>571</v>
      </c>
      <c r="B180" s="98" t="s">
        <v>572</v>
      </c>
      <c r="C180" s="99"/>
      <c r="D180" s="99"/>
      <c r="E180" s="100"/>
      <c r="H180" s="99"/>
      <c r="I180" s="99"/>
      <c r="J180" s="99"/>
      <c r="K180" s="99"/>
      <c r="L180" s="99"/>
      <c r="M180" s="99"/>
      <c r="Q180" s="99"/>
      <c r="R180" s="99"/>
      <c r="T180" s="100"/>
      <c r="V180" s="99"/>
      <c r="W180" s="99"/>
      <c r="Y180" s="99"/>
      <c r="Z180" s="99"/>
      <c r="AB180" s="99"/>
      <c r="AC180" s="99"/>
      <c r="AD180" s="99"/>
      <c r="AE180" s="97"/>
      <c r="AJ180" s="101"/>
      <c r="AK180" s="97"/>
    </row>
    <row r="181" spans="1:37" s="98" customFormat="1" ht="12">
      <c r="A181" s="97" t="s">
        <v>277</v>
      </c>
      <c r="B181" s="98" t="s">
        <v>278</v>
      </c>
      <c r="C181" s="99"/>
      <c r="D181" s="99"/>
      <c r="E181" s="100"/>
      <c r="H181" s="99"/>
      <c r="I181" s="99"/>
      <c r="J181" s="99"/>
      <c r="K181" s="99"/>
      <c r="L181" s="99"/>
      <c r="M181" s="99"/>
      <c r="Q181" s="99"/>
      <c r="R181" s="99"/>
      <c r="T181" s="100"/>
      <c r="V181" s="99"/>
      <c r="W181" s="99"/>
      <c r="Y181" s="99"/>
      <c r="Z181" s="99"/>
      <c r="AB181" s="99"/>
      <c r="AC181" s="99"/>
      <c r="AD181" s="99"/>
      <c r="AE181" s="97"/>
      <c r="AJ181" s="101"/>
      <c r="AK181" s="97"/>
    </row>
    <row r="182" spans="1:37" s="98" customFormat="1" ht="12">
      <c r="A182" s="97" t="s">
        <v>231</v>
      </c>
      <c r="B182" s="98" t="s">
        <v>232</v>
      </c>
      <c r="C182" s="99"/>
      <c r="D182" s="99"/>
      <c r="E182" s="100"/>
      <c r="H182" s="99"/>
      <c r="I182" s="99"/>
      <c r="J182" s="99"/>
      <c r="K182" s="99"/>
      <c r="L182" s="99"/>
      <c r="M182" s="99"/>
      <c r="Q182" s="99"/>
      <c r="R182" s="99"/>
      <c r="T182" s="100"/>
      <c r="V182" s="99"/>
      <c r="W182" s="99"/>
      <c r="Y182" s="99"/>
      <c r="Z182" s="99"/>
      <c r="AB182" s="99"/>
      <c r="AC182" s="99"/>
      <c r="AD182" s="99"/>
      <c r="AE182" s="97"/>
      <c r="AJ182" s="102"/>
      <c r="AK182" s="97"/>
    </row>
    <row r="183" spans="1:37" s="98" customFormat="1" ht="12">
      <c r="A183" s="97" t="s">
        <v>579</v>
      </c>
      <c r="B183" s="98" t="s">
        <v>580</v>
      </c>
      <c r="C183" s="99"/>
      <c r="D183" s="99"/>
      <c r="E183" s="100"/>
      <c r="H183" s="99"/>
      <c r="I183" s="99"/>
      <c r="J183" s="99"/>
      <c r="K183" s="99"/>
      <c r="L183" s="99"/>
      <c r="M183" s="99"/>
      <c r="Q183" s="99"/>
      <c r="R183" s="99"/>
      <c r="T183" s="100"/>
      <c r="V183" s="99"/>
      <c r="W183" s="99"/>
      <c r="Y183" s="99"/>
      <c r="Z183" s="99"/>
      <c r="AB183" s="99"/>
      <c r="AC183" s="99"/>
      <c r="AD183" s="99"/>
      <c r="AE183" s="97"/>
      <c r="AJ183" s="101"/>
      <c r="AK183" s="97"/>
    </row>
    <row r="184" spans="1:37" s="98" customFormat="1" ht="12">
      <c r="A184" s="97" t="s">
        <v>513</v>
      </c>
      <c r="B184" s="98" t="s">
        <v>514</v>
      </c>
      <c r="C184" s="99"/>
      <c r="D184" s="99"/>
      <c r="E184" s="100"/>
      <c r="H184" s="99"/>
      <c r="I184" s="99"/>
      <c r="J184" s="99"/>
      <c r="K184" s="99"/>
      <c r="L184" s="99"/>
      <c r="M184" s="99"/>
      <c r="Q184" s="99"/>
      <c r="R184" s="99"/>
      <c r="T184" s="100"/>
      <c r="V184" s="99"/>
      <c r="W184" s="99"/>
      <c r="Y184" s="99"/>
      <c r="Z184" s="99"/>
      <c r="AB184" s="99"/>
      <c r="AC184" s="99"/>
      <c r="AD184" s="99"/>
      <c r="AE184" s="97"/>
      <c r="AJ184" s="101"/>
      <c r="AK184" s="97"/>
    </row>
    <row r="185" spans="1:37" s="98" customFormat="1" ht="12">
      <c r="A185" s="97" t="s">
        <v>535</v>
      </c>
      <c r="B185" s="98" t="s">
        <v>536</v>
      </c>
      <c r="C185" s="99"/>
      <c r="D185" s="99"/>
      <c r="E185" s="100"/>
      <c r="H185" s="99"/>
      <c r="I185" s="99"/>
      <c r="J185" s="99"/>
      <c r="K185" s="99"/>
      <c r="L185" s="99"/>
      <c r="M185" s="99"/>
      <c r="Q185" s="99"/>
      <c r="R185" s="99"/>
      <c r="T185" s="100"/>
      <c r="V185" s="99"/>
      <c r="W185" s="99"/>
      <c r="Y185" s="99"/>
      <c r="Z185" s="99"/>
      <c r="AB185" s="99"/>
      <c r="AC185" s="99"/>
      <c r="AD185" s="99"/>
      <c r="AE185" s="97"/>
      <c r="AJ185" s="101"/>
      <c r="AK185" s="97"/>
    </row>
    <row r="186" spans="1:37" s="98" customFormat="1" ht="12">
      <c r="A186" s="97" t="s">
        <v>191</v>
      </c>
      <c r="B186" s="98" t="s">
        <v>192</v>
      </c>
      <c r="C186" s="99"/>
      <c r="D186" s="99"/>
      <c r="E186" s="100"/>
      <c r="H186" s="99"/>
      <c r="I186" s="99"/>
      <c r="J186" s="99"/>
      <c r="K186" s="99"/>
      <c r="L186" s="99"/>
      <c r="M186" s="99"/>
      <c r="Q186" s="99"/>
      <c r="R186" s="99"/>
      <c r="T186" s="100"/>
      <c r="V186" s="99"/>
      <c r="W186" s="99"/>
      <c r="Y186" s="99"/>
      <c r="Z186" s="99"/>
      <c r="AB186" s="99"/>
      <c r="AC186" s="99"/>
      <c r="AD186" s="99"/>
      <c r="AE186" s="97"/>
      <c r="AJ186" s="101"/>
      <c r="AK186" s="97"/>
    </row>
    <row r="187" spans="1:37" s="98" customFormat="1" ht="12">
      <c r="A187" s="97" t="s">
        <v>457</v>
      </c>
      <c r="B187" s="98" t="s">
        <v>458</v>
      </c>
      <c r="C187" s="99"/>
      <c r="D187" s="99"/>
      <c r="E187" s="100"/>
      <c r="H187" s="99"/>
      <c r="I187" s="99"/>
      <c r="J187" s="99"/>
      <c r="K187" s="99"/>
      <c r="L187" s="99"/>
      <c r="M187" s="99"/>
      <c r="Q187" s="99"/>
      <c r="R187" s="99"/>
      <c r="T187" s="100"/>
      <c r="V187" s="99"/>
      <c r="W187" s="99"/>
      <c r="Y187" s="99"/>
      <c r="Z187" s="99"/>
      <c r="AB187" s="99"/>
      <c r="AC187" s="99"/>
      <c r="AD187" s="99"/>
      <c r="AE187" s="97"/>
      <c r="AJ187" s="101"/>
      <c r="AK187" s="97"/>
    </row>
    <row r="188" spans="1:37" s="98" customFormat="1" ht="12">
      <c r="A188" s="97" t="s">
        <v>442</v>
      </c>
      <c r="B188" s="98" t="s">
        <v>443</v>
      </c>
      <c r="C188" s="99"/>
      <c r="D188" s="99"/>
      <c r="E188" s="100"/>
      <c r="H188" s="99"/>
      <c r="I188" s="99"/>
      <c r="J188" s="99"/>
      <c r="K188" s="99"/>
      <c r="L188" s="99"/>
      <c r="M188" s="99"/>
      <c r="Q188" s="99"/>
      <c r="R188" s="99"/>
      <c r="T188" s="100"/>
      <c r="V188" s="99"/>
      <c r="W188" s="99"/>
      <c r="Y188" s="99"/>
      <c r="Z188" s="99"/>
      <c r="AB188" s="99"/>
      <c r="AC188" s="99"/>
      <c r="AD188" s="99"/>
      <c r="AE188" s="97"/>
      <c r="AJ188" s="101"/>
      <c r="AK188" s="97"/>
    </row>
    <row r="189" spans="1:37" s="98" customFormat="1" ht="12">
      <c r="A189" s="97" t="s">
        <v>25</v>
      </c>
      <c r="B189" s="98" t="s">
        <v>26</v>
      </c>
      <c r="C189" s="99"/>
      <c r="D189" s="99"/>
      <c r="E189" s="100"/>
      <c r="H189" s="99"/>
      <c r="I189" s="99"/>
      <c r="J189" s="99"/>
      <c r="K189" s="99"/>
      <c r="L189" s="99"/>
      <c r="M189" s="99"/>
      <c r="Q189" s="99"/>
      <c r="R189" s="99"/>
      <c r="T189" s="100"/>
      <c r="V189" s="99"/>
      <c r="W189" s="99"/>
      <c r="Y189" s="99"/>
      <c r="Z189" s="99"/>
      <c r="AB189" s="99"/>
      <c r="AC189" s="99"/>
      <c r="AD189" s="99"/>
      <c r="AE189" s="97"/>
      <c r="AJ189" s="101"/>
      <c r="AK189" s="97"/>
    </row>
    <row r="190" spans="1:37" s="98" customFormat="1" ht="12">
      <c r="A190" s="97" t="s">
        <v>491</v>
      </c>
      <c r="B190" s="98" t="s">
        <v>492</v>
      </c>
      <c r="C190" s="99"/>
      <c r="D190" s="99"/>
      <c r="E190" s="100"/>
      <c r="H190" s="99"/>
      <c r="I190" s="99"/>
      <c r="J190" s="99"/>
      <c r="K190" s="99"/>
      <c r="L190" s="99"/>
      <c r="M190" s="99"/>
      <c r="Q190" s="99"/>
      <c r="R190" s="99"/>
      <c r="T190" s="100"/>
      <c r="V190" s="99"/>
      <c r="W190" s="99"/>
      <c r="Y190" s="99"/>
      <c r="Z190" s="99"/>
      <c r="AB190" s="99"/>
      <c r="AC190" s="99"/>
      <c r="AD190" s="99"/>
      <c r="AE190" s="97"/>
      <c r="AJ190" s="101"/>
      <c r="AK190" s="97"/>
    </row>
    <row r="191" spans="1:37" s="98" customFormat="1" ht="12">
      <c r="A191" s="97" t="s">
        <v>57</v>
      </c>
      <c r="B191" s="98" t="s">
        <v>58</v>
      </c>
      <c r="C191" s="99"/>
      <c r="D191" s="99"/>
      <c r="E191" s="100"/>
      <c r="H191" s="99"/>
      <c r="I191" s="99"/>
      <c r="J191" s="99"/>
      <c r="K191" s="99"/>
      <c r="L191" s="99"/>
      <c r="M191" s="99"/>
      <c r="Q191" s="99"/>
      <c r="R191" s="99"/>
      <c r="T191" s="100"/>
      <c r="V191" s="99"/>
      <c r="W191" s="99"/>
      <c r="Y191" s="99"/>
      <c r="Z191" s="99"/>
      <c r="AB191" s="99"/>
      <c r="AC191" s="99"/>
      <c r="AD191" s="99"/>
      <c r="AE191" s="97"/>
      <c r="AJ191" s="101"/>
      <c r="AK191" s="97"/>
    </row>
    <row r="192" spans="1:37" s="98" customFormat="1" ht="12">
      <c r="A192" s="97" t="s">
        <v>257</v>
      </c>
      <c r="B192" s="98" t="s">
        <v>258</v>
      </c>
      <c r="C192" s="99"/>
      <c r="D192" s="99"/>
      <c r="E192" s="100"/>
      <c r="H192" s="99"/>
      <c r="I192" s="99"/>
      <c r="J192" s="99"/>
      <c r="K192" s="99"/>
      <c r="L192" s="99"/>
      <c r="M192" s="99"/>
      <c r="Q192" s="99"/>
      <c r="R192" s="99"/>
      <c r="T192" s="100"/>
      <c r="V192" s="99"/>
      <c r="W192" s="99"/>
      <c r="Y192" s="99"/>
      <c r="Z192" s="99"/>
      <c r="AB192" s="99"/>
      <c r="AC192" s="99"/>
      <c r="AD192" s="99"/>
      <c r="AE192" s="97"/>
      <c r="AJ192" s="101"/>
      <c r="AK192" s="97"/>
    </row>
    <row r="193" spans="1:37" s="98" customFormat="1" ht="12">
      <c r="A193" s="97" t="s">
        <v>219</v>
      </c>
      <c r="B193" s="98" t="s">
        <v>220</v>
      </c>
      <c r="C193" s="99"/>
      <c r="D193" s="99"/>
      <c r="E193" s="100"/>
      <c r="H193" s="99"/>
      <c r="I193" s="99"/>
      <c r="J193" s="99"/>
      <c r="K193" s="99"/>
      <c r="L193" s="99"/>
      <c r="M193" s="99"/>
      <c r="Q193" s="99"/>
      <c r="R193" s="99"/>
      <c r="T193" s="100"/>
      <c r="V193" s="99"/>
      <c r="W193" s="99"/>
      <c r="Y193" s="99"/>
      <c r="Z193" s="99"/>
      <c r="AB193" s="99"/>
      <c r="AC193" s="99"/>
      <c r="AD193" s="99"/>
      <c r="AE193" s="97"/>
      <c r="AJ193" s="101"/>
      <c r="AK193" s="97"/>
    </row>
    <row r="194" spans="1:37" s="98" customFormat="1" ht="12">
      <c r="A194" s="97" t="s">
        <v>363</v>
      </c>
      <c r="B194" s="98" t="s">
        <v>364</v>
      </c>
      <c r="C194" s="99"/>
      <c r="D194" s="99"/>
      <c r="E194" s="100"/>
      <c r="H194" s="99"/>
      <c r="I194" s="99"/>
      <c r="J194" s="99"/>
      <c r="K194" s="99"/>
      <c r="L194" s="99"/>
      <c r="M194" s="99"/>
      <c r="Q194" s="99"/>
      <c r="R194" s="99"/>
      <c r="T194" s="100"/>
      <c r="V194" s="99"/>
      <c r="W194" s="99"/>
      <c r="Y194" s="99"/>
      <c r="Z194" s="99"/>
      <c r="AB194" s="99"/>
      <c r="AC194" s="99"/>
      <c r="AD194" s="99"/>
      <c r="AE194" s="97"/>
      <c r="AJ194" s="101"/>
      <c r="AK194" s="97"/>
    </row>
    <row r="195" spans="1:37" s="98" customFormat="1" ht="12">
      <c r="A195" s="97" t="s">
        <v>557</v>
      </c>
      <c r="B195" s="98" t="s">
        <v>558</v>
      </c>
      <c r="C195" s="99"/>
      <c r="D195" s="99"/>
      <c r="E195" s="100"/>
      <c r="H195" s="99"/>
      <c r="I195" s="99"/>
      <c r="J195" s="99"/>
      <c r="K195" s="99"/>
      <c r="L195" s="99"/>
      <c r="M195" s="99"/>
      <c r="Q195" s="99"/>
      <c r="R195" s="99"/>
      <c r="T195" s="100"/>
      <c r="V195" s="99"/>
      <c r="W195" s="99"/>
      <c r="Y195" s="99"/>
      <c r="Z195" s="99"/>
      <c r="AB195" s="99"/>
      <c r="AC195" s="99"/>
      <c r="AD195" s="99"/>
      <c r="AE195" s="97"/>
      <c r="AJ195" s="101"/>
      <c r="AK195" s="97"/>
    </row>
    <row r="196" spans="1:37" s="98" customFormat="1" ht="12">
      <c r="A196" s="97" t="s">
        <v>429</v>
      </c>
      <c r="B196" s="98" t="s">
        <v>430</v>
      </c>
      <c r="C196" s="99"/>
      <c r="D196" s="99"/>
      <c r="E196" s="100"/>
      <c r="H196" s="99"/>
      <c r="I196" s="99"/>
      <c r="J196" s="99"/>
      <c r="K196" s="99"/>
      <c r="L196" s="99"/>
      <c r="M196" s="99"/>
      <c r="Q196" s="99"/>
      <c r="R196" s="99"/>
      <c r="T196" s="100"/>
      <c r="V196" s="99"/>
      <c r="W196" s="99"/>
      <c r="Y196" s="99"/>
      <c r="Z196" s="99"/>
      <c r="AB196" s="99"/>
      <c r="AC196" s="99"/>
      <c r="AD196" s="99"/>
      <c r="AE196" s="97"/>
      <c r="AJ196" s="104"/>
      <c r="AK196" s="97"/>
    </row>
    <row r="197" spans="1:37" s="98" customFormat="1" ht="12">
      <c r="A197" s="97" t="s">
        <v>217</v>
      </c>
      <c r="B197" s="98" t="s">
        <v>218</v>
      </c>
      <c r="C197" s="99"/>
      <c r="D197" s="99"/>
      <c r="E197" s="100"/>
      <c r="H197" s="99"/>
      <c r="I197" s="99"/>
      <c r="J197" s="99"/>
      <c r="K197" s="99"/>
      <c r="L197" s="99"/>
      <c r="M197" s="99"/>
      <c r="Q197" s="99"/>
      <c r="R197" s="99"/>
      <c r="T197" s="100"/>
      <c r="V197" s="99"/>
      <c r="W197" s="99"/>
      <c r="Y197" s="99"/>
      <c r="Z197" s="99"/>
      <c r="AB197" s="99"/>
      <c r="AC197" s="99"/>
      <c r="AD197" s="99"/>
      <c r="AE197" s="97"/>
      <c r="AJ197" s="101"/>
      <c r="AK197" s="97"/>
    </row>
    <row r="198" spans="1:37" s="98" customFormat="1" ht="12">
      <c r="A198" s="97" t="s">
        <v>365</v>
      </c>
      <c r="B198" s="98" t="s">
        <v>366</v>
      </c>
      <c r="C198" s="99"/>
      <c r="D198" s="99"/>
      <c r="E198" s="100"/>
      <c r="H198" s="99"/>
      <c r="I198" s="99"/>
      <c r="J198" s="99"/>
      <c r="K198" s="99"/>
      <c r="L198" s="99"/>
      <c r="M198" s="99"/>
      <c r="Q198" s="99"/>
      <c r="R198" s="99"/>
      <c r="T198" s="100"/>
      <c r="V198" s="99"/>
      <c r="W198" s="99"/>
      <c r="Y198" s="99"/>
      <c r="Z198" s="99"/>
      <c r="AB198" s="99"/>
      <c r="AC198" s="99"/>
      <c r="AD198" s="99"/>
      <c r="AE198" s="97"/>
      <c r="AJ198" s="101"/>
      <c r="AK198" s="97"/>
    </row>
    <row r="199" spans="1:37" s="98" customFormat="1" ht="12">
      <c r="A199" s="97" t="s">
        <v>463</v>
      </c>
      <c r="B199" s="98" t="s">
        <v>464</v>
      </c>
      <c r="C199" s="99"/>
      <c r="D199" s="99"/>
      <c r="E199" s="100"/>
      <c r="H199" s="99"/>
      <c r="I199" s="99"/>
      <c r="J199" s="99"/>
      <c r="K199" s="99"/>
      <c r="L199" s="99"/>
      <c r="M199" s="99"/>
      <c r="Q199" s="99"/>
      <c r="R199" s="99"/>
      <c r="T199" s="100"/>
      <c r="V199" s="99"/>
      <c r="W199" s="99"/>
      <c r="Y199" s="99"/>
      <c r="Z199" s="99"/>
      <c r="AB199" s="99"/>
      <c r="AC199" s="99"/>
      <c r="AD199" s="99"/>
      <c r="AE199" s="97"/>
      <c r="AJ199" s="101"/>
      <c r="AK199" s="97"/>
    </row>
    <row r="200" spans="1:37" s="98" customFormat="1" ht="12">
      <c r="A200" s="97" t="s">
        <v>509</v>
      </c>
      <c r="B200" s="98" t="s">
        <v>510</v>
      </c>
      <c r="C200" s="99"/>
      <c r="D200" s="99"/>
      <c r="E200" s="100"/>
      <c r="H200" s="99"/>
      <c r="I200" s="99"/>
      <c r="J200" s="99"/>
      <c r="K200" s="99"/>
      <c r="L200" s="99"/>
      <c r="M200" s="99"/>
      <c r="Q200" s="99"/>
      <c r="R200" s="99"/>
      <c r="T200" s="100"/>
      <c r="V200" s="99"/>
      <c r="W200" s="99"/>
      <c r="Y200" s="99"/>
      <c r="Z200" s="99"/>
      <c r="AB200" s="99"/>
      <c r="AC200" s="99"/>
      <c r="AD200" s="99"/>
      <c r="AE200" s="97"/>
      <c r="AJ200" s="101"/>
      <c r="AK200" s="97"/>
    </row>
    <row r="201" spans="1:37" s="98" customFormat="1" ht="12">
      <c r="A201" s="97" t="s">
        <v>39</v>
      </c>
      <c r="B201" s="98" t="s">
        <v>40</v>
      </c>
      <c r="C201" s="99"/>
      <c r="D201" s="99"/>
      <c r="E201" s="100"/>
      <c r="H201" s="99"/>
      <c r="I201" s="99"/>
      <c r="J201" s="99"/>
      <c r="K201" s="99"/>
      <c r="L201" s="99"/>
      <c r="M201" s="99"/>
      <c r="Q201" s="99"/>
      <c r="R201" s="99"/>
      <c r="T201" s="100"/>
      <c r="V201" s="99"/>
      <c r="W201" s="99"/>
      <c r="Y201" s="99"/>
      <c r="Z201" s="99"/>
      <c r="AB201" s="99"/>
      <c r="AC201" s="99"/>
      <c r="AD201" s="99"/>
      <c r="AE201" s="97"/>
      <c r="AJ201" s="101"/>
      <c r="AK201" s="97"/>
    </row>
    <row r="202" spans="1:37" s="98" customFormat="1" ht="12">
      <c r="A202" s="97" t="s">
        <v>49</v>
      </c>
      <c r="B202" s="98" t="s">
        <v>50</v>
      </c>
      <c r="C202" s="99"/>
      <c r="D202" s="99"/>
      <c r="E202" s="100"/>
      <c r="H202" s="99"/>
      <c r="I202" s="99"/>
      <c r="J202" s="99"/>
      <c r="K202" s="99"/>
      <c r="L202" s="99"/>
      <c r="M202" s="99"/>
      <c r="Q202" s="99"/>
      <c r="R202" s="99"/>
      <c r="T202" s="100"/>
      <c r="V202" s="99"/>
      <c r="W202" s="99"/>
      <c r="Y202" s="99"/>
      <c r="Z202" s="99"/>
      <c r="AB202" s="99"/>
      <c r="AC202" s="99"/>
      <c r="AD202" s="99"/>
      <c r="AE202" s="97"/>
      <c r="AJ202" s="102"/>
      <c r="AK202" s="97"/>
    </row>
    <row r="203" spans="1:37" s="98" customFormat="1" ht="12">
      <c r="A203" s="97" t="s">
        <v>543</v>
      </c>
      <c r="B203" s="98" t="s">
        <v>544</v>
      </c>
      <c r="C203" s="99"/>
      <c r="D203" s="99"/>
      <c r="E203" s="100"/>
      <c r="H203" s="99"/>
      <c r="I203" s="99"/>
      <c r="J203" s="99"/>
      <c r="K203" s="99"/>
      <c r="L203" s="99"/>
      <c r="M203" s="99"/>
      <c r="Q203" s="99"/>
      <c r="R203" s="99"/>
      <c r="T203" s="100"/>
      <c r="V203" s="99"/>
      <c r="W203" s="99"/>
      <c r="Y203" s="99"/>
      <c r="Z203" s="99"/>
      <c r="AB203" s="99"/>
      <c r="AC203" s="99"/>
      <c r="AD203" s="99"/>
      <c r="AE203" s="97"/>
      <c r="AJ203" s="101"/>
      <c r="AK203" s="97"/>
    </row>
    <row r="204" spans="1:37" s="98" customFormat="1" ht="12">
      <c r="A204" s="97" t="s">
        <v>287</v>
      </c>
      <c r="B204" s="98" t="s">
        <v>288</v>
      </c>
      <c r="C204" s="99"/>
      <c r="D204" s="99"/>
      <c r="E204" s="100"/>
      <c r="H204" s="99"/>
      <c r="I204" s="99"/>
      <c r="J204" s="99"/>
      <c r="K204" s="99"/>
      <c r="L204" s="99"/>
      <c r="M204" s="99"/>
      <c r="Q204" s="99"/>
      <c r="R204" s="99"/>
      <c r="T204" s="100"/>
      <c r="V204" s="99"/>
      <c r="W204" s="99"/>
      <c r="Y204" s="99"/>
      <c r="Z204" s="99"/>
      <c r="AB204" s="99"/>
      <c r="AC204" s="99"/>
      <c r="AD204" s="99"/>
      <c r="AE204" s="97"/>
      <c r="AJ204" s="101"/>
      <c r="AK204" s="97"/>
    </row>
    <row r="205" spans="1:37" s="98" customFormat="1" ht="12">
      <c r="A205" s="97" t="s">
        <v>199</v>
      </c>
      <c r="B205" s="98" t="s">
        <v>200</v>
      </c>
      <c r="C205" s="99"/>
      <c r="D205" s="99"/>
      <c r="E205" s="100"/>
      <c r="H205" s="99"/>
      <c r="I205" s="99"/>
      <c r="J205" s="99"/>
      <c r="K205" s="99"/>
      <c r="L205" s="99"/>
      <c r="M205" s="99"/>
      <c r="Q205" s="99"/>
      <c r="R205" s="99"/>
      <c r="T205" s="100"/>
      <c r="V205" s="99"/>
      <c r="W205" s="99"/>
      <c r="Y205" s="99"/>
      <c r="Z205" s="99"/>
      <c r="AB205" s="99"/>
      <c r="AC205" s="99"/>
      <c r="AD205" s="99"/>
      <c r="AE205" s="97"/>
      <c r="AJ205" s="104"/>
      <c r="AK205" s="97"/>
    </row>
    <row r="206" spans="1:37" s="98" customFormat="1" ht="12">
      <c r="A206" s="97" t="s">
        <v>281</v>
      </c>
      <c r="B206" s="98" t="s">
        <v>282</v>
      </c>
      <c r="C206" s="99"/>
      <c r="D206" s="99"/>
      <c r="E206" s="100"/>
      <c r="H206" s="99"/>
      <c r="I206" s="99"/>
      <c r="J206" s="99"/>
      <c r="K206" s="99"/>
      <c r="L206" s="99"/>
      <c r="M206" s="99"/>
      <c r="Q206" s="99"/>
      <c r="R206" s="99"/>
      <c r="T206" s="100"/>
      <c r="V206" s="99"/>
      <c r="W206" s="99"/>
      <c r="Y206" s="99"/>
      <c r="Z206" s="99"/>
      <c r="AB206" s="99"/>
      <c r="AC206" s="99"/>
      <c r="AD206" s="99"/>
      <c r="AE206" s="97"/>
      <c r="AJ206" s="101"/>
      <c r="AK206" s="97"/>
    </row>
    <row r="207" spans="1:37" s="98" customFormat="1" ht="12">
      <c r="A207" s="97" t="s">
        <v>41</v>
      </c>
      <c r="B207" s="98" t="s">
        <v>42</v>
      </c>
      <c r="C207" s="99"/>
      <c r="D207" s="99"/>
      <c r="E207" s="100"/>
      <c r="H207" s="99"/>
      <c r="I207" s="99"/>
      <c r="J207" s="99"/>
      <c r="K207" s="99"/>
      <c r="L207" s="99"/>
      <c r="M207" s="99"/>
      <c r="Q207" s="99"/>
      <c r="R207" s="99"/>
      <c r="T207" s="100"/>
      <c r="V207" s="99"/>
      <c r="W207" s="99"/>
      <c r="Y207" s="99"/>
      <c r="Z207" s="99"/>
      <c r="AB207" s="99"/>
      <c r="AC207" s="99"/>
      <c r="AD207" s="99"/>
      <c r="AE207" s="97"/>
      <c r="AJ207" s="101"/>
      <c r="AK207" s="97"/>
    </row>
    <row r="208" spans="1:37" s="98" customFormat="1" ht="12">
      <c r="A208" s="97" t="s">
        <v>379</v>
      </c>
      <c r="B208" s="98" t="s">
        <v>380</v>
      </c>
      <c r="C208" s="99"/>
      <c r="D208" s="99"/>
      <c r="E208" s="100"/>
      <c r="H208" s="99"/>
      <c r="I208" s="99"/>
      <c r="J208" s="99"/>
      <c r="K208" s="99"/>
      <c r="L208" s="99"/>
      <c r="M208" s="99"/>
      <c r="Q208" s="99"/>
      <c r="R208" s="99"/>
      <c r="T208" s="100"/>
      <c r="V208" s="99"/>
      <c r="W208" s="99"/>
      <c r="Y208" s="99"/>
      <c r="Z208" s="99"/>
      <c r="AB208" s="99"/>
      <c r="AC208" s="99"/>
      <c r="AD208" s="99"/>
      <c r="AE208" s="97"/>
      <c r="AJ208" s="101"/>
      <c r="AK208" s="97"/>
    </row>
    <row r="209" spans="1:37" s="98" customFormat="1" ht="12">
      <c r="A209" s="97" t="s">
        <v>541</v>
      </c>
      <c r="B209" s="98" t="s">
        <v>542</v>
      </c>
      <c r="C209" s="99"/>
      <c r="D209" s="99"/>
      <c r="E209" s="100"/>
      <c r="H209" s="99"/>
      <c r="I209" s="99"/>
      <c r="J209" s="99"/>
      <c r="K209" s="99"/>
      <c r="L209" s="99"/>
      <c r="M209" s="99"/>
      <c r="Q209" s="99"/>
      <c r="R209" s="99"/>
      <c r="T209" s="100"/>
      <c r="V209" s="99"/>
      <c r="W209" s="99"/>
      <c r="Y209" s="99"/>
      <c r="Z209" s="99"/>
      <c r="AB209" s="99"/>
      <c r="AC209" s="99"/>
      <c r="AD209" s="99"/>
      <c r="AE209" s="97"/>
      <c r="AJ209" s="101"/>
      <c r="AK209" s="97"/>
    </row>
    <row r="210" spans="1:37" s="98" customFormat="1" ht="12">
      <c r="A210" s="97" t="s">
        <v>89</v>
      </c>
      <c r="B210" s="98" t="s">
        <v>90</v>
      </c>
      <c r="C210" s="99"/>
      <c r="D210" s="99"/>
      <c r="E210" s="100"/>
      <c r="H210" s="99"/>
      <c r="I210" s="99"/>
      <c r="J210" s="99"/>
      <c r="K210" s="99"/>
      <c r="L210" s="99"/>
      <c r="M210" s="99"/>
      <c r="Q210" s="99"/>
      <c r="R210" s="99"/>
      <c r="T210" s="100"/>
      <c r="V210" s="99"/>
      <c r="W210" s="99"/>
      <c r="Y210" s="99"/>
      <c r="Z210" s="99"/>
      <c r="AB210" s="99"/>
      <c r="AC210" s="99"/>
      <c r="AD210" s="99"/>
      <c r="AE210" s="97"/>
      <c r="AJ210" s="101"/>
      <c r="AK210" s="97"/>
    </row>
    <row r="211" spans="1:37" s="98" customFormat="1" ht="12">
      <c r="A211" s="97" t="s">
        <v>345</v>
      </c>
      <c r="B211" s="98" t="s">
        <v>346</v>
      </c>
      <c r="C211" s="99"/>
      <c r="D211" s="99"/>
      <c r="E211" s="100"/>
      <c r="H211" s="99"/>
      <c r="I211" s="99"/>
      <c r="J211" s="99"/>
      <c r="K211" s="99"/>
      <c r="L211" s="99"/>
      <c r="M211" s="99"/>
      <c r="Q211" s="99"/>
      <c r="R211" s="99"/>
      <c r="T211" s="100"/>
      <c r="V211" s="99"/>
      <c r="W211" s="99"/>
      <c r="Y211" s="99"/>
      <c r="Z211" s="99"/>
      <c r="AB211" s="99"/>
      <c r="AC211" s="99"/>
      <c r="AD211" s="99"/>
      <c r="AE211" s="97"/>
      <c r="AJ211" s="103"/>
      <c r="AK211" s="97"/>
    </row>
    <row r="212" spans="1:37" s="98" customFormat="1" ht="12">
      <c r="A212" s="97" t="s">
        <v>519</v>
      </c>
      <c r="B212" s="98" t="s">
        <v>520</v>
      </c>
      <c r="C212" s="99"/>
      <c r="D212" s="99"/>
      <c r="E212" s="100"/>
      <c r="H212" s="99"/>
      <c r="I212" s="99"/>
      <c r="J212" s="99"/>
      <c r="K212" s="99"/>
      <c r="L212" s="99"/>
      <c r="M212" s="99"/>
      <c r="Q212" s="99"/>
      <c r="R212" s="99"/>
      <c r="T212" s="100"/>
      <c r="V212" s="99"/>
      <c r="W212" s="99"/>
      <c r="Y212" s="99"/>
      <c r="Z212" s="99"/>
      <c r="AB212" s="99"/>
      <c r="AC212" s="99"/>
      <c r="AD212" s="99"/>
      <c r="AE212" s="97"/>
      <c r="AJ212" s="101"/>
      <c r="AK212" s="97"/>
    </row>
    <row r="213" spans="1:37" s="98" customFormat="1" ht="12">
      <c r="A213" s="97" t="s">
        <v>47</v>
      </c>
      <c r="B213" s="98" t="s">
        <v>48</v>
      </c>
      <c r="C213" s="99"/>
      <c r="D213" s="99"/>
      <c r="E213" s="100"/>
      <c r="H213" s="99"/>
      <c r="I213" s="99"/>
      <c r="J213" s="99"/>
      <c r="K213" s="99"/>
      <c r="L213" s="99"/>
      <c r="M213" s="99"/>
      <c r="Q213" s="99"/>
      <c r="R213" s="99"/>
      <c r="T213" s="100"/>
      <c r="V213" s="99"/>
      <c r="W213" s="99"/>
      <c r="Y213" s="99"/>
      <c r="Z213" s="99"/>
      <c r="AB213" s="99"/>
      <c r="AC213" s="99"/>
      <c r="AD213" s="99"/>
      <c r="AE213" s="97"/>
      <c r="AJ213" s="104"/>
      <c r="AK213" s="97"/>
    </row>
    <row r="214" spans="1:37" s="98" customFormat="1" ht="12">
      <c r="A214" s="97" t="s">
        <v>505</v>
      </c>
      <c r="B214" s="98" t="s">
        <v>506</v>
      </c>
      <c r="C214" s="99"/>
      <c r="D214" s="99"/>
      <c r="E214" s="100"/>
      <c r="H214" s="99"/>
      <c r="I214" s="99"/>
      <c r="J214" s="99"/>
      <c r="K214" s="99"/>
      <c r="L214" s="99"/>
      <c r="M214" s="99"/>
      <c r="Q214" s="99"/>
      <c r="R214" s="99"/>
      <c r="T214" s="100"/>
      <c r="V214" s="99"/>
      <c r="W214" s="99"/>
      <c r="Y214" s="99"/>
      <c r="Z214" s="99"/>
      <c r="AB214" s="99"/>
      <c r="AC214" s="99"/>
      <c r="AD214" s="99"/>
      <c r="AE214" s="97"/>
      <c r="AJ214" s="101"/>
      <c r="AK214" s="97"/>
    </row>
    <row r="215" spans="1:37" s="98" customFormat="1" ht="12">
      <c r="A215" s="97" t="s">
        <v>391</v>
      </c>
      <c r="B215" s="98" t="s">
        <v>392</v>
      </c>
      <c r="C215" s="99"/>
      <c r="D215" s="99"/>
      <c r="E215" s="100"/>
      <c r="H215" s="99"/>
      <c r="I215" s="99"/>
      <c r="J215" s="99"/>
      <c r="K215" s="99"/>
      <c r="L215" s="99"/>
      <c r="M215" s="99"/>
      <c r="Q215" s="99"/>
      <c r="R215" s="99"/>
      <c r="T215" s="100"/>
      <c r="V215" s="99"/>
      <c r="W215" s="99"/>
      <c r="Y215" s="99"/>
      <c r="Z215" s="99"/>
      <c r="AB215" s="99"/>
      <c r="AC215" s="99"/>
      <c r="AD215" s="99"/>
      <c r="AE215" s="97"/>
      <c r="AJ215" s="101"/>
      <c r="AK215" s="97"/>
    </row>
    <row r="216" spans="1:37" s="98" customFormat="1" ht="12">
      <c r="A216" s="97" t="s">
        <v>431</v>
      </c>
      <c r="B216" s="98" t="s">
        <v>432</v>
      </c>
      <c r="C216" s="99"/>
      <c r="D216" s="99"/>
      <c r="E216" s="100"/>
      <c r="H216" s="99"/>
      <c r="I216" s="99"/>
      <c r="J216" s="99"/>
      <c r="K216" s="99"/>
      <c r="L216" s="99"/>
      <c r="M216" s="99"/>
      <c r="Q216" s="99"/>
      <c r="R216" s="99"/>
      <c r="T216" s="100"/>
      <c r="V216" s="99"/>
      <c r="W216" s="99"/>
      <c r="Y216" s="99"/>
      <c r="Z216" s="99"/>
      <c r="AB216" s="99"/>
      <c r="AC216" s="99"/>
      <c r="AD216" s="99"/>
      <c r="AE216" s="97"/>
      <c r="AJ216" s="101"/>
      <c r="AK216" s="97"/>
    </row>
    <row r="217" spans="1:37" s="98" customFormat="1" ht="12">
      <c r="A217" s="97" t="s">
        <v>197</v>
      </c>
      <c r="B217" s="98" t="s">
        <v>198</v>
      </c>
      <c r="C217" s="99"/>
      <c r="D217" s="99"/>
      <c r="E217" s="100"/>
      <c r="H217" s="99"/>
      <c r="I217" s="99"/>
      <c r="J217" s="99"/>
      <c r="K217" s="99"/>
      <c r="L217" s="99"/>
      <c r="M217" s="99"/>
      <c r="Q217" s="99"/>
      <c r="R217" s="99"/>
      <c r="T217" s="100"/>
      <c r="V217" s="99"/>
      <c r="W217" s="99"/>
      <c r="Y217" s="99"/>
      <c r="Z217" s="99"/>
      <c r="AB217" s="99"/>
      <c r="AC217" s="99"/>
      <c r="AD217" s="99"/>
      <c r="AE217" s="97"/>
      <c r="AJ217" s="101"/>
      <c r="AK217" s="97"/>
    </row>
    <row r="218" spans="1:37" s="98" customFormat="1" ht="12">
      <c r="A218" s="97" t="s">
        <v>215</v>
      </c>
      <c r="B218" s="98" t="s">
        <v>216</v>
      </c>
      <c r="C218" s="99"/>
      <c r="D218" s="99"/>
      <c r="E218" s="100"/>
      <c r="H218" s="99"/>
      <c r="I218" s="99"/>
      <c r="J218" s="99"/>
      <c r="K218" s="99"/>
      <c r="L218" s="99"/>
      <c r="M218" s="99"/>
      <c r="Q218" s="99"/>
      <c r="R218" s="99"/>
      <c r="T218" s="100"/>
      <c r="V218" s="99"/>
      <c r="W218" s="99"/>
      <c r="Y218" s="99"/>
      <c r="Z218" s="99"/>
      <c r="AB218" s="99"/>
      <c r="AC218" s="99"/>
      <c r="AD218" s="99"/>
      <c r="AE218" s="97"/>
      <c r="AJ218" s="101"/>
      <c r="AK218" s="97"/>
    </row>
    <row r="219" spans="1:37" s="98" customFormat="1" ht="12">
      <c r="A219" s="97" t="s">
        <v>323</v>
      </c>
      <c r="B219" s="98" t="s">
        <v>324</v>
      </c>
      <c r="C219" s="99"/>
      <c r="D219" s="99"/>
      <c r="E219" s="100"/>
      <c r="H219" s="99"/>
      <c r="I219" s="99"/>
      <c r="J219" s="99"/>
      <c r="K219" s="99"/>
      <c r="L219" s="99"/>
      <c r="M219" s="99"/>
      <c r="Q219" s="99"/>
      <c r="R219" s="99"/>
      <c r="T219" s="100"/>
      <c r="V219" s="99"/>
      <c r="W219" s="99"/>
      <c r="Y219" s="99"/>
      <c r="Z219" s="99"/>
      <c r="AB219" s="99"/>
      <c r="AC219" s="99"/>
      <c r="AD219" s="99"/>
      <c r="AE219" s="97"/>
      <c r="AJ219" s="104"/>
      <c r="AK219" s="97"/>
    </row>
    <row r="220" spans="1:37" s="98" customFormat="1" ht="12">
      <c r="A220" s="97" t="s">
        <v>403</v>
      </c>
      <c r="B220" s="98" t="s">
        <v>404</v>
      </c>
      <c r="C220" s="99"/>
      <c r="D220" s="99"/>
      <c r="E220" s="100"/>
      <c r="H220" s="99"/>
      <c r="I220" s="99"/>
      <c r="J220" s="99"/>
      <c r="K220" s="99"/>
      <c r="L220" s="99"/>
      <c r="M220" s="99"/>
      <c r="Q220" s="99"/>
      <c r="R220" s="99"/>
      <c r="T220" s="100"/>
      <c r="V220" s="99"/>
      <c r="W220" s="99"/>
      <c r="Y220" s="99"/>
      <c r="Z220" s="99"/>
      <c r="AB220" s="99"/>
      <c r="AC220" s="99"/>
      <c r="AD220" s="99"/>
      <c r="AE220" s="97"/>
      <c r="AJ220" s="101"/>
      <c r="AK220" s="97"/>
    </row>
    <row r="221" spans="1:37" s="98" customFormat="1" ht="12">
      <c r="A221" s="97" t="s">
        <v>471</v>
      </c>
      <c r="B221" s="98" t="s">
        <v>472</v>
      </c>
      <c r="C221" s="99"/>
      <c r="D221" s="99"/>
      <c r="E221" s="100"/>
      <c r="H221" s="99"/>
      <c r="I221" s="99"/>
      <c r="J221" s="99"/>
      <c r="K221" s="99"/>
      <c r="L221" s="99"/>
      <c r="M221" s="99"/>
      <c r="Q221" s="99"/>
      <c r="R221" s="99"/>
      <c r="T221" s="100"/>
      <c r="V221" s="99"/>
      <c r="W221" s="99"/>
      <c r="Y221" s="99"/>
      <c r="Z221" s="99"/>
      <c r="AB221" s="99"/>
      <c r="AC221" s="99"/>
      <c r="AD221" s="99"/>
      <c r="AE221" s="97"/>
      <c r="AJ221" s="104"/>
      <c r="AK221" s="97"/>
    </row>
    <row r="222" spans="1:37" s="98" customFormat="1" ht="12">
      <c r="A222" s="97" t="s">
        <v>137</v>
      </c>
      <c r="B222" s="98" t="s">
        <v>138</v>
      </c>
      <c r="C222" s="99"/>
      <c r="D222" s="99"/>
      <c r="E222" s="100"/>
      <c r="H222" s="99"/>
      <c r="I222" s="99"/>
      <c r="J222" s="99"/>
      <c r="K222" s="99"/>
      <c r="L222" s="99"/>
      <c r="M222" s="99"/>
      <c r="Q222" s="99"/>
      <c r="R222" s="99"/>
      <c r="T222" s="100"/>
      <c r="V222" s="99"/>
      <c r="W222" s="99"/>
      <c r="Y222" s="99"/>
      <c r="Z222" s="99"/>
      <c r="AB222" s="99"/>
      <c r="AC222" s="99"/>
      <c r="AD222" s="99"/>
      <c r="AE222" s="97"/>
      <c r="AJ222" s="103"/>
      <c r="AK222" s="97"/>
    </row>
    <row r="223" spans="1:37" s="98" customFormat="1" ht="12">
      <c r="A223" s="97" t="s">
        <v>493</v>
      </c>
      <c r="B223" s="98" t="s">
        <v>494</v>
      </c>
      <c r="C223" s="99"/>
      <c r="D223" s="99"/>
      <c r="E223" s="100"/>
      <c r="H223" s="99"/>
      <c r="I223" s="99"/>
      <c r="J223" s="99"/>
      <c r="K223" s="99"/>
      <c r="L223" s="99"/>
      <c r="M223" s="99"/>
      <c r="Q223" s="99"/>
      <c r="R223" s="99"/>
      <c r="T223" s="100"/>
      <c r="V223" s="99"/>
      <c r="W223" s="99"/>
      <c r="Y223" s="99"/>
      <c r="Z223" s="99"/>
      <c r="AB223" s="99"/>
      <c r="AC223" s="99"/>
      <c r="AD223" s="99"/>
      <c r="AE223" s="97"/>
      <c r="AJ223" s="101"/>
      <c r="AK223" s="97"/>
    </row>
    <row r="224" spans="1:37" s="98" customFormat="1" ht="12">
      <c r="A224" s="97" t="s">
        <v>111</v>
      </c>
      <c r="B224" s="98" t="s">
        <v>112</v>
      </c>
      <c r="C224" s="99"/>
      <c r="D224" s="99"/>
      <c r="E224" s="100"/>
      <c r="H224" s="99"/>
      <c r="I224" s="99"/>
      <c r="J224" s="99"/>
      <c r="K224" s="99"/>
      <c r="L224" s="99"/>
      <c r="M224" s="99"/>
      <c r="Q224" s="99"/>
      <c r="R224" s="99"/>
      <c r="T224" s="100"/>
      <c r="V224" s="99"/>
      <c r="W224" s="99"/>
      <c r="Y224" s="99"/>
      <c r="Z224" s="99"/>
      <c r="AB224" s="99"/>
      <c r="AC224" s="99"/>
      <c r="AD224" s="99"/>
      <c r="AE224" s="97"/>
      <c r="AJ224" s="101"/>
      <c r="AK224" s="97"/>
    </row>
    <row r="225" spans="1:37" s="98" customFormat="1" ht="12">
      <c r="A225" s="97" t="s">
        <v>43</v>
      </c>
      <c r="B225" s="98" t="s">
        <v>44</v>
      </c>
      <c r="C225" s="99"/>
      <c r="D225" s="99"/>
      <c r="E225" s="100"/>
      <c r="H225" s="99"/>
      <c r="I225" s="99"/>
      <c r="J225" s="99"/>
      <c r="K225" s="99"/>
      <c r="L225" s="99"/>
      <c r="M225" s="99"/>
      <c r="Q225" s="99"/>
      <c r="R225" s="99"/>
      <c r="T225" s="100"/>
      <c r="V225" s="99"/>
      <c r="W225" s="99"/>
      <c r="Y225" s="99"/>
      <c r="Z225" s="99"/>
      <c r="AB225" s="99"/>
      <c r="AC225" s="99"/>
      <c r="AD225" s="99"/>
      <c r="AE225" s="97"/>
      <c r="AJ225" s="101"/>
      <c r="AK225" s="97"/>
    </row>
    <row r="226" spans="1:37" s="98" customFormat="1" ht="12">
      <c r="A226" s="97" t="s">
        <v>195</v>
      </c>
      <c r="B226" s="98" t="s">
        <v>196</v>
      </c>
      <c r="C226" s="99"/>
      <c r="D226" s="99"/>
      <c r="E226" s="100"/>
      <c r="H226" s="99"/>
      <c r="I226" s="99"/>
      <c r="J226" s="99"/>
      <c r="K226" s="99"/>
      <c r="L226" s="99"/>
      <c r="M226" s="99"/>
      <c r="Q226" s="99"/>
      <c r="R226" s="99"/>
      <c r="T226" s="100"/>
      <c r="V226" s="99"/>
      <c r="W226" s="99"/>
      <c r="Y226" s="99"/>
      <c r="Z226" s="99"/>
      <c r="AB226" s="99"/>
      <c r="AC226" s="99"/>
      <c r="AD226" s="99"/>
      <c r="AE226" s="97"/>
      <c r="AJ226" s="101"/>
      <c r="AK226" s="97"/>
    </row>
    <row r="227" spans="1:37" s="98" customFormat="1" ht="12">
      <c r="A227" s="97" t="s">
        <v>291</v>
      </c>
      <c r="B227" s="98" t="s">
        <v>292</v>
      </c>
      <c r="C227" s="99"/>
      <c r="D227" s="99"/>
      <c r="E227" s="100"/>
      <c r="H227" s="99"/>
      <c r="I227" s="99"/>
      <c r="J227" s="99"/>
      <c r="K227" s="99"/>
      <c r="L227" s="99"/>
      <c r="M227" s="99"/>
      <c r="Q227" s="99"/>
      <c r="R227" s="99"/>
      <c r="T227" s="100"/>
      <c r="V227" s="99"/>
      <c r="W227" s="99"/>
      <c r="Y227" s="99"/>
      <c r="Z227" s="99"/>
      <c r="AB227" s="99"/>
      <c r="AC227" s="99"/>
      <c r="AD227" s="99"/>
      <c r="AE227" s="97"/>
      <c r="AJ227" s="101"/>
      <c r="AK227" s="97"/>
    </row>
    <row r="228" spans="1:37" s="98" customFormat="1" ht="12">
      <c r="A228" s="97" t="s">
        <v>331</v>
      </c>
      <c r="B228" s="98" t="s">
        <v>332</v>
      </c>
      <c r="C228" s="99"/>
      <c r="D228" s="99"/>
      <c r="E228" s="100"/>
      <c r="H228" s="99"/>
      <c r="I228" s="99"/>
      <c r="J228" s="99"/>
      <c r="K228" s="99"/>
      <c r="L228" s="99"/>
      <c r="M228" s="99"/>
      <c r="Q228" s="99"/>
      <c r="R228" s="99"/>
      <c r="T228" s="100"/>
      <c r="V228" s="99"/>
      <c r="W228" s="99"/>
      <c r="Y228" s="99"/>
      <c r="Z228" s="99"/>
      <c r="AB228" s="99"/>
      <c r="AC228" s="99"/>
      <c r="AD228" s="99"/>
      <c r="AE228" s="97"/>
      <c r="AJ228" s="103"/>
      <c r="AK228" s="97"/>
    </row>
    <row r="229" spans="1:37" s="98" customFormat="1" ht="12">
      <c r="A229" s="97" t="s">
        <v>369</v>
      </c>
      <c r="B229" s="98" t="s">
        <v>370</v>
      </c>
      <c r="C229" s="99"/>
      <c r="D229" s="99"/>
      <c r="E229" s="100"/>
      <c r="H229" s="99"/>
      <c r="I229" s="99"/>
      <c r="J229" s="99"/>
      <c r="K229" s="99"/>
      <c r="L229" s="99"/>
      <c r="M229" s="99"/>
      <c r="Q229" s="99"/>
      <c r="R229" s="99"/>
      <c r="T229" s="100"/>
      <c r="V229" s="99"/>
      <c r="W229" s="99"/>
      <c r="Y229" s="99"/>
      <c r="Z229" s="99"/>
      <c r="AB229" s="99"/>
      <c r="AC229" s="99"/>
      <c r="AD229" s="99"/>
      <c r="AE229" s="97"/>
      <c r="AJ229" s="101"/>
      <c r="AK229" s="97"/>
    </row>
    <row r="230" spans="1:37" s="98" customFormat="1" ht="12">
      <c r="A230" s="97" t="s">
        <v>67</v>
      </c>
      <c r="B230" s="98" t="s">
        <v>68</v>
      </c>
      <c r="C230" s="99"/>
      <c r="D230" s="99"/>
      <c r="E230" s="100"/>
      <c r="H230" s="99"/>
      <c r="I230" s="99"/>
      <c r="J230" s="99"/>
      <c r="K230" s="99"/>
      <c r="L230" s="99"/>
      <c r="M230" s="99"/>
      <c r="Q230" s="99"/>
      <c r="R230" s="99"/>
      <c r="T230" s="100"/>
      <c r="V230" s="99"/>
      <c r="W230" s="99"/>
      <c r="Y230" s="99"/>
      <c r="Z230" s="99"/>
      <c r="AB230" s="99"/>
      <c r="AC230" s="99"/>
      <c r="AD230" s="99"/>
      <c r="AE230" s="97"/>
      <c r="AJ230" s="101"/>
      <c r="AK230" s="97"/>
    </row>
    <row r="231" spans="1:37" s="98" customFormat="1" ht="12">
      <c r="A231" s="97" t="s">
        <v>501</v>
      </c>
      <c r="B231" s="98" t="s">
        <v>502</v>
      </c>
      <c r="C231" s="99"/>
      <c r="D231" s="99"/>
      <c r="E231" s="100"/>
      <c r="H231" s="99"/>
      <c r="I231" s="99"/>
      <c r="J231" s="99"/>
      <c r="K231" s="99"/>
      <c r="L231" s="99"/>
      <c r="M231" s="99"/>
      <c r="Q231" s="99"/>
      <c r="R231" s="99"/>
      <c r="T231" s="100"/>
      <c r="V231" s="99"/>
      <c r="W231" s="99"/>
      <c r="Y231" s="99"/>
      <c r="Z231" s="99"/>
      <c r="AB231" s="99"/>
      <c r="AC231" s="99"/>
      <c r="AD231" s="99"/>
      <c r="AE231" s="97"/>
      <c r="AJ231" s="101"/>
      <c r="AK231" s="97"/>
    </row>
    <row r="232" spans="1:37" s="98" customFormat="1" ht="12">
      <c r="A232" s="97" t="s">
        <v>149</v>
      </c>
      <c r="B232" s="98" t="s">
        <v>150</v>
      </c>
      <c r="C232" s="99"/>
      <c r="D232" s="99"/>
      <c r="E232" s="100"/>
      <c r="H232" s="99"/>
      <c r="I232" s="99"/>
      <c r="J232" s="99"/>
      <c r="K232" s="99"/>
      <c r="L232" s="99"/>
      <c r="M232" s="99"/>
      <c r="Q232" s="99"/>
      <c r="R232" s="99"/>
      <c r="T232" s="100"/>
      <c r="V232" s="99"/>
      <c r="W232" s="99"/>
      <c r="Y232" s="99"/>
      <c r="Z232" s="99"/>
      <c r="AB232" s="99"/>
      <c r="AC232" s="99"/>
      <c r="AD232" s="99"/>
      <c r="AE232" s="97"/>
      <c r="AJ232" s="103"/>
      <c r="AK232" s="97"/>
    </row>
    <row r="233" spans="1:37" s="98" customFormat="1" ht="12">
      <c r="A233" s="97" t="s">
        <v>283</v>
      </c>
      <c r="B233" s="98" t="s">
        <v>284</v>
      </c>
      <c r="C233" s="99"/>
      <c r="D233" s="99"/>
      <c r="E233" s="100"/>
      <c r="H233" s="99"/>
      <c r="I233" s="99"/>
      <c r="J233" s="99"/>
      <c r="K233" s="99"/>
      <c r="L233" s="99"/>
      <c r="M233" s="99"/>
      <c r="Q233" s="99"/>
      <c r="R233" s="99"/>
      <c r="T233" s="100"/>
      <c r="V233" s="99"/>
      <c r="W233" s="99"/>
      <c r="Y233" s="99"/>
      <c r="Z233" s="99"/>
      <c r="AB233" s="99"/>
      <c r="AC233" s="99"/>
      <c r="AD233" s="99"/>
      <c r="AE233" s="97"/>
      <c r="AJ233" s="101"/>
      <c r="AK233" s="97"/>
    </row>
    <row r="234" spans="1:37" s="98" customFormat="1" ht="12">
      <c r="A234" s="97" t="s">
        <v>225</v>
      </c>
      <c r="B234" s="98" t="s">
        <v>226</v>
      </c>
      <c r="C234" s="99"/>
      <c r="D234" s="99"/>
      <c r="E234" s="100"/>
      <c r="H234" s="99"/>
      <c r="I234" s="99"/>
      <c r="J234" s="99"/>
      <c r="K234" s="99"/>
      <c r="L234" s="99"/>
      <c r="M234" s="99"/>
      <c r="Q234" s="99"/>
      <c r="R234" s="99"/>
      <c r="T234" s="100"/>
      <c r="V234" s="99"/>
      <c r="W234" s="99"/>
      <c r="Y234" s="99"/>
      <c r="Z234" s="99"/>
      <c r="AB234" s="99"/>
      <c r="AC234" s="99"/>
      <c r="AD234" s="99"/>
      <c r="AE234" s="97"/>
      <c r="AJ234" s="101"/>
      <c r="AK234" s="97"/>
    </row>
    <row r="235" spans="1:37" s="98" customFormat="1" ht="12">
      <c r="A235" s="97" t="s">
        <v>377</v>
      </c>
      <c r="B235" s="98" t="s">
        <v>378</v>
      </c>
      <c r="C235" s="99"/>
      <c r="D235" s="99"/>
      <c r="E235" s="100"/>
      <c r="H235" s="99"/>
      <c r="I235" s="99"/>
      <c r="J235" s="99"/>
      <c r="K235" s="99"/>
      <c r="L235" s="99"/>
      <c r="M235" s="99"/>
      <c r="Q235" s="99"/>
      <c r="R235" s="99"/>
      <c r="T235" s="100"/>
      <c r="V235" s="99"/>
      <c r="W235" s="99"/>
      <c r="Y235" s="99"/>
      <c r="Z235" s="99"/>
      <c r="AB235" s="99"/>
      <c r="AC235" s="99"/>
      <c r="AD235" s="99"/>
      <c r="AE235" s="97"/>
      <c r="AJ235" s="101"/>
      <c r="AK235" s="97"/>
    </row>
    <row r="236" spans="1:37" s="98" customFormat="1" ht="12">
      <c r="A236" s="97" t="s">
        <v>163</v>
      </c>
      <c r="B236" s="98" t="s">
        <v>164</v>
      </c>
      <c r="C236" s="99"/>
      <c r="D236" s="99"/>
      <c r="E236" s="100"/>
      <c r="H236" s="99"/>
      <c r="I236" s="99"/>
      <c r="J236" s="99"/>
      <c r="K236" s="99"/>
      <c r="L236" s="99"/>
      <c r="M236" s="99"/>
      <c r="Q236" s="99"/>
      <c r="R236" s="99"/>
      <c r="T236" s="100"/>
      <c r="V236" s="99"/>
      <c r="W236" s="99"/>
      <c r="Y236" s="99"/>
      <c r="Z236" s="99"/>
      <c r="AB236" s="99"/>
      <c r="AC236" s="99"/>
      <c r="AD236" s="99"/>
      <c r="AE236" s="97"/>
      <c r="AJ236" s="103"/>
      <c r="AK236" s="97"/>
    </row>
    <row r="237" spans="1:37" s="98" customFormat="1" ht="12">
      <c r="A237" s="97" t="s">
        <v>313</v>
      </c>
      <c r="B237" s="98" t="s">
        <v>314</v>
      </c>
      <c r="C237" s="99"/>
      <c r="D237" s="99"/>
      <c r="E237" s="100"/>
      <c r="H237" s="99"/>
      <c r="I237" s="99"/>
      <c r="J237" s="99"/>
      <c r="K237" s="99"/>
      <c r="L237" s="99"/>
      <c r="M237" s="99"/>
      <c r="Q237" s="99"/>
      <c r="R237" s="99"/>
      <c r="T237" s="100"/>
      <c r="V237" s="99"/>
      <c r="W237" s="99"/>
      <c r="Y237" s="99"/>
      <c r="Z237" s="99"/>
      <c r="AB237" s="99"/>
      <c r="AC237" s="99"/>
      <c r="AD237" s="99"/>
      <c r="AE237" s="97"/>
      <c r="AJ237" s="103"/>
      <c r="AK237" s="97"/>
    </row>
    <row r="238" spans="1:37" s="98" customFormat="1" ht="12">
      <c r="A238" s="97" t="s">
        <v>143</v>
      </c>
      <c r="B238" s="98" t="s">
        <v>144</v>
      </c>
      <c r="C238" s="99"/>
      <c r="D238" s="99"/>
      <c r="E238" s="100"/>
      <c r="H238" s="99"/>
      <c r="I238" s="99"/>
      <c r="J238" s="99"/>
      <c r="K238" s="99"/>
      <c r="L238" s="99"/>
      <c r="M238" s="99"/>
      <c r="Q238" s="99"/>
      <c r="R238" s="99"/>
      <c r="T238" s="100"/>
      <c r="V238" s="99"/>
      <c r="W238" s="99"/>
      <c r="Y238" s="99"/>
      <c r="Z238" s="99"/>
      <c r="AB238" s="99"/>
      <c r="AC238" s="99"/>
      <c r="AD238" s="99"/>
      <c r="AE238" s="97"/>
      <c r="AJ238" s="103"/>
      <c r="AK238" s="97"/>
    </row>
    <row r="239" spans="1:37" s="98" customFormat="1" ht="12">
      <c r="A239" s="97" t="s">
        <v>253</v>
      </c>
      <c r="B239" s="98" t="s">
        <v>254</v>
      </c>
      <c r="C239" s="99"/>
      <c r="D239" s="99"/>
      <c r="E239" s="100"/>
      <c r="H239" s="99"/>
      <c r="I239" s="99"/>
      <c r="J239" s="99"/>
      <c r="K239" s="99"/>
      <c r="L239" s="99"/>
      <c r="M239" s="99"/>
      <c r="Q239" s="99"/>
      <c r="R239" s="99"/>
      <c r="T239" s="100"/>
      <c r="V239" s="99"/>
      <c r="W239" s="99"/>
      <c r="Y239" s="99"/>
      <c r="Z239" s="99"/>
      <c r="AB239" s="99"/>
      <c r="AC239" s="99"/>
      <c r="AD239" s="99"/>
      <c r="AE239" s="97"/>
      <c r="AJ239" s="101"/>
      <c r="AK239" s="97"/>
    </row>
    <row r="240" spans="1:37" s="98" customFormat="1" ht="12">
      <c r="A240" s="97" t="s">
        <v>349</v>
      </c>
      <c r="B240" s="98" t="s">
        <v>350</v>
      </c>
      <c r="C240" s="99"/>
      <c r="D240" s="99"/>
      <c r="E240" s="100"/>
      <c r="H240" s="99"/>
      <c r="I240" s="99"/>
      <c r="J240" s="99"/>
      <c r="K240" s="99"/>
      <c r="L240" s="99"/>
      <c r="M240" s="99"/>
      <c r="Q240" s="99"/>
      <c r="R240" s="99"/>
      <c r="T240" s="100"/>
      <c r="V240" s="99"/>
      <c r="W240" s="99"/>
      <c r="Y240" s="99"/>
      <c r="Z240" s="99"/>
      <c r="AB240" s="99"/>
      <c r="AC240" s="99"/>
      <c r="AD240" s="99"/>
      <c r="AE240" s="97"/>
      <c r="AJ240" s="103"/>
      <c r="AK240" s="97"/>
    </row>
    <row r="241" spans="1:37" s="98" customFormat="1" ht="12">
      <c r="A241" s="97" t="s">
        <v>91</v>
      </c>
      <c r="B241" s="98" t="s">
        <v>92</v>
      </c>
      <c r="C241" s="99"/>
      <c r="D241" s="99"/>
      <c r="E241" s="100"/>
      <c r="H241" s="99"/>
      <c r="I241" s="99"/>
      <c r="J241" s="99"/>
      <c r="K241" s="99"/>
      <c r="L241" s="99"/>
      <c r="M241" s="99"/>
      <c r="Q241" s="99"/>
      <c r="R241" s="99"/>
      <c r="T241" s="100"/>
      <c r="V241" s="99"/>
      <c r="W241" s="99"/>
      <c r="Y241" s="99"/>
      <c r="Z241" s="99"/>
      <c r="AB241" s="99"/>
      <c r="AC241" s="99"/>
      <c r="AD241" s="99"/>
      <c r="AE241" s="97"/>
      <c r="AJ241" s="101"/>
      <c r="AK241" s="97"/>
    </row>
    <row r="242" spans="1:37" s="98" customFormat="1" ht="12">
      <c r="A242" s="97" t="s">
        <v>29</v>
      </c>
      <c r="B242" s="98" t="s">
        <v>30</v>
      </c>
      <c r="C242" s="99"/>
      <c r="D242" s="99"/>
      <c r="E242" s="100"/>
      <c r="H242" s="99"/>
      <c r="I242" s="99"/>
      <c r="J242" s="99"/>
      <c r="K242" s="99"/>
      <c r="L242" s="99"/>
      <c r="M242" s="99"/>
      <c r="Q242" s="99"/>
      <c r="R242" s="99"/>
      <c r="T242" s="100"/>
      <c r="V242" s="99"/>
      <c r="W242" s="99"/>
      <c r="Y242" s="99"/>
      <c r="Z242" s="99"/>
      <c r="AB242" s="99"/>
      <c r="AC242" s="99"/>
      <c r="AD242" s="99"/>
      <c r="AE242" s="97"/>
      <c r="AJ242" s="101"/>
      <c r="AK242" s="97"/>
    </row>
    <row r="243" spans="1:37" s="98" customFormat="1" ht="12">
      <c r="A243" s="97" t="s">
        <v>35</v>
      </c>
      <c r="B243" s="98" t="s">
        <v>36</v>
      </c>
      <c r="C243" s="99"/>
      <c r="D243" s="99"/>
      <c r="E243" s="100"/>
      <c r="H243" s="99"/>
      <c r="I243" s="99"/>
      <c r="J243" s="99"/>
      <c r="K243" s="99"/>
      <c r="L243" s="99"/>
      <c r="M243" s="99"/>
      <c r="Q243" s="99"/>
      <c r="R243" s="99"/>
      <c r="T243" s="100"/>
      <c r="V243" s="99"/>
      <c r="W243" s="99"/>
      <c r="Y243" s="99"/>
      <c r="Z243" s="99"/>
      <c r="AB243" s="99"/>
      <c r="AC243" s="99"/>
      <c r="AD243" s="99"/>
      <c r="AE243" s="97"/>
      <c r="AJ243" s="101"/>
      <c r="AK243" s="97"/>
    </row>
    <row r="244" spans="1:37" s="98" customFormat="1" ht="12">
      <c r="A244" s="97" t="s">
        <v>333</v>
      </c>
      <c r="B244" s="98" t="s">
        <v>334</v>
      </c>
      <c r="C244" s="99"/>
      <c r="D244" s="99"/>
      <c r="E244" s="100"/>
      <c r="H244" s="99"/>
      <c r="I244" s="99"/>
      <c r="J244" s="99"/>
      <c r="K244" s="99"/>
      <c r="L244" s="99"/>
      <c r="M244" s="99"/>
      <c r="Q244" s="99"/>
      <c r="R244" s="99"/>
      <c r="T244" s="100"/>
      <c r="V244" s="99"/>
      <c r="W244" s="99"/>
      <c r="Y244" s="99"/>
      <c r="Z244" s="99"/>
      <c r="AB244" s="99"/>
      <c r="AC244" s="99"/>
      <c r="AD244" s="99"/>
      <c r="AE244" s="97"/>
      <c r="AJ244" s="103"/>
      <c r="AK244" s="97"/>
    </row>
    <row r="245" spans="1:37" s="98" customFormat="1" ht="12">
      <c r="A245" s="97" t="s">
        <v>343</v>
      </c>
      <c r="B245" s="98" t="s">
        <v>344</v>
      </c>
      <c r="C245" s="99"/>
      <c r="D245" s="99"/>
      <c r="E245" s="100"/>
      <c r="H245" s="99"/>
      <c r="I245" s="99"/>
      <c r="J245" s="99"/>
      <c r="K245" s="99"/>
      <c r="L245" s="99"/>
      <c r="M245" s="99"/>
      <c r="Q245" s="99"/>
      <c r="R245" s="99"/>
      <c r="T245" s="100"/>
      <c r="V245" s="99"/>
      <c r="W245" s="99"/>
      <c r="Y245" s="99"/>
      <c r="Z245" s="99"/>
      <c r="AB245" s="99"/>
      <c r="AC245" s="99"/>
      <c r="AD245" s="99"/>
      <c r="AE245" s="97"/>
      <c r="AJ245" s="103"/>
      <c r="AK245" s="97"/>
    </row>
    <row r="246" spans="1:37" s="98" customFormat="1" ht="12">
      <c r="A246" s="97" t="s">
        <v>355</v>
      </c>
      <c r="B246" s="98" t="s">
        <v>356</v>
      </c>
      <c r="C246" s="99"/>
      <c r="D246" s="99"/>
      <c r="E246" s="100"/>
      <c r="H246" s="99"/>
      <c r="I246" s="99"/>
      <c r="J246" s="99"/>
      <c r="K246" s="99"/>
      <c r="L246" s="99"/>
      <c r="M246" s="99"/>
      <c r="Q246" s="99"/>
      <c r="R246" s="99"/>
      <c r="T246" s="100"/>
      <c r="V246" s="99"/>
      <c r="W246" s="99"/>
      <c r="Y246" s="99"/>
      <c r="Z246" s="99"/>
      <c r="AB246" s="99"/>
      <c r="AC246" s="99"/>
      <c r="AD246" s="99"/>
      <c r="AE246" s="97"/>
      <c r="AJ246" s="104"/>
      <c r="AK246" s="97"/>
    </row>
    <row r="247" spans="1:37" s="98" customFormat="1" ht="12">
      <c r="A247" s="97" t="s">
        <v>553</v>
      </c>
      <c r="B247" s="98" t="s">
        <v>554</v>
      </c>
      <c r="C247" s="99"/>
      <c r="D247" s="99"/>
      <c r="E247" s="100"/>
      <c r="H247" s="99"/>
      <c r="I247" s="99"/>
      <c r="J247" s="99"/>
      <c r="K247" s="99"/>
      <c r="L247" s="99"/>
      <c r="M247" s="99"/>
      <c r="Q247" s="99"/>
      <c r="R247" s="99"/>
      <c r="T247" s="100"/>
      <c r="V247" s="99"/>
      <c r="W247" s="99"/>
      <c r="Y247" s="99"/>
      <c r="Z247" s="99"/>
      <c r="AB247" s="99"/>
      <c r="AC247" s="99"/>
      <c r="AD247" s="99"/>
      <c r="AE247" s="97"/>
      <c r="AJ247" s="102"/>
      <c r="AK247" s="97"/>
    </row>
    <row r="248" spans="1:37" s="98" customFormat="1" ht="12">
      <c r="A248" s="97" t="s">
        <v>10</v>
      </c>
      <c r="B248" s="98" t="s">
        <v>0</v>
      </c>
      <c r="C248" s="99"/>
      <c r="D248" s="99"/>
      <c r="E248" s="100"/>
      <c r="H248" s="99"/>
      <c r="I248" s="99"/>
      <c r="J248" s="99"/>
      <c r="K248" s="99"/>
      <c r="L248" s="99"/>
      <c r="M248" s="99"/>
      <c r="Q248" s="99"/>
      <c r="R248" s="99"/>
      <c r="T248" s="100"/>
      <c r="V248" s="99"/>
      <c r="W248" s="99"/>
      <c r="Y248" s="99"/>
      <c r="Z248" s="99"/>
      <c r="AB248" s="99"/>
      <c r="AC248" s="99"/>
      <c r="AD248" s="99"/>
      <c r="AE248" s="97"/>
      <c r="AJ248" s="101"/>
      <c r="AK248" s="97"/>
    </row>
    <row r="249" spans="1:37" s="98" customFormat="1" ht="12">
      <c r="A249" s="97" t="s">
        <v>31</v>
      </c>
      <c r="B249" s="98" t="s">
        <v>32</v>
      </c>
      <c r="C249" s="99"/>
      <c r="D249" s="99"/>
      <c r="E249" s="100"/>
      <c r="H249" s="99"/>
      <c r="I249" s="99"/>
      <c r="J249" s="99"/>
      <c r="K249" s="99"/>
      <c r="L249" s="99"/>
      <c r="M249" s="99"/>
      <c r="Q249" s="99"/>
      <c r="R249" s="99"/>
      <c r="T249" s="100"/>
      <c r="V249" s="99"/>
      <c r="W249" s="99"/>
      <c r="Y249" s="99"/>
      <c r="Z249" s="99"/>
      <c r="AB249" s="99"/>
      <c r="AC249" s="99"/>
      <c r="AD249" s="99"/>
      <c r="AE249" s="97"/>
      <c r="AJ249" s="101"/>
      <c r="AK249" s="97"/>
    </row>
    <row r="250" spans="1:37" s="98" customFormat="1" ht="12">
      <c r="A250" s="97" t="s">
        <v>69</v>
      </c>
      <c r="B250" s="98" t="s">
        <v>70</v>
      </c>
      <c r="C250" s="99"/>
      <c r="D250" s="99"/>
      <c r="E250" s="100"/>
      <c r="H250" s="99"/>
      <c r="I250" s="99"/>
      <c r="J250" s="99"/>
      <c r="K250" s="99"/>
      <c r="L250" s="99"/>
      <c r="M250" s="99"/>
      <c r="Q250" s="99"/>
      <c r="R250" s="99"/>
      <c r="T250" s="100"/>
      <c r="V250" s="99"/>
      <c r="W250" s="99"/>
      <c r="Y250" s="99"/>
      <c r="Z250" s="99"/>
      <c r="AB250" s="99"/>
      <c r="AC250" s="99"/>
      <c r="AD250" s="99"/>
      <c r="AE250" s="97"/>
      <c r="AJ250" s="102"/>
      <c r="AK250" s="97"/>
    </row>
    <row r="251" spans="1:37" s="98" customFormat="1" ht="12">
      <c r="A251" s="97" t="s">
        <v>145</v>
      </c>
      <c r="B251" s="98" t="s">
        <v>146</v>
      </c>
      <c r="C251" s="99"/>
      <c r="D251" s="99"/>
      <c r="E251" s="100"/>
      <c r="H251" s="99"/>
      <c r="I251" s="99"/>
      <c r="J251" s="99"/>
      <c r="K251" s="99"/>
      <c r="L251" s="99"/>
      <c r="M251" s="99"/>
      <c r="Q251" s="99"/>
      <c r="R251" s="99"/>
      <c r="T251" s="100"/>
      <c r="V251" s="99"/>
      <c r="W251" s="99"/>
      <c r="Y251" s="99"/>
      <c r="Z251" s="99"/>
      <c r="AB251" s="99"/>
      <c r="AC251" s="99"/>
      <c r="AD251" s="99"/>
      <c r="AE251" s="97"/>
      <c r="AJ251" s="103"/>
      <c r="AK251" s="97"/>
    </row>
    <row r="252" spans="1:37" s="98" customFormat="1" ht="12">
      <c r="A252" s="97" t="s">
        <v>115</v>
      </c>
      <c r="B252" s="98" t="s">
        <v>116</v>
      </c>
      <c r="C252" s="99"/>
      <c r="D252" s="99"/>
      <c r="E252" s="100"/>
      <c r="H252" s="99"/>
      <c r="I252" s="99"/>
      <c r="J252" s="99"/>
      <c r="K252" s="99"/>
      <c r="L252" s="99"/>
      <c r="M252" s="99"/>
      <c r="Q252" s="99"/>
      <c r="R252" s="99"/>
      <c r="T252" s="100"/>
      <c r="V252" s="99"/>
      <c r="W252" s="99"/>
      <c r="Y252" s="99"/>
      <c r="Z252" s="99"/>
      <c r="AB252" s="99"/>
      <c r="AC252" s="99"/>
      <c r="AD252" s="99"/>
      <c r="AE252" s="97"/>
      <c r="AJ252" s="101"/>
      <c r="AK252" s="97"/>
    </row>
    <row r="253" spans="1:37" s="98" customFormat="1" ht="12">
      <c r="A253" s="97" t="s">
        <v>129</v>
      </c>
      <c r="B253" s="98" t="s">
        <v>130</v>
      </c>
      <c r="C253" s="99"/>
      <c r="D253" s="99"/>
      <c r="E253" s="100"/>
      <c r="H253" s="99"/>
      <c r="I253" s="99"/>
      <c r="J253" s="99"/>
      <c r="K253" s="99"/>
      <c r="L253" s="99"/>
      <c r="M253" s="99"/>
      <c r="Q253" s="99"/>
      <c r="R253" s="99"/>
      <c r="T253" s="100"/>
      <c r="V253" s="99"/>
      <c r="W253" s="99"/>
      <c r="Y253" s="99"/>
      <c r="Z253" s="99"/>
      <c r="AB253" s="99"/>
      <c r="AC253" s="99"/>
      <c r="AD253" s="99"/>
      <c r="AE253" s="97"/>
      <c r="AJ253" s="103"/>
      <c r="AK253" s="97"/>
    </row>
    <row r="254" spans="1:37" s="98" customFormat="1" ht="12">
      <c r="A254" s="97" t="s">
        <v>105</v>
      </c>
      <c r="B254" s="98" t="s">
        <v>106</v>
      </c>
      <c r="C254" s="99"/>
      <c r="D254" s="99"/>
      <c r="E254" s="100"/>
      <c r="H254" s="99"/>
      <c r="I254" s="99"/>
      <c r="J254" s="99"/>
      <c r="K254" s="99"/>
      <c r="L254" s="99"/>
      <c r="M254" s="99"/>
      <c r="Q254" s="99"/>
      <c r="R254" s="99"/>
      <c r="T254" s="100"/>
      <c r="V254" s="99"/>
      <c r="W254" s="99"/>
      <c r="Y254" s="99"/>
      <c r="Z254" s="99"/>
      <c r="AB254" s="99"/>
      <c r="AC254" s="99"/>
      <c r="AD254" s="99"/>
      <c r="AE254" s="97"/>
      <c r="AJ254" s="101"/>
      <c r="AK254" s="97"/>
    </row>
    <row r="255" spans="1:37" s="98" customFormat="1" ht="12">
      <c r="A255" s="97" t="s">
        <v>11</v>
      </c>
      <c r="B255" s="98" t="s">
        <v>12</v>
      </c>
      <c r="C255" s="99"/>
      <c r="D255" s="99"/>
      <c r="E255" s="100"/>
      <c r="H255" s="99"/>
      <c r="I255" s="99"/>
      <c r="J255" s="99"/>
      <c r="K255" s="99"/>
      <c r="L255" s="99"/>
      <c r="M255" s="99"/>
      <c r="Q255" s="99"/>
      <c r="R255" s="99"/>
      <c r="T255" s="100"/>
      <c r="V255" s="99"/>
      <c r="W255" s="99"/>
      <c r="Y255" s="99"/>
      <c r="Z255" s="99"/>
      <c r="AB255" s="99"/>
      <c r="AC255" s="99"/>
      <c r="AD255" s="99"/>
      <c r="AE255" s="97"/>
      <c r="AJ255" s="101"/>
      <c r="AK255" s="97"/>
    </row>
    <row r="256" spans="1:37" s="98" customFormat="1" ht="12">
      <c r="A256" s="97" t="s">
        <v>450</v>
      </c>
      <c r="B256" s="98" t="s">
        <v>451</v>
      </c>
      <c r="C256" s="99"/>
      <c r="D256" s="99"/>
      <c r="E256" s="100"/>
      <c r="H256" s="99"/>
      <c r="I256" s="99"/>
      <c r="J256" s="99"/>
      <c r="K256" s="99"/>
      <c r="L256" s="99"/>
      <c r="M256" s="99"/>
      <c r="Q256" s="99"/>
      <c r="R256" s="99"/>
      <c r="T256" s="100"/>
      <c r="V256" s="99"/>
      <c r="W256" s="99"/>
      <c r="Y256" s="99"/>
      <c r="Z256" s="99"/>
      <c r="AB256" s="99"/>
      <c r="AC256" s="99"/>
      <c r="AD256" s="99"/>
      <c r="AE256" s="97"/>
      <c r="AJ256" s="101"/>
      <c r="AK256" s="97"/>
    </row>
    <row r="257" spans="1:37" s="98" customFormat="1" ht="12">
      <c r="A257" s="97" t="s">
        <v>327</v>
      </c>
      <c r="B257" s="98" t="s">
        <v>328</v>
      </c>
      <c r="C257" s="99"/>
      <c r="D257" s="99"/>
      <c r="E257" s="100"/>
      <c r="H257" s="99"/>
      <c r="I257" s="99"/>
      <c r="J257" s="99"/>
      <c r="K257" s="99"/>
      <c r="L257" s="99"/>
      <c r="M257" s="99"/>
      <c r="Q257" s="99"/>
      <c r="R257" s="99"/>
      <c r="T257" s="100"/>
      <c r="V257" s="99"/>
      <c r="W257" s="99"/>
      <c r="Y257" s="99"/>
      <c r="Z257" s="99"/>
      <c r="AB257" s="99"/>
      <c r="AC257" s="99"/>
      <c r="AD257" s="99"/>
      <c r="AE257" s="97"/>
      <c r="AJ257" s="103"/>
      <c r="AK257" s="97"/>
    </row>
    <row r="258" spans="1:37" s="98" customFormat="1" ht="12">
      <c r="A258" s="97" t="s">
        <v>271</v>
      </c>
      <c r="B258" s="98" t="s">
        <v>272</v>
      </c>
      <c r="C258" s="99"/>
      <c r="D258" s="99"/>
      <c r="E258" s="100"/>
      <c r="H258" s="99"/>
      <c r="I258" s="99"/>
      <c r="J258" s="99"/>
      <c r="K258" s="99"/>
      <c r="L258" s="99"/>
      <c r="M258" s="99"/>
      <c r="Q258" s="99"/>
      <c r="R258" s="99"/>
      <c r="T258" s="100"/>
      <c r="V258" s="99"/>
      <c r="W258" s="99"/>
      <c r="Y258" s="99"/>
      <c r="Z258" s="99"/>
      <c r="AB258" s="99"/>
      <c r="AC258" s="99"/>
      <c r="AD258" s="99"/>
      <c r="AE258" s="97"/>
      <c r="AJ258" s="101"/>
      <c r="AK258" s="97"/>
    </row>
    <row r="259" spans="1:37" s="98" customFormat="1" ht="12">
      <c r="A259" s="97" t="s">
        <v>53</v>
      </c>
      <c r="B259" s="98" t="s">
        <v>54</v>
      </c>
      <c r="C259" s="99"/>
      <c r="D259" s="99"/>
      <c r="E259" s="100"/>
      <c r="H259" s="99"/>
      <c r="I259" s="99"/>
      <c r="J259" s="99"/>
      <c r="K259" s="99"/>
      <c r="L259" s="99"/>
      <c r="M259" s="99"/>
      <c r="Q259" s="99"/>
      <c r="R259" s="99"/>
      <c r="T259" s="100"/>
      <c r="V259" s="99"/>
      <c r="W259" s="99"/>
      <c r="Y259" s="99"/>
      <c r="Z259" s="99"/>
      <c r="AB259" s="99"/>
      <c r="AC259" s="99"/>
      <c r="AD259" s="99"/>
      <c r="AE259" s="97"/>
      <c r="AJ259" s="101"/>
      <c r="AK259" s="97"/>
    </row>
    <row r="260" spans="1:37" s="98" customFormat="1" ht="12">
      <c r="A260" s="97" t="s">
        <v>203</v>
      </c>
      <c r="B260" s="98" t="s">
        <v>204</v>
      </c>
      <c r="C260" s="99"/>
      <c r="D260" s="99"/>
      <c r="E260" s="100"/>
      <c r="H260" s="99"/>
      <c r="I260" s="99"/>
      <c r="J260" s="99"/>
      <c r="K260" s="99"/>
      <c r="L260" s="99"/>
      <c r="M260" s="99"/>
      <c r="Q260" s="99"/>
      <c r="R260" s="99"/>
      <c r="T260" s="100"/>
      <c r="V260" s="99"/>
      <c r="W260" s="99"/>
      <c r="Y260" s="99"/>
      <c r="Z260" s="99"/>
      <c r="AB260" s="99"/>
      <c r="AC260" s="99"/>
      <c r="AD260" s="99"/>
      <c r="AE260" s="97"/>
      <c r="AJ260" s="101"/>
      <c r="AK260" s="97"/>
    </row>
    <row r="261" spans="1:37" s="98" customFormat="1" ht="12">
      <c r="A261" s="97" t="s">
        <v>139</v>
      </c>
      <c r="B261" s="98" t="s">
        <v>140</v>
      </c>
      <c r="C261" s="99"/>
      <c r="D261" s="99"/>
      <c r="E261" s="100"/>
      <c r="H261" s="99"/>
      <c r="I261" s="99"/>
      <c r="J261" s="99"/>
      <c r="K261" s="99"/>
      <c r="L261" s="99"/>
      <c r="M261" s="99"/>
      <c r="Q261" s="99"/>
      <c r="R261" s="99"/>
      <c r="T261" s="100"/>
      <c r="V261" s="99"/>
      <c r="W261" s="99"/>
      <c r="Y261" s="99"/>
      <c r="Z261" s="99"/>
      <c r="AB261" s="99"/>
      <c r="AC261" s="99"/>
      <c r="AD261" s="99"/>
      <c r="AE261" s="97"/>
      <c r="AJ261" s="102"/>
      <c r="AK261" s="97"/>
    </row>
    <row r="262" spans="1:37" s="98" customFormat="1" ht="12">
      <c r="A262" s="97" t="s">
        <v>549</v>
      </c>
      <c r="B262" s="98" t="s">
        <v>550</v>
      </c>
      <c r="C262" s="99"/>
      <c r="D262" s="99"/>
      <c r="E262" s="100"/>
      <c r="H262" s="99"/>
      <c r="I262" s="99"/>
      <c r="J262" s="99"/>
      <c r="K262" s="99"/>
      <c r="L262" s="99"/>
      <c r="M262" s="99"/>
      <c r="Q262" s="99"/>
      <c r="R262" s="99"/>
      <c r="T262" s="100"/>
      <c r="V262" s="99"/>
      <c r="W262" s="99"/>
      <c r="Y262" s="99"/>
      <c r="Z262" s="99"/>
      <c r="AB262" s="99"/>
      <c r="AC262" s="99"/>
      <c r="AD262" s="99"/>
      <c r="AE262" s="97"/>
      <c r="AJ262" s="101"/>
      <c r="AK262" s="97"/>
    </row>
    <row r="263" spans="1:37" s="98" customFormat="1" ht="12">
      <c r="A263" s="97" t="s">
        <v>181</v>
      </c>
      <c r="B263" s="98" t="s">
        <v>182</v>
      </c>
      <c r="C263" s="99"/>
      <c r="D263" s="99"/>
      <c r="E263" s="100"/>
      <c r="H263" s="99"/>
      <c r="I263" s="99"/>
      <c r="J263" s="99"/>
      <c r="K263" s="99"/>
      <c r="L263" s="99"/>
      <c r="M263" s="99"/>
      <c r="Q263" s="99"/>
      <c r="R263" s="99"/>
      <c r="T263" s="100"/>
      <c r="V263" s="99"/>
      <c r="W263" s="99"/>
      <c r="Y263" s="99"/>
      <c r="Z263" s="99"/>
      <c r="AB263" s="99"/>
      <c r="AC263" s="99"/>
      <c r="AD263" s="99"/>
      <c r="AE263" s="97"/>
      <c r="AJ263" s="101"/>
      <c r="AK263" s="97"/>
    </row>
    <row r="264" spans="1:37" s="98" customFormat="1" ht="12">
      <c r="A264" s="97" t="s">
        <v>533</v>
      </c>
      <c r="B264" s="98" t="s">
        <v>534</v>
      </c>
      <c r="C264" s="99"/>
      <c r="D264" s="99"/>
      <c r="E264" s="100"/>
      <c r="H264" s="99"/>
      <c r="I264" s="99"/>
      <c r="J264" s="99"/>
      <c r="K264" s="99"/>
      <c r="L264" s="99"/>
      <c r="M264" s="99"/>
      <c r="Q264" s="99"/>
      <c r="R264" s="99"/>
      <c r="T264" s="100"/>
      <c r="V264" s="99"/>
      <c r="W264" s="99"/>
      <c r="Y264" s="99"/>
      <c r="Z264" s="99"/>
      <c r="AB264" s="99"/>
      <c r="AC264" s="99"/>
      <c r="AD264" s="99"/>
      <c r="AE264" s="97"/>
      <c r="AJ264" s="101"/>
      <c r="AK264" s="97"/>
    </row>
    <row r="265" spans="1:37" s="98" customFormat="1" ht="12">
      <c r="A265" s="97" t="s">
        <v>75</v>
      </c>
      <c r="B265" s="98" t="s">
        <v>76</v>
      </c>
      <c r="C265" s="99"/>
      <c r="D265" s="99"/>
      <c r="E265" s="100"/>
      <c r="H265" s="99"/>
      <c r="I265" s="99"/>
      <c r="J265" s="99"/>
      <c r="K265" s="99"/>
      <c r="L265" s="99"/>
      <c r="M265" s="99"/>
      <c r="Q265" s="99"/>
      <c r="R265" s="99"/>
      <c r="T265" s="100"/>
      <c r="V265" s="99"/>
      <c r="W265" s="99"/>
      <c r="Y265" s="99"/>
      <c r="Z265" s="99"/>
      <c r="AB265" s="99"/>
      <c r="AC265" s="99"/>
      <c r="AD265" s="99"/>
      <c r="AE265" s="97"/>
      <c r="AJ265" s="101"/>
      <c r="AK265" s="97"/>
    </row>
    <row r="266" spans="1:37" s="98" customFormat="1" ht="12">
      <c r="A266" s="97" t="s">
        <v>301</v>
      </c>
      <c r="B266" s="98" t="s">
        <v>302</v>
      </c>
      <c r="C266" s="99"/>
      <c r="D266" s="99"/>
      <c r="E266" s="100"/>
      <c r="H266" s="99"/>
      <c r="I266" s="99"/>
      <c r="J266" s="99"/>
      <c r="K266" s="99"/>
      <c r="L266" s="99"/>
      <c r="M266" s="99"/>
      <c r="Q266" s="99"/>
      <c r="R266" s="99"/>
      <c r="T266" s="100"/>
      <c r="V266" s="99"/>
      <c r="W266" s="99"/>
      <c r="Y266" s="99"/>
      <c r="Z266" s="99"/>
      <c r="AB266" s="99"/>
      <c r="AC266" s="99"/>
      <c r="AD266" s="99"/>
      <c r="AE266" s="97"/>
      <c r="AJ266" s="101"/>
      <c r="AK266" s="97"/>
    </row>
    <row r="267" spans="1:37" s="98" customFormat="1" ht="12">
      <c r="A267" s="97" t="s">
        <v>347</v>
      </c>
      <c r="B267" s="98" t="s">
        <v>348</v>
      </c>
      <c r="C267" s="99"/>
      <c r="D267" s="99"/>
      <c r="E267" s="100"/>
      <c r="H267" s="99"/>
      <c r="I267" s="99"/>
      <c r="J267" s="99"/>
      <c r="K267" s="99"/>
      <c r="L267" s="99"/>
      <c r="M267" s="99"/>
      <c r="Q267" s="99"/>
      <c r="R267" s="99"/>
      <c r="T267" s="100"/>
      <c r="V267" s="99"/>
      <c r="W267" s="99"/>
      <c r="Y267" s="99"/>
      <c r="Z267" s="99"/>
      <c r="AB267" s="99"/>
      <c r="AC267" s="99"/>
      <c r="AD267" s="99"/>
      <c r="AE267" s="97"/>
      <c r="AJ267" s="104"/>
      <c r="AK267" s="97"/>
    </row>
    <row r="268" spans="1:37" s="98" customFormat="1" ht="12">
      <c r="A268" s="97" t="s">
        <v>547</v>
      </c>
      <c r="B268" s="98" t="s">
        <v>548</v>
      </c>
      <c r="C268" s="99"/>
      <c r="D268" s="99"/>
      <c r="E268" s="100"/>
      <c r="H268" s="99"/>
      <c r="I268" s="99"/>
      <c r="J268" s="99"/>
      <c r="K268" s="99"/>
      <c r="L268" s="99"/>
      <c r="M268" s="99"/>
      <c r="Q268" s="99"/>
      <c r="R268" s="99"/>
      <c r="T268" s="100"/>
      <c r="V268" s="99"/>
      <c r="W268" s="99"/>
      <c r="Y268" s="99"/>
      <c r="Z268" s="99"/>
      <c r="AB268" s="99"/>
      <c r="AC268" s="99"/>
      <c r="AD268" s="99"/>
      <c r="AE268" s="97"/>
      <c r="AJ268" s="101"/>
      <c r="AK268" s="97"/>
    </row>
    <row r="269" spans="1:37" s="98" customFormat="1" ht="12">
      <c r="A269" s="97" t="s">
        <v>15</v>
      </c>
      <c r="B269" s="98" t="s">
        <v>16</v>
      </c>
      <c r="C269" s="99"/>
      <c r="D269" s="99"/>
      <c r="E269" s="100"/>
      <c r="H269" s="99"/>
      <c r="I269" s="99"/>
      <c r="J269" s="99"/>
      <c r="K269" s="99"/>
      <c r="L269" s="99"/>
      <c r="M269" s="99"/>
      <c r="Q269" s="99"/>
      <c r="R269" s="99"/>
      <c r="T269" s="100"/>
      <c r="V269" s="99"/>
      <c r="W269" s="99"/>
      <c r="Y269" s="99"/>
      <c r="Z269" s="99"/>
      <c r="AB269" s="99"/>
      <c r="AC269" s="99"/>
      <c r="AD269" s="99"/>
      <c r="AE269" s="97"/>
      <c r="AJ269" s="101"/>
      <c r="AK269" s="97"/>
    </row>
    <row r="270" spans="1:37" s="98" customFormat="1" ht="12">
      <c r="A270" s="97" t="s">
        <v>135</v>
      </c>
      <c r="B270" s="98" t="s">
        <v>136</v>
      </c>
      <c r="C270" s="99"/>
      <c r="D270" s="99"/>
      <c r="E270" s="100"/>
      <c r="H270" s="99"/>
      <c r="I270" s="99"/>
      <c r="J270" s="99"/>
      <c r="K270" s="99"/>
      <c r="L270" s="99"/>
      <c r="M270" s="99"/>
      <c r="Q270" s="99"/>
      <c r="R270" s="99"/>
      <c r="T270" s="100"/>
      <c r="V270" s="99"/>
      <c r="W270" s="99"/>
      <c r="Y270" s="99"/>
      <c r="Z270" s="99"/>
      <c r="AB270" s="99"/>
      <c r="AC270" s="99"/>
      <c r="AD270" s="99"/>
      <c r="AE270" s="97"/>
      <c r="AJ270" s="103"/>
      <c r="AK270" s="97"/>
    </row>
    <row r="271" spans="1:37" s="98" customFormat="1" ht="12">
      <c r="A271" s="97" t="s">
        <v>179</v>
      </c>
      <c r="B271" s="98" t="s">
        <v>180</v>
      </c>
      <c r="C271" s="99"/>
      <c r="D271" s="99"/>
      <c r="E271" s="100"/>
      <c r="H271" s="99"/>
      <c r="I271" s="99"/>
      <c r="J271" s="99"/>
      <c r="K271" s="99"/>
      <c r="L271" s="99"/>
      <c r="M271" s="99"/>
      <c r="Q271" s="99"/>
      <c r="R271" s="99"/>
      <c r="T271" s="100"/>
      <c r="V271" s="99"/>
      <c r="W271" s="99"/>
      <c r="Y271" s="99"/>
      <c r="Z271" s="99"/>
      <c r="AB271" s="99"/>
      <c r="AC271" s="99"/>
      <c r="AD271" s="99"/>
      <c r="AE271" s="97"/>
      <c r="AJ271" s="101"/>
      <c r="AK271" s="97"/>
    </row>
    <row r="272" spans="1:37" s="98" customFormat="1" ht="12">
      <c r="A272" s="97" t="s">
        <v>440</v>
      </c>
      <c r="B272" s="98" t="s">
        <v>441</v>
      </c>
      <c r="C272" s="99"/>
      <c r="D272" s="99"/>
      <c r="E272" s="100"/>
      <c r="H272" s="99"/>
      <c r="I272" s="99"/>
      <c r="J272" s="99"/>
      <c r="K272" s="99"/>
      <c r="L272" s="99"/>
      <c r="M272" s="99"/>
      <c r="Q272" s="99"/>
      <c r="R272" s="99"/>
      <c r="T272" s="100"/>
      <c r="V272" s="99"/>
      <c r="W272" s="99"/>
      <c r="Y272" s="99"/>
      <c r="Z272" s="99"/>
      <c r="AB272" s="99"/>
      <c r="AC272" s="99"/>
      <c r="AD272" s="99"/>
      <c r="AE272" s="97"/>
      <c r="AJ272" s="103"/>
      <c r="AK272" s="97"/>
    </row>
    <row r="273" spans="1:37" s="98" customFormat="1" ht="12">
      <c r="A273" s="97" t="s">
        <v>157</v>
      </c>
      <c r="B273" s="98" t="s">
        <v>158</v>
      </c>
      <c r="C273" s="99"/>
      <c r="D273" s="99"/>
      <c r="E273" s="100"/>
      <c r="H273" s="99"/>
      <c r="I273" s="99"/>
      <c r="J273" s="99"/>
      <c r="K273" s="99"/>
      <c r="L273" s="99"/>
      <c r="M273" s="99"/>
      <c r="Q273" s="99"/>
      <c r="R273" s="99"/>
      <c r="T273" s="100"/>
      <c r="V273" s="99"/>
      <c r="W273" s="99"/>
      <c r="Y273" s="99"/>
      <c r="Z273" s="99"/>
      <c r="AB273" s="99"/>
      <c r="AC273" s="99"/>
      <c r="AD273" s="99"/>
      <c r="AE273" s="97"/>
      <c r="AJ273" s="103"/>
      <c r="AK273" s="97"/>
    </row>
    <row r="274" spans="1:37" s="98" customFormat="1" ht="12">
      <c r="A274" s="97" t="s">
        <v>95</v>
      </c>
      <c r="B274" s="98" t="s">
        <v>96</v>
      </c>
      <c r="C274" s="99"/>
      <c r="D274" s="99"/>
      <c r="E274" s="100"/>
      <c r="H274" s="99"/>
      <c r="I274" s="99"/>
      <c r="J274" s="99"/>
      <c r="K274" s="99"/>
      <c r="L274" s="99"/>
      <c r="M274" s="99"/>
      <c r="Q274" s="99"/>
      <c r="R274" s="99"/>
      <c r="T274" s="100"/>
      <c r="V274" s="99"/>
      <c r="W274" s="99"/>
      <c r="Y274" s="99"/>
      <c r="Z274" s="99"/>
      <c r="AB274" s="99"/>
      <c r="AC274" s="99"/>
      <c r="AD274" s="99"/>
      <c r="AE274" s="97"/>
      <c r="AJ274" s="101"/>
      <c r="AK274" s="97"/>
    </row>
    <row r="275" spans="1:37" s="98" customFormat="1" ht="12">
      <c r="A275" s="97" t="s">
        <v>251</v>
      </c>
      <c r="B275" s="98" t="s">
        <v>252</v>
      </c>
      <c r="C275" s="99"/>
      <c r="D275" s="99"/>
      <c r="E275" s="100"/>
      <c r="H275" s="99"/>
      <c r="I275" s="99"/>
      <c r="J275" s="99"/>
      <c r="K275" s="99"/>
      <c r="L275" s="99"/>
      <c r="M275" s="99"/>
      <c r="Q275" s="99"/>
      <c r="R275" s="99"/>
      <c r="T275" s="100"/>
      <c r="V275" s="99"/>
      <c r="W275" s="99"/>
      <c r="Y275" s="99"/>
      <c r="Z275" s="99"/>
      <c r="AB275" s="99"/>
      <c r="AC275" s="99"/>
      <c r="AD275" s="99"/>
      <c r="AE275" s="97"/>
      <c r="AJ275" s="101"/>
      <c r="AK275" s="97"/>
    </row>
    <row r="276" spans="1:37" s="98" customFormat="1" ht="12">
      <c r="A276" s="97" t="s">
        <v>357</v>
      </c>
      <c r="B276" s="98" t="s">
        <v>358</v>
      </c>
      <c r="C276" s="99"/>
      <c r="D276" s="99"/>
      <c r="E276" s="100"/>
      <c r="H276" s="99"/>
      <c r="I276" s="99"/>
      <c r="J276" s="99"/>
      <c r="K276" s="99"/>
      <c r="L276" s="99"/>
      <c r="M276" s="99"/>
      <c r="Q276" s="99"/>
      <c r="R276" s="99"/>
      <c r="T276" s="100"/>
      <c r="V276" s="99"/>
      <c r="W276" s="99"/>
      <c r="Y276" s="99"/>
      <c r="Z276" s="99"/>
      <c r="AB276" s="99"/>
      <c r="AC276" s="99"/>
      <c r="AD276" s="99"/>
      <c r="AE276" s="97"/>
      <c r="AJ276" s="101"/>
      <c r="AK276" s="97"/>
    </row>
    <row r="277" spans="1:37" s="98" customFormat="1" ht="12">
      <c r="A277" s="97" t="s">
        <v>499</v>
      </c>
      <c r="B277" s="98" t="s">
        <v>500</v>
      </c>
      <c r="C277" s="99"/>
      <c r="D277" s="99"/>
      <c r="E277" s="100"/>
      <c r="H277" s="99"/>
      <c r="I277" s="99"/>
      <c r="J277" s="99"/>
      <c r="K277" s="99"/>
      <c r="L277" s="99"/>
      <c r="M277" s="99"/>
      <c r="Q277" s="99"/>
      <c r="R277" s="99"/>
      <c r="T277" s="100"/>
      <c r="V277" s="99"/>
      <c r="W277" s="99"/>
      <c r="Y277" s="99"/>
      <c r="Z277" s="99"/>
      <c r="AB277" s="99"/>
      <c r="AC277" s="99"/>
      <c r="AD277" s="99"/>
      <c r="AE277" s="97"/>
      <c r="AJ277" s="101"/>
      <c r="AK277" s="97"/>
    </row>
    <row r="278" spans="1:37" s="98" customFormat="1" ht="12">
      <c r="A278" s="97" t="s">
        <v>521</v>
      </c>
      <c r="B278" s="98" t="s">
        <v>522</v>
      </c>
      <c r="C278" s="99"/>
      <c r="D278" s="99"/>
      <c r="E278" s="100"/>
      <c r="H278" s="99"/>
      <c r="I278" s="99"/>
      <c r="J278" s="99"/>
      <c r="K278" s="99"/>
      <c r="L278" s="99"/>
      <c r="M278" s="99"/>
      <c r="Q278" s="99"/>
      <c r="R278" s="99"/>
      <c r="T278" s="100"/>
      <c r="V278" s="99"/>
      <c r="W278" s="99"/>
      <c r="Y278" s="99"/>
      <c r="Z278" s="99"/>
      <c r="AB278" s="99"/>
      <c r="AC278" s="99"/>
      <c r="AD278" s="99"/>
      <c r="AE278" s="97"/>
      <c r="AJ278" s="101"/>
      <c r="AK278" s="97"/>
    </row>
    <row r="279" spans="1:37" s="98" customFormat="1" ht="12">
      <c r="A279" s="97" t="s">
        <v>389</v>
      </c>
      <c r="B279" s="98" t="s">
        <v>390</v>
      </c>
      <c r="C279" s="99"/>
      <c r="D279" s="99"/>
      <c r="E279" s="100"/>
      <c r="H279" s="99"/>
      <c r="I279" s="99"/>
      <c r="J279" s="99"/>
      <c r="K279" s="99"/>
      <c r="L279" s="99"/>
      <c r="M279" s="99"/>
      <c r="Q279" s="99"/>
      <c r="R279" s="99"/>
      <c r="T279" s="100"/>
      <c r="V279" s="99"/>
      <c r="W279" s="99"/>
      <c r="Y279" s="99"/>
      <c r="Z279" s="99"/>
      <c r="AB279" s="99"/>
      <c r="AC279" s="99"/>
      <c r="AD279" s="99"/>
      <c r="AE279" s="97"/>
      <c r="AJ279" s="101"/>
      <c r="AK279" s="97"/>
    </row>
    <row r="280" spans="1:37" s="98" customFormat="1" ht="12">
      <c r="A280" s="97" t="s">
        <v>551</v>
      </c>
      <c r="B280" s="98" t="s">
        <v>552</v>
      </c>
      <c r="C280" s="99"/>
      <c r="D280" s="99"/>
      <c r="E280" s="100"/>
      <c r="H280" s="99"/>
      <c r="I280" s="99"/>
      <c r="J280" s="99"/>
      <c r="K280" s="99"/>
      <c r="L280" s="99"/>
      <c r="M280" s="99"/>
      <c r="Q280" s="99"/>
      <c r="R280" s="99"/>
      <c r="T280" s="100"/>
      <c r="V280" s="99"/>
      <c r="W280" s="99"/>
      <c r="Y280" s="99"/>
      <c r="Z280" s="99"/>
      <c r="AB280" s="99"/>
      <c r="AC280" s="99"/>
      <c r="AD280" s="99"/>
      <c r="AE280" s="97"/>
      <c r="AJ280" s="101"/>
      <c r="AK280" s="97"/>
    </row>
    <row r="281" spans="1:37" s="98" customFormat="1" ht="12">
      <c r="A281" s="97" t="s">
        <v>235</v>
      </c>
      <c r="B281" s="98" t="s">
        <v>236</v>
      </c>
      <c r="C281" s="99"/>
      <c r="D281" s="99"/>
      <c r="E281" s="100"/>
      <c r="H281" s="99"/>
      <c r="I281" s="99"/>
      <c r="J281" s="99"/>
      <c r="K281" s="99"/>
      <c r="L281" s="99"/>
      <c r="M281" s="99"/>
      <c r="Q281" s="99"/>
      <c r="R281" s="99"/>
      <c r="T281" s="100"/>
      <c r="V281" s="99"/>
      <c r="W281" s="99"/>
      <c r="Y281" s="99"/>
      <c r="Z281" s="99"/>
      <c r="AB281" s="99"/>
      <c r="AC281" s="99"/>
      <c r="AD281" s="99"/>
      <c r="AE281" s="97"/>
      <c r="AJ281" s="101"/>
      <c r="AK281" s="97"/>
    </row>
    <row r="282" spans="1:37" s="98" customFormat="1" ht="12">
      <c r="A282" s="97" t="s">
        <v>101</v>
      </c>
      <c r="B282" s="98" t="s">
        <v>102</v>
      </c>
      <c r="C282" s="99"/>
      <c r="D282" s="99"/>
      <c r="E282" s="100"/>
      <c r="H282" s="99"/>
      <c r="I282" s="99"/>
      <c r="J282" s="99"/>
      <c r="K282" s="99"/>
      <c r="L282" s="99"/>
      <c r="M282" s="99"/>
      <c r="Q282" s="99"/>
      <c r="R282" s="99"/>
      <c r="T282" s="100"/>
      <c r="V282" s="99"/>
      <c r="W282" s="99"/>
      <c r="Y282" s="99"/>
      <c r="Z282" s="99"/>
      <c r="AB282" s="99"/>
      <c r="AC282" s="99"/>
      <c r="AD282" s="99"/>
      <c r="AE282" s="97"/>
      <c r="AJ282" s="101"/>
      <c r="AK282" s="97"/>
    </row>
    <row r="283" spans="1:37" s="98" customFormat="1" ht="12">
      <c r="A283" s="97" t="s">
        <v>153</v>
      </c>
      <c r="B283" s="98" t="s">
        <v>154</v>
      </c>
      <c r="C283" s="99"/>
      <c r="D283" s="99"/>
      <c r="E283" s="100"/>
      <c r="H283" s="99"/>
      <c r="I283" s="99"/>
      <c r="J283" s="99"/>
      <c r="K283" s="99"/>
      <c r="L283" s="99"/>
      <c r="M283" s="99"/>
      <c r="Q283" s="99"/>
      <c r="R283" s="99"/>
      <c r="T283" s="100"/>
      <c r="V283" s="99"/>
      <c r="W283" s="99"/>
      <c r="Y283" s="99"/>
      <c r="Z283" s="99"/>
      <c r="AB283" s="99"/>
      <c r="AC283" s="99"/>
      <c r="AD283" s="99"/>
      <c r="AE283" s="97"/>
      <c r="AJ283" s="103"/>
      <c r="AK283" s="97"/>
    </row>
    <row r="284" spans="1:37" s="98" customFormat="1" ht="12">
      <c r="A284" s="97" t="s">
        <v>461</v>
      </c>
      <c r="B284" s="98" t="s">
        <v>462</v>
      </c>
      <c r="C284" s="99"/>
      <c r="D284" s="99"/>
      <c r="E284" s="100"/>
      <c r="H284" s="99"/>
      <c r="I284" s="99"/>
      <c r="J284" s="99"/>
      <c r="K284" s="99"/>
      <c r="L284" s="99"/>
      <c r="M284" s="99"/>
      <c r="Q284" s="99"/>
      <c r="R284" s="99"/>
      <c r="T284" s="100"/>
      <c r="V284" s="99"/>
      <c r="W284" s="99"/>
      <c r="Y284" s="99"/>
      <c r="Z284" s="99"/>
      <c r="AB284" s="99"/>
      <c r="AC284" s="99"/>
      <c r="AD284" s="99"/>
      <c r="AE284" s="97"/>
      <c r="AJ284" s="101"/>
      <c r="AK284" s="97"/>
    </row>
    <row r="285" spans="1:37" s="98" customFormat="1" ht="12">
      <c r="A285" s="97" t="s">
        <v>63</v>
      </c>
      <c r="B285" s="98" t="s">
        <v>64</v>
      </c>
      <c r="C285" s="99"/>
      <c r="D285" s="99"/>
      <c r="E285" s="100"/>
      <c r="H285" s="99"/>
      <c r="I285" s="99"/>
      <c r="J285" s="99"/>
      <c r="K285" s="99"/>
      <c r="L285" s="99"/>
      <c r="M285" s="99"/>
      <c r="Q285" s="99"/>
      <c r="R285" s="99"/>
      <c r="T285" s="100"/>
      <c r="V285" s="99"/>
      <c r="W285" s="99"/>
      <c r="Y285" s="99"/>
      <c r="Z285" s="99"/>
      <c r="AB285" s="99"/>
      <c r="AC285" s="99"/>
      <c r="AD285" s="99"/>
      <c r="AE285" s="97"/>
      <c r="AJ285" s="101"/>
      <c r="AK285" s="97"/>
    </row>
    <row r="286" spans="1:37" s="98" customFormat="1" ht="12">
      <c r="A286" s="97" t="s">
        <v>575</v>
      </c>
      <c r="B286" s="98" t="s">
        <v>576</v>
      </c>
      <c r="C286" s="99"/>
      <c r="D286" s="99"/>
      <c r="E286" s="100"/>
      <c r="H286" s="99"/>
      <c r="I286" s="99"/>
      <c r="J286" s="99"/>
      <c r="K286" s="99"/>
      <c r="L286" s="99"/>
      <c r="M286" s="99"/>
      <c r="Q286" s="99"/>
      <c r="R286" s="99"/>
      <c r="T286" s="100"/>
      <c r="V286" s="99"/>
      <c r="W286" s="99"/>
      <c r="Y286" s="99"/>
      <c r="Z286" s="99"/>
      <c r="AB286" s="99"/>
      <c r="AC286" s="99"/>
      <c r="AD286" s="99"/>
      <c r="AE286" s="97"/>
      <c r="AJ286" s="101"/>
      <c r="AK286" s="97"/>
    </row>
    <row r="287" spans="1:37" s="98" customFormat="1" ht="12">
      <c r="A287" s="97" t="s">
        <v>259</v>
      </c>
      <c r="B287" s="98" t="s">
        <v>260</v>
      </c>
      <c r="C287" s="99"/>
      <c r="D287" s="99"/>
      <c r="E287" s="100"/>
      <c r="H287" s="99"/>
      <c r="I287" s="99"/>
      <c r="J287" s="99"/>
      <c r="K287" s="99"/>
      <c r="L287" s="99"/>
      <c r="M287" s="99"/>
      <c r="Q287" s="99"/>
      <c r="R287" s="99"/>
      <c r="T287" s="100"/>
      <c r="V287" s="99"/>
      <c r="W287" s="99"/>
      <c r="Y287" s="99"/>
      <c r="Z287" s="99"/>
      <c r="AB287" s="99"/>
      <c r="AC287" s="99"/>
      <c r="AD287" s="99"/>
      <c r="AE287" s="97"/>
      <c r="AJ287" s="101"/>
      <c r="AK287" s="97"/>
    </row>
    <row r="288" spans="1:37" s="98" customFormat="1" ht="12">
      <c r="A288" s="97" t="s">
        <v>279</v>
      </c>
      <c r="B288" s="98" t="s">
        <v>280</v>
      </c>
      <c r="C288" s="99"/>
      <c r="D288" s="99"/>
      <c r="E288" s="100"/>
      <c r="H288" s="99"/>
      <c r="I288" s="99"/>
      <c r="J288" s="99"/>
      <c r="K288" s="99"/>
      <c r="L288" s="99"/>
      <c r="M288" s="99"/>
      <c r="Q288" s="99"/>
      <c r="R288" s="99"/>
      <c r="T288" s="100"/>
      <c r="V288" s="99"/>
      <c r="W288" s="99"/>
      <c r="Y288" s="99"/>
      <c r="Z288" s="99"/>
      <c r="AB288" s="99"/>
      <c r="AC288" s="99"/>
      <c r="AD288" s="99"/>
      <c r="AE288" s="97"/>
      <c r="AJ288" s="101"/>
      <c r="AK288" s="97"/>
    </row>
    <row r="289" spans="1:37" s="98" customFormat="1" ht="12">
      <c r="A289" s="97" t="s">
        <v>93</v>
      </c>
      <c r="B289" s="98" t="s">
        <v>94</v>
      </c>
      <c r="C289" s="99"/>
      <c r="D289" s="99"/>
      <c r="E289" s="100"/>
      <c r="H289" s="99"/>
      <c r="I289" s="99"/>
      <c r="J289" s="99"/>
      <c r="K289" s="99"/>
      <c r="L289" s="99"/>
      <c r="M289" s="99"/>
      <c r="Q289" s="99"/>
      <c r="R289" s="99"/>
      <c r="T289" s="100"/>
      <c r="V289" s="99"/>
      <c r="W289" s="99"/>
      <c r="Y289" s="99"/>
      <c r="Z289" s="99"/>
      <c r="AB289" s="99"/>
      <c r="AC289" s="99"/>
      <c r="AD289" s="99"/>
      <c r="AE289" s="97"/>
      <c r="AJ289" s="104"/>
      <c r="AK289" s="97"/>
    </row>
    <row r="290" spans="1:37" s="98" customFormat="1" ht="12">
      <c r="A290" s="105" t="s">
        <v>417</v>
      </c>
      <c r="B290" s="38" t="s">
        <v>418</v>
      </c>
      <c r="C290" s="99"/>
      <c r="D290" s="99"/>
      <c r="E290" s="100"/>
      <c r="H290" s="99"/>
      <c r="I290" s="99"/>
      <c r="J290" s="99"/>
      <c r="K290" s="99"/>
      <c r="L290" s="99"/>
      <c r="M290" s="99"/>
      <c r="Q290" s="99"/>
      <c r="R290" s="99"/>
      <c r="T290" s="100"/>
      <c r="V290" s="99"/>
      <c r="W290" s="99"/>
      <c r="Y290" s="99"/>
      <c r="Z290" s="99"/>
      <c r="AB290" s="99"/>
      <c r="AC290" s="99"/>
      <c r="AD290" s="99"/>
      <c r="AE290" s="97"/>
      <c r="AJ290" s="101"/>
      <c r="AK290" s="97"/>
    </row>
    <row r="291" spans="1:37" s="98" customFormat="1" ht="12">
      <c r="A291" s="97" t="s">
        <v>207</v>
      </c>
      <c r="B291" s="98" t="s">
        <v>208</v>
      </c>
      <c r="C291" s="99"/>
      <c r="D291" s="99"/>
      <c r="E291" s="100"/>
      <c r="H291" s="99"/>
      <c r="I291" s="99"/>
      <c r="J291" s="99"/>
      <c r="K291" s="99"/>
      <c r="L291" s="99"/>
      <c r="M291" s="99"/>
      <c r="Q291" s="99"/>
      <c r="R291" s="99"/>
      <c r="T291" s="100"/>
      <c r="V291" s="99"/>
      <c r="W291" s="99"/>
      <c r="Y291" s="99"/>
      <c r="Z291" s="99"/>
      <c r="AB291" s="99"/>
      <c r="AC291" s="99"/>
      <c r="AD291" s="99"/>
      <c r="AE291" s="97"/>
      <c r="AJ291" s="101"/>
      <c r="AK291" s="97"/>
    </row>
    <row r="292" spans="1:37" s="98" customFormat="1" ht="12">
      <c r="A292" s="97" t="s">
        <v>511</v>
      </c>
      <c r="B292" s="98" t="s">
        <v>512</v>
      </c>
      <c r="C292" s="99"/>
      <c r="D292" s="99"/>
      <c r="E292" s="100"/>
      <c r="H292" s="99"/>
      <c r="I292" s="99"/>
      <c r="J292" s="99"/>
      <c r="K292" s="99"/>
      <c r="L292" s="99"/>
      <c r="M292" s="99"/>
      <c r="Q292" s="99"/>
      <c r="R292" s="99"/>
      <c r="T292" s="100"/>
      <c r="V292" s="99"/>
      <c r="W292" s="99"/>
      <c r="Y292" s="99"/>
      <c r="Z292" s="99"/>
      <c r="AB292" s="99"/>
      <c r="AC292" s="99"/>
      <c r="AD292" s="99"/>
      <c r="AE292" s="97"/>
      <c r="AJ292" s="101"/>
      <c r="AK292" s="97"/>
    </row>
    <row r="293" spans="1:37" s="98" customFormat="1" ht="12">
      <c r="A293" s="97" t="s">
        <v>527</v>
      </c>
      <c r="B293" s="98" t="s">
        <v>528</v>
      </c>
      <c r="C293" s="99"/>
      <c r="D293" s="99"/>
      <c r="E293" s="100"/>
      <c r="H293" s="99"/>
      <c r="I293" s="99"/>
      <c r="J293" s="99"/>
      <c r="K293" s="99"/>
      <c r="L293" s="99"/>
      <c r="M293" s="99"/>
      <c r="Q293" s="99"/>
      <c r="R293" s="99"/>
      <c r="T293" s="100"/>
      <c r="V293" s="99"/>
      <c r="W293" s="99"/>
      <c r="Y293" s="99"/>
      <c r="Z293" s="99"/>
      <c r="AB293" s="99"/>
      <c r="AC293" s="99"/>
      <c r="AD293" s="99"/>
      <c r="AE293" s="97"/>
      <c r="AJ293" s="101"/>
      <c r="AK293" s="97"/>
    </row>
    <row r="294" spans="1:37" s="98" customFormat="1" ht="12">
      <c r="A294" s="97" t="s">
        <v>13</v>
      </c>
      <c r="B294" s="98" t="s">
        <v>14</v>
      </c>
      <c r="C294" s="99"/>
      <c r="D294" s="99"/>
      <c r="E294" s="100"/>
      <c r="H294" s="99"/>
      <c r="I294" s="99"/>
      <c r="J294" s="99"/>
      <c r="K294" s="99"/>
      <c r="L294" s="99"/>
      <c r="M294" s="99"/>
      <c r="Q294" s="99"/>
      <c r="R294" s="99"/>
      <c r="T294" s="100"/>
      <c r="V294" s="99"/>
      <c r="W294" s="99"/>
      <c r="Y294" s="99"/>
      <c r="Z294" s="99"/>
      <c r="AB294" s="99"/>
      <c r="AC294" s="99"/>
      <c r="AD294" s="99"/>
      <c r="AE294" s="97"/>
      <c r="AJ294" s="102"/>
      <c r="AK294" s="97"/>
    </row>
    <row r="295" spans="1:37" s="98" customFormat="1" ht="12">
      <c r="A295" s="97" t="s">
        <v>73</v>
      </c>
      <c r="B295" s="98" t="s">
        <v>74</v>
      </c>
      <c r="C295" s="99"/>
      <c r="D295" s="99"/>
      <c r="E295" s="100"/>
      <c r="H295" s="99"/>
      <c r="I295" s="99"/>
      <c r="J295" s="99"/>
      <c r="K295" s="99"/>
      <c r="L295" s="99"/>
      <c r="M295" s="99"/>
      <c r="Q295" s="99"/>
      <c r="R295" s="99"/>
      <c r="T295" s="100"/>
      <c r="V295" s="99"/>
      <c r="W295" s="99"/>
      <c r="Y295" s="99"/>
      <c r="Z295" s="99"/>
      <c r="AB295" s="99"/>
      <c r="AC295" s="99"/>
      <c r="AD295" s="99"/>
      <c r="AE295" s="97"/>
      <c r="AJ295" s="101"/>
      <c r="AK295" s="97"/>
    </row>
    <row r="296" spans="1:37" s="98" customFormat="1" ht="12">
      <c r="A296" s="97" t="s">
        <v>205</v>
      </c>
      <c r="B296" s="98" t="s">
        <v>206</v>
      </c>
      <c r="C296" s="99"/>
      <c r="D296" s="99"/>
      <c r="E296" s="100"/>
      <c r="H296" s="99"/>
      <c r="I296" s="99"/>
      <c r="J296" s="99"/>
      <c r="K296" s="99"/>
      <c r="L296" s="99"/>
      <c r="M296" s="99"/>
      <c r="Q296" s="99"/>
      <c r="R296" s="99"/>
      <c r="T296" s="100"/>
      <c r="V296" s="99"/>
      <c r="W296" s="99"/>
      <c r="Y296" s="99"/>
      <c r="Z296" s="99"/>
      <c r="AB296" s="99"/>
      <c r="AC296" s="99"/>
      <c r="AD296" s="99"/>
      <c r="AE296" s="97"/>
      <c r="AJ296" s="101"/>
      <c r="AK296" s="97"/>
    </row>
    <row r="297" spans="1:37" s="98" customFormat="1" ht="12">
      <c r="A297" s="97" t="s">
        <v>565</v>
      </c>
      <c r="B297" s="98" t="s">
        <v>566</v>
      </c>
      <c r="C297" s="99"/>
      <c r="D297" s="99"/>
      <c r="E297" s="100"/>
      <c r="H297" s="99"/>
      <c r="I297" s="99"/>
      <c r="J297" s="99"/>
      <c r="K297" s="99"/>
      <c r="L297" s="99"/>
      <c r="M297" s="99"/>
      <c r="Q297" s="99"/>
      <c r="R297" s="99"/>
      <c r="T297" s="100"/>
      <c r="V297" s="99"/>
      <c r="W297" s="99"/>
      <c r="Y297" s="99"/>
      <c r="Z297" s="99"/>
      <c r="AB297" s="99"/>
      <c r="AC297" s="99"/>
      <c r="AD297" s="99"/>
      <c r="AE297" s="97"/>
      <c r="AJ297" s="101"/>
      <c r="AK297" s="97"/>
    </row>
    <row r="298" spans="1:37" s="98" customFormat="1" ht="12">
      <c r="A298" s="97" t="s">
        <v>569</v>
      </c>
      <c r="B298" s="98" t="s">
        <v>570</v>
      </c>
      <c r="C298" s="99"/>
      <c r="D298" s="99"/>
      <c r="E298" s="100"/>
      <c r="H298" s="99"/>
      <c r="I298" s="99"/>
      <c r="J298" s="99"/>
      <c r="K298" s="99"/>
      <c r="L298" s="99"/>
      <c r="M298" s="99"/>
      <c r="Q298" s="99"/>
      <c r="R298" s="99"/>
      <c r="T298" s="100"/>
      <c r="V298" s="99"/>
      <c r="W298" s="99"/>
      <c r="Y298" s="99"/>
      <c r="Z298" s="99"/>
      <c r="AB298" s="99"/>
      <c r="AC298" s="99"/>
      <c r="AD298" s="99"/>
      <c r="AE298" s="97"/>
      <c r="AJ298" s="101"/>
      <c r="AK298" s="97"/>
    </row>
    <row r="299" spans="1:39" s="98" customFormat="1" ht="11.25">
      <c r="A299" s="106">
        <v>2599</v>
      </c>
      <c r="B299" s="98" t="s">
        <v>587</v>
      </c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  <c r="AA299" s="99"/>
      <c r="AB299" s="99"/>
      <c r="AC299" s="99"/>
      <c r="AD299" s="99"/>
      <c r="AE299" s="99"/>
      <c r="AF299" s="99"/>
      <c r="AG299" s="99"/>
      <c r="AH299" s="99"/>
      <c r="AI299" s="99"/>
      <c r="AJ299" s="99"/>
      <c r="AK299" s="99"/>
      <c r="AL299" s="99"/>
      <c r="AM299" s="99"/>
    </row>
    <row r="300" spans="1:35" s="8" customFormat="1" ht="11.25">
      <c r="A300" s="10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H300" s="6"/>
      <c r="AI300" s="6"/>
    </row>
    <row r="301" spans="8:30" ht="12.75">
      <c r="H301" s="5"/>
      <c r="I301" s="5"/>
      <c r="J301" s="5"/>
      <c r="K301" s="5"/>
      <c r="L301" s="5"/>
      <c r="M301" s="5"/>
      <c r="Q301" s="5"/>
      <c r="R301" s="5"/>
      <c r="V301" s="5"/>
      <c r="W301" s="5"/>
      <c r="Y301" s="5"/>
      <c r="Z301" s="5"/>
      <c r="AB301" s="5"/>
      <c r="AC301" s="5"/>
      <c r="AD301" s="5"/>
    </row>
    <row r="302" spans="8:30" ht="12.75">
      <c r="H302" s="5"/>
      <c r="I302" s="5"/>
      <c r="J302" s="5"/>
      <c r="K302" s="5"/>
      <c r="L302" s="5"/>
      <c r="M302" s="5"/>
      <c r="Q302" s="5"/>
      <c r="R302" s="5"/>
      <c r="V302" s="5"/>
      <c r="W302" s="5"/>
      <c r="Y302" s="5"/>
      <c r="Z302" s="5"/>
      <c r="AB302" s="5"/>
      <c r="AC302" s="5"/>
      <c r="AD302" s="5"/>
    </row>
    <row r="303" spans="8:30" ht="12.75">
      <c r="H303" s="5"/>
      <c r="I303" s="5"/>
      <c r="J303" s="5"/>
      <c r="K303" s="5"/>
      <c r="L303" s="5"/>
      <c r="M303" s="5"/>
      <c r="Q303" s="5"/>
      <c r="R303" s="5"/>
      <c r="V303" s="5"/>
      <c r="W303" s="5"/>
      <c r="Y303" s="5"/>
      <c r="Z303" s="5"/>
      <c r="AB303" s="5"/>
      <c r="AC303" s="5"/>
      <c r="AD303" s="5"/>
    </row>
    <row r="304" spans="8:30" ht="12.75">
      <c r="H304" s="5"/>
      <c r="I304" s="5"/>
      <c r="J304" s="5"/>
      <c r="K304" s="5"/>
      <c r="L304" s="5"/>
      <c r="M304" s="5"/>
      <c r="Q304" s="5"/>
      <c r="R304" s="5"/>
      <c r="V304" s="5"/>
      <c r="W304" s="5"/>
      <c r="Y304" s="5"/>
      <c r="Z304" s="5"/>
      <c r="AB304" s="5"/>
      <c r="AC304" s="5"/>
      <c r="AD304" s="5"/>
    </row>
    <row r="305" spans="8:30" ht="12.75">
      <c r="H305" s="5"/>
      <c r="I305" s="5"/>
      <c r="J305" s="5"/>
      <c r="K305" s="5"/>
      <c r="L305" s="5"/>
      <c r="M305" s="5"/>
      <c r="Q305" s="5"/>
      <c r="R305" s="5"/>
      <c r="V305" s="5"/>
      <c r="W305" s="5"/>
      <c r="Y305" s="5"/>
      <c r="Z305" s="5"/>
      <c r="AB305" s="5"/>
      <c r="AC305" s="5"/>
      <c r="AD305" s="5"/>
    </row>
    <row r="306" spans="8:30" ht="12.75">
      <c r="H306" s="5"/>
      <c r="I306" s="5"/>
      <c r="J306" s="5"/>
      <c r="K306" s="5"/>
      <c r="L306" s="5"/>
      <c r="M306" s="5"/>
      <c r="Q306" s="5"/>
      <c r="R306" s="5"/>
      <c r="V306" s="5"/>
      <c r="W306" s="5"/>
      <c r="Y306" s="5"/>
      <c r="Z306" s="5"/>
      <c r="AB306" s="5"/>
      <c r="AC306" s="5"/>
      <c r="AD306" s="5"/>
    </row>
    <row r="307" spans="8:30" ht="12.75">
      <c r="H307" s="5"/>
      <c r="I307" s="5"/>
      <c r="J307" s="5"/>
      <c r="K307" s="5"/>
      <c r="L307" s="5"/>
      <c r="M307" s="5"/>
      <c r="Q307" s="5"/>
      <c r="R307" s="5"/>
      <c r="V307" s="5"/>
      <c r="W307" s="5"/>
      <c r="Y307" s="5"/>
      <c r="Z307" s="5"/>
      <c r="AB307" s="5"/>
      <c r="AC307" s="5"/>
      <c r="AD307" s="5"/>
    </row>
    <row r="308" spans="8:30" ht="12.75">
      <c r="H308" s="5"/>
      <c r="I308" s="5"/>
      <c r="J308" s="5"/>
      <c r="K308" s="5"/>
      <c r="L308" s="5"/>
      <c r="M308" s="5"/>
      <c r="Q308" s="5"/>
      <c r="R308" s="5"/>
      <c r="V308" s="5"/>
      <c r="W308" s="5"/>
      <c r="Y308" s="5"/>
      <c r="Z308" s="5"/>
      <c r="AB308" s="5"/>
      <c r="AC308" s="5"/>
      <c r="AD308" s="5"/>
    </row>
    <row r="309" spans="8:30" ht="12.75">
      <c r="H309" s="5"/>
      <c r="I309" s="5"/>
      <c r="J309" s="5"/>
      <c r="K309" s="5"/>
      <c r="L309" s="5"/>
      <c r="M309" s="5"/>
      <c r="Q309" s="5"/>
      <c r="R309" s="5"/>
      <c r="V309" s="5"/>
      <c r="W309" s="5"/>
      <c r="Y309" s="5"/>
      <c r="Z309" s="5"/>
      <c r="AB309" s="5"/>
      <c r="AC309" s="5"/>
      <c r="AD309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scbalfp</dc:creator>
  <cp:keywords/>
  <dc:description/>
  <cp:lastModifiedBy>scbasak</cp:lastModifiedBy>
  <cp:lastPrinted>2012-12-19T09:07:52Z</cp:lastPrinted>
  <dcterms:created xsi:type="dcterms:W3CDTF">2004-02-02T13:01:05Z</dcterms:created>
  <dcterms:modified xsi:type="dcterms:W3CDTF">2012-12-20T12:29:35Z</dcterms:modified>
  <cp:category/>
  <cp:version/>
  <cp:contentType/>
  <cp:contentStatus/>
</cp:coreProperties>
</file>