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Prod\Webpub\mi1301\Utsläpp till luft\2020-10-29\Tabeller och diagram\"/>
    </mc:Choice>
  </mc:AlternateContent>
  <bookViews>
    <workbookView xWindow="0" yWindow="36" windowWidth="8016" windowHeight="5268" tabRatio="670"/>
  </bookViews>
  <sheets>
    <sheet name="Innehåll - Contents" sheetId="58" r:id="rId1"/>
    <sheet name="1 Utsläpp" sheetId="28" r:id="rId2"/>
    <sheet name="1 Emissions" sheetId="38" r:id="rId3"/>
    <sheet name="2 Diagram" sheetId="35" r:id="rId4"/>
    <sheet name="2 Figures" sheetId="40" r:id="rId5"/>
    <sheet name="3 Prel. årssiffor" sheetId="61" r:id="rId6"/>
    <sheet name="3 Prel. yearly data" sheetId="62" r:id="rId7"/>
    <sheet name="4 Utsläpp per FV" sheetId="31" r:id="rId8"/>
    <sheet name="4 Emissions by VA" sheetId="37" r:id="rId9"/>
    <sheet name="5 Utsläpp per syss." sheetId="32" r:id="rId10"/>
    <sheet name="5 Emissions by emp." sheetId="36" r:id="rId11"/>
    <sheet name="6 FV" sheetId="29" r:id="rId12"/>
    <sheet name="6 VA" sheetId="59" r:id="rId13"/>
    <sheet name="7 Syss" sheetId="30" r:id="rId14"/>
    <sheet name="7 Emp" sheetId="60" r:id="rId15"/>
  </sheets>
  <definedNames>
    <definedName name="_xlnm._FilterDatabase" localSheetId="2" hidden="1">'1 Emissions'!$A$4:$AG$42</definedName>
    <definedName name="_xlnm._FilterDatabase" localSheetId="1" hidden="1">'1 Utsläpp'!$A$4:$BA$41</definedName>
    <definedName name="_xlnm._FilterDatabase" localSheetId="8" hidden="1">'4 Emissions by VA'!$A$4:$AG$40</definedName>
    <definedName name="_xlnm._FilterDatabase" localSheetId="7" hidden="1">'4 Utsläpp per FV'!$A$4:$AG$40</definedName>
    <definedName name="_xlnm._FilterDatabase" localSheetId="10" hidden="1">'5 Emissions by emp.'!$A$4:$AG$40</definedName>
    <definedName name="_xlnm._FilterDatabase" localSheetId="9" hidden="1">'5 Utsläpp per syss.'!$A$4:$AG$40</definedName>
    <definedName name="_xlnm._FilterDatabase" localSheetId="11" hidden="1">'6 FV'!$C$46:$BA$55</definedName>
    <definedName name="_xlnm._FilterDatabase" localSheetId="12" hidden="1">'6 VA'!$A$4:$AG$40</definedName>
    <definedName name="_xlnm._FilterDatabase" localSheetId="14" hidden="1">'7 Emp'!$A$4:$AG$40</definedName>
    <definedName name="_xlnm._FilterDatabase" localSheetId="13" hidden="1">'7 Syss'!$A$4:$AG$40</definedName>
    <definedName name="AR2015K2" localSheetId="12">#REF!</definedName>
    <definedName name="AR2015K2" localSheetId="14">#REF!</definedName>
    <definedName name="AR2015K2">#REF!</definedName>
    <definedName name="AR2015K3" localSheetId="12">#REF!</definedName>
    <definedName name="AR2015K3" localSheetId="14">#REF!</definedName>
    <definedName name="AR2015K3">#REF!</definedName>
    <definedName name="AR2015K4">#REF!</definedName>
    <definedName name="AR2019K2_20191021">#REF!</definedName>
    <definedName name="CO22008_2009" localSheetId="2">#REF!</definedName>
    <definedName name="CO22008_2009" localSheetId="4">#REF!</definedName>
    <definedName name="CO22008_2009" localSheetId="8">#REF!</definedName>
    <definedName name="CO22008_2009" localSheetId="7">#REF!</definedName>
    <definedName name="CO22008_2009" localSheetId="10">#REF!</definedName>
    <definedName name="CO22008_2009" localSheetId="9">#REF!</definedName>
    <definedName name="CO22008_2009" localSheetId="11">#REF!</definedName>
    <definedName name="CO22008_2009" localSheetId="12">#REF!</definedName>
    <definedName name="CO22008_2009" localSheetId="14">#REF!</definedName>
    <definedName name="CO22008_2009" localSheetId="13">#REF!</definedName>
    <definedName name="CO22008_2009">#REF!</definedName>
    <definedName name="RESULTAT" localSheetId="12">#REF!</definedName>
    <definedName name="RESULTAT" localSheetId="14">#REF!</definedName>
    <definedName name="RESULTAT">#REF!</definedName>
    <definedName name="RESULTAT2015K2DETALJ" localSheetId="12">#REF!</definedName>
    <definedName name="RESULTAT2015K2DETALJ" localSheetId="14">#REF!</definedName>
    <definedName name="RESULTAT2015K2DETALJ">#REF!</definedName>
    <definedName name="RESULTAT2015K3" localSheetId="12">#REF!</definedName>
    <definedName name="RESULTAT2015K3" localSheetId="14">#REF!</definedName>
    <definedName name="RESULTAT2015K3">#REF!</definedName>
    <definedName name="RESULTAT2015K3DETALJ" localSheetId="12">#REF!</definedName>
    <definedName name="RESULTAT2015K3DETALJ" localSheetId="14">#REF!</definedName>
    <definedName name="RESULTAT2015K3DETALJ">#REF!</definedName>
    <definedName name="RESULTAT2018K1DETALJ_20180816">#REF!</definedName>
    <definedName name="RESULTAT2019K1DETALJ2_20190820">#REF!</definedName>
    <definedName name="RESULTAT2019K1DETALJ2_20191014">#REF!</definedName>
    <definedName name="RESULTAT2019K2_20191021">#REF!</definedName>
    <definedName name="RESULTAT2019K2DETALJ2_20191021">#REF!</definedName>
    <definedName name="RESULTAT2019K3DETALJ2_20200124">#REF!</definedName>
    <definedName name="RESULTAT2019K3DETALJ2_20200127">#REF!</definedName>
    <definedName name="Utsläpp_av_växthusgaser_2008K1_2017K4">'Innehåll - Contents'!$C$8</definedName>
  </definedNames>
  <calcPr calcId="162913"/>
</workbook>
</file>

<file path=xl/calcChain.xml><?xml version="1.0" encoding="utf-8"?>
<calcChain xmlns="http://schemas.openxmlformats.org/spreadsheetml/2006/main">
  <c r="BL51" i="32" l="1"/>
  <c r="BL48" i="37"/>
  <c r="BL38" i="31"/>
  <c r="J10" i="40" l="1"/>
  <c r="I10" i="40"/>
  <c r="D53" i="40"/>
  <c r="D52" i="40"/>
  <c r="D51" i="40"/>
  <c r="D50" i="40"/>
  <c r="D49" i="40"/>
  <c r="D48" i="40"/>
  <c r="D47" i="40"/>
  <c r="D46" i="40"/>
  <c r="D45" i="40"/>
  <c r="C53" i="40"/>
  <c r="C52" i="40"/>
  <c r="C51" i="40"/>
  <c r="C50" i="40"/>
  <c r="C49" i="40"/>
  <c r="C48" i="40"/>
  <c r="C47" i="40"/>
  <c r="C46" i="40"/>
  <c r="C45" i="40"/>
  <c r="C22" i="40"/>
  <c r="B7" i="40"/>
  <c r="G16" i="40"/>
  <c r="F16" i="40"/>
  <c r="E16" i="40"/>
  <c r="J16" i="40" s="1"/>
  <c r="D16" i="40"/>
  <c r="C16" i="40"/>
  <c r="B16" i="40"/>
  <c r="I16" i="40" s="1"/>
  <c r="G15" i="40"/>
  <c r="F15" i="40"/>
  <c r="E15" i="40"/>
  <c r="J15" i="40" s="1"/>
  <c r="D15" i="40"/>
  <c r="C15" i="40"/>
  <c r="B15" i="40"/>
  <c r="I15" i="40" s="1"/>
  <c r="G14" i="40"/>
  <c r="F14" i="40"/>
  <c r="E14" i="40"/>
  <c r="J14" i="40" s="1"/>
  <c r="D14" i="40"/>
  <c r="C14" i="40"/>
  <c r="B14" i="40"/>
  <c r="I14" i="40" s="1"/>
  <c r="G13" i="40"/>
  <c r="F13" i="40"/>
  <c r="E13" i="40"/>
  <c r="J13" i="40" s="1"/>
  <c r="D13" i="40"/>
  <c r="C13" i="40"/>
  <c r="B13" i="40"/>
  <c r="I13" i="40" s="1"/>
  <c r="G12" i="40"/>
  <c r="F12" i="40"/>
  <c r="E12" i="40"/>
  <c r="J12" i="40" s="1"/>
  <c r="D12" i="40"/>
  <c r="C12" i="40"/>
  <c r="B12" i="40"/>
  <c r="I12" i="40" s="1"/>
  <c r="G11" i="40"/>
  <c r="F11" i="40"/>
  <c r="E11" i="40"/>
  <c r="J11" i="40" s="1"/>
  <c r="D11" i="40"/>
  <c r="C11" i="40"/>
  <c r="B11" i="40"/>
  <c r="I11" i="40" s="1"/>
  <c r="G10" i="40"/>
  <c r="F10" i="40"/>
  <c r="E10" i="40"/>
  <c r="D10" i="40"/>
  <c r="C10" i="40"/>
  <c r="B10" i="40"/>
  <c r="G9" i="40"/>
  <c r="F9" i="40"/>
  <c r="E9" i="40"/>
  <c r="J9" i="40" s="1"/>
  <c r="D9" i="40"/>
  <c r="C9" i="40"/>
  <c r="B9" i="40"/>
  <c r="I9" i="40" s="1"/>
  <c r="G8" i="40"/>
  <c r="F8" i="40"/>
  <c r="E8" i="40"/>
  <c r="J8" i="40" s="1"/>
  <c r="D8" i="40"/>
  <c r="C8" i="40"/>
  <c r="B8" i="40"/>
  <c r="I8" i="40" s="1"/>
  <c r="G7" i="40"/>
  <c r="F7" i="40"/>
  <c r="E7" i="40"/>
  <c r="J7" i="40" s="1"/>
  <c r="D7" i="40"/>
  <c r="C7" i="40"/>
  <c r="I7" i="40"/>
  <c r="AS7" i="35"/>
  <c r="AS6" i="35"/>
  <c r="AS8" i="35"/>
  <c r="AS9" i="35"/>
  <c r="AS10" i="35"/>
  <c r="AS11" i="35"/>
  <c r="AS12" i="35"/>
  <c r="AS13" i="35"/>
  <c r="AS14" i="35"/>
  <c r="AA6" i="35"/>
  <c r="AB6" i="35"/>
  <c r="AC6" i="35"/>
  <c r="AD6" i="35"/>
  <c r="AE6" i="35"/>
  <c r="AF6" i="35"/>
  <c r="AG6" i="35"/>
  <c r="AH6" i="35"/>
  <c r="AI6" i="35"/>
  <c r="AA7" i="35"/>
  <c r="AB7" i="35"/>
  <c r="AC7" i="35"/>
  <c r="AD7" i="35"/>
  <c r="AE7" i="35"/>
  <c r="AF7" i="35"/>
  <c r="AG7" i="35"/>
  <c r="AH7" i="35"/>
  <c r="AI7" i="35"/>
  <c r="AA8" i="35"/>
  <c r="AB8" i="35"/>
  <c r="AC8" i="35"/>
  <c r="AD8" i="35"/>
  <c r="AE8" i="35"/>
  <c r="AF8" i="35"/>
  <c r="AG8" i="35"/>
  <c r="AH8" i="35"/>
  <c r="AI8" i="35"/>
  <c r="AA9" i="35"/>
  <c r="AB9" i="35"/>
  <c r="AC9" i="35"/>
  <c r="AD9" i="35"/>
  <c r="AE9" i="35"/>
  <c r="AF9" i="35"/>
  <c r="AG9" i="35"/>
  <c r="AH9" i="35"/>
  <c r="AI9" i="35"/>
  <c r="AA10" i="35"/>
  <c r="AB10" i="35"/>
  <c r="AC10" i="35"/>
  <c r="AD10" i="35"/>
  <c r="AE10" i="35"/>
  <c r="AF10" i="35"/>
  <c r="AG10" i="35"/>
  <c r="AH10" i="35"/>
  <c r="AI10" i="35"/>
  <c r="AA11" i="35"/>
  <c r="AB11" i="35"/>
  <c r="AC11" i="35"/>
  <c r="AD11" i="35"/>
  <c r="AE11" i="35"/>
  <c r="AF11" i="35"/>
  <c r="AG11" i="35"/>
  <c r="AH11" i="35"/>
  <c r="AI11" i="35"/>
  <c r="AA12" i="35"/>
  <c r="AB12" i="35"/>
  <c r="AC12" i="35"/>
  <c r="AD12" i="35"/>
  <c r="AE12" i="35"/>
  <c r="AF12" i="35"/>
  <c r="AG12" i="35"/>
  <c r="AH12" i="35"/>
  <c r="AI12" i="35"/>
  <c r="AA13" i="35"/>
  <c r="AB13" i="35"/>
  <c r="AC13" i="35"/>
  <c r="AD13" i="35"/>
  <c r="AE13" i="35"/>
  <c r="AF13" i="35"/>
  <c r="AG13" i="35"/>
  <c r="AH13" i="35"/>
  <c r="AI13" i="35"/>
  <c r="AA14" i="35"/>
  <c r="AB14" i="35"/>
  <c r="AC14" i="35"/>
  <c r="AD14" i="35"/>
  <c r="AE14" i="35"/>
  <c r="AF14" i="35"/>
  <c r="AG14" i="35"/>
  <c r="AH14" i="35"/>
  <c r="AI14" i="35"/>
  <c r="C53" i="35"/>
  <c r="C52" i="35"/>
  <c r="C51" i="35"/>
  <c r="C50" i="35"/>
  <c r="C49" i="35"/>
  <c r="C48" i="35"/>
  <c r="C47" i="35"/>
  <c r="C46" i="35"/>
  <c r="C45" i="35"/>
  <c r="B53" i="35"/>
  <c r="B52" i="35"/>
  <c r="B51" i="35"/>
  <c r="B50" i="35"/>
  <c r="B49" i="35"/>
  <c r="B48" i="35"/>
  <c r="B47" i="35"/>
  <c r="B46" i="35"/>
  <c r="B45" i="35"/>
  <c r="B16" i="35"/>
  <c r="E8" i="35"/>
  <c r="E9" i="35"/>
  <c r="E10" i="35"/>
  <c r="E11" i="35"/>
  <c r="E12" i="35"/>
  <c r="E13" i="35"/>
  <c r="E14" i="35"/>
  <c r="E15" i="35"/>
  <c r="E16" i="35"/>
  <c r="E7" i="35"/>
  <c r="AM46" i="31"/>
  <c r="A8" i="35"/>
  <c r="A9" i="35"/>
  <c r="A10" i="35"/>
  <c r="A11" i="35"/>
  <c r="A12" i="35"/>
  <c r="A13" i="35"/>
  <c r="A14" i="35"/>
  <c r="A15" i="35"/>
  <c r="A7" i="35"/>
  <c r="B7" i="35"/>
  <c r="B8" i="35"/>
  <c r="B9" i="35"/>
  <c r="B10" i="35"/>
  <c r="B11" i="35"/>
  <c r="B12" i="35"/>
  <c r="B13" i="35"/>
  <c r="B14" i="35"/>
  <c r="B15" i="35"/>
  <c r="BL5" i="31"/>
  <c r="BL6" i="31"/>
  <c r="BL7" i="31"/>
  <c r="BL8" i="31"/>
  <c r="BL9" i="31"/>
  <c r="BL10" i="31"/>
  <c r="BL11" i="31"/>
  <c r="BL12" i="31"/>
  <c r="BL13" i="31"/>
  <c r="BL14" i="31"/>
  <c r="BL15" i="31"/>
  <c r="BL16" i="31"/>
  <c r="BL17" i="31"/>
  <c r="BL18" i="31"/>
  <c r="BL19" i="31"/>
  <c r="BL20" i="31"/>
  <c r="BL21" i="31"/>
  <c r="BL22" i="31"/>
  <c r="BL23" i="31"/>
  <c r="BL24" i="31"/>
  <c r="BL25" i="31"/>
  <c r="BL26" i="31"/>
  <c r="BL27" i="31"/>
  <c r="BL28" i="31"/>
  <c r="BL29" i="31"/>
  <c r="BL30" i="31"/>
  <c r="BL31" i="31"/>
  <c r="BL32" i="31"/>
  <c r="BL33" i="31"/>
  <c r="BL34" i="31"/>
  <c r="BL35" i="31"/>
  <c r="BL36" i="31"/>
  <c r="BL37" i="31"/>
  <c r="BL39" i="31"/>
  <c r="BL40" i="31"/>
  <c r="BL41" i="31"/>
  <c r="BL46" i="31"/>
  <c r="BL47" i="31"/>
  <c r="BL49" i="31"/>
  <c r="BL50" i="31"/>
  <c r="BL51" i="31"/>
  <c r="BL5" i="37"/>
  <c r="BL6" i="37"/>
  <c r="BL7" i="37"/>
  <c r="BL8" i="37"/>
  <c r="BL9" i="37"/>
  <c r="BL10" i="37"/>
  <c r="BL11" i="37"/>
  <c r="BL12" i="37"/>
  <c r="BL13" i="37"/>
  <c r="BL14" i="37"/>
  <c r="BL15" i="37"/>
  <c r="BL16" i="37"/>
  <c r="BL17" i="37"/>
  <c r="BL18" i="37"/>
  <c r="BL19" i="37"/>
  <c r="BL20" i="37"/>
  <c r="BL21" i="37"/>
  <c r="BL22" i="37"/>
  <c r="BL23" i="37"/>
  <c r="BL24" i="37"/>
  <c r="BL25" i="37"/>
  <c r="BL26" i="37"/>
  <c r="BL27" i="37"/>
  <c r="BL28" i="37"/>
  <c r="BL29" i="37"/>
  <c r="BL30" i="37"/>
  <c r="BL31" i="37"/>
  <c r="BL32" i="37"/>
  <c r="BL33" i="37"/>
  <c r="BL34" i="37"/>
  <c r="BL35" i="37"/>
  <c r="BL36" i="37"/>
  <c r="BL37" i="37"/>
  <c r="BL38" i="37"/>
  <c r="BL39" i="37"/>
  <c r="BL40" i="37"/>
  <c r="BL41" i="37"/>
  <c r="BL46" i="37"/>
  <c r="BL47" i="37"/>
  <c r="BL49" i="37"/>
  <c r="BL50" i="37"/>
  <c r="BL51" i="37"/>
  <c r="AZ46" i="37"/>
  <c r="BA46" i="37"/>
  <c r="AZ47" i="37"/>
  <c r="BA47" i="37"/>
  <c r="AZ49" i="37"/>
  <c r="BA49" i="37"/>
  <c r="AZ50" i="37"/>
  <c r="BA50" i="37"/>
  <c r="AZ51" i="37"/>
  <c r="BA51" i="37"/>
  <c r="BA52" i="37"/>
  <c r="AZ5" i="37"/>
  <c r="BA5" i="37"/>
  <c r="AZ6" i="37"/>
  <c r="BA6" i="37"/>
  <c r="AZ7" i="37"/>
  <c r="BA7" i="37"/>
  <c r="AZ8" i="37"/>
  <c r="BA8" i="37"/>
  <c r="AZ9" i="37"/>
  <c r="BA9" i="37"/>
  <c r="AZ10" i="37"/>
  <c r="BA10" i="37"/>
  <c r="AZ11" i="37"/>
  <c r="BA11" i="37"/>
  <c r="AZ12" i="37"/>
  <c r="BA12" i="37"/>
  <c r="AZ13" i="37"/>
  <c r="BA13" i="37"/>
  <c r="AZ14" i="37"/>
  <c r="BA14" i="37"/>
  <c r="AZ15" i="37"/>
  <c r="BA15" i="37"/>
  <c r="AZ16" i="37"/>
  <c r="BA16" i="37"/>
  <c r="AZ17" i="37"/>
  <c r="BA17" i="37"/>
  <c r="AZ18" i="37"/>
  <c r="BA18" i="37"/>
  <c r="AZ19" i="37"/>
  <c r="BA19" i="37"/>
  <c r="AZ20" i="37"/>
  <c r="BA20" i="37"/>
  <c r="AZ21" i="37"/>
  <c r="BA21" i="37"/>
  <c r="AZ22" i="37"/>
  <c r="BA22" i="37"/>
  <c r="AZ23" i="37"/>
  <c r="BA23" i="37"/>
  <c r="AZ24" i="37"/>
  <c r="BA24" i="37"/>
  <c r="AZ25" i="37"/>
  <c r="BA25" i="37"/>
  <c r="AZ26" i="37"/>
  <c r="BA26" i="37"/>
  <c r="AZ27" i="37"/>
  <c r="BA27" i="37"/>
  <c r="AZ28" i="37"/>
  <c r="BA28" i="37"/>
  <c r="AZ29" i="37"/>
  <c r="BA29" i="37"/>
  <c r="AZ30" i="37"/>
  <c r="BA30" i="37"/>
  <c r="AZ31" i="37"/>
  <c r="BA31" i="37"/>
  <c r="AZ32" i="37"/>
  <c r="BA32" i="37"/>
  <c r="AZ33" i="37"/>
  <c r="BA33" i="37"/>
  <c r="AZ34" i="37"/>
  <c r="BA34" i="37"/>
  <c r="AZ35" i="37"/>
  <c r="BA35" i="37"/>
  <c r="AZ36" i="37"/>
  <c r="BA36" i="37"/>
  <c r="AZ37" i="37"/>
  <c r="BA37" i="37"/>
  <c r="AZ38" i="37"/>
  <c r="BA38" i="37"/>
  <c r="AZ39" i="37"/>
  <c r="BA39" i="37"/>
  <c r="AZ40" i="37"/>
  <c r="BA40" i="37"/>
  <c r="AZ41" i="37"/>
  <c r="BA41" i="37"/>
  <c r="BA59" i="37"/>
  <c r="BA5" i="31"/>
  <c r="BA6" i="31"/>
  <c r="BA47" i="31" s="1"/>
  <c r="BA7" i="31"/>
  <c r="BA8" i="31"/>
  <c r="BA9" i="31"/>
  <c r="BA10" i="31"/>
  <c r="BA11" i="31"/>
  <c r="BA12" i="31"/>
  <c r="BA13" i="31"/>
  <c r="BA14" i="31"/>
  <c r="BA15" i="31"/>
  <c r="BA16" i="31"/>
  <c r="BA17" i="31"/>
  <c r="BA18" i="31"/>
  <c r="BA19" i="31"/>
  <c r="BA20" i="31"/>
  <c r="BA50" i="31" s="1"/>
  <c r="BA21" i="31"/>
  <c r="BA22" i="31"/>
  <c r="BA51" i="31" s="1"/>
  <c r="BA23" i="31"/>
  <c r="BA24" i="31"/>
  <c r="BA25" i="31"/>
  <c r="BA26" i="31"/>
  <c r="BA27" i="31"/>
  <c r="BA28" i="31"/>
  <c r="BA29" i="31"/>
  <c r="BA30" i="31"/>
  <c r="BA31" i="31"/>
  <c r="BA32" i="31"/>
  <c r="BA33" i="31"/>
  <c r="BA34" i="31"/>
  <c r="BA35" i="31"/>
  <c r="BA36" i="31"/>
  <c r="BA37" i="31"/>
  <c r="BA38" i="31"/>
  <c r="BA39" i="31"/>
  <c r="BA40" i="31"/>
  <c r="BA41" i="31"/>
  <c r="BA46" i="31"/>
  <c r="BA48" i="31"/>
  <c r="BA49" i="31"/>
  <c r="BA52" i="31"/>
  <c r="BA53" i="31"/>
  <c r="BA57" i="31"/>
  <c r="BA58" i="31"/>
  <c r="BA59" i="31"/>
  <c r="BA57" i="37"/>
  <c r="BA58" i="37"/>
  <c r="BE53" i="32"/>
  <c r="BA53" i="32"/>
  <c r="BL53" i="32" s="1"/>
  <c r="AZ53" i="32"/>
  <c r="AY53" i="32"/>
  <c r="AX53" i="32"/>
  <c r="BI53" i="32" s="1"/>
  <c r="AW53" i="32"/>
  <c r="BH53" i="32" s="1"/>
  <c r="AV53" i="32"/>
  <c r="AU53" i="32"/>
  <c r="AT53" i="32"/>
  <c r="AS53" i="32"/>
  <c r="BD53" i="32" s="1"/>
  <c r="AR53" i="32"/>
  <c r="AQ53" i="32"/>
  <c r="AP53" i="32"/>
  <c r="AO53" i="32"/>
  <c r="AN53" i="32"/>
  <c r="AM53" i="32"/>
  <c r="AL53" i="32"/>
  <c r="AK53" i="32"/>
  <c r="AJ53" i="32"/>
  <c r="AI53" i="32"/>
  <c r="AH53" i="32"/>
  <c r="AG53" i="32"/>
  <c r="AF53" i="32"/>
  <c r="AE53" i="32"/>
  <c r="AD53" i="32"/>
  <c r="AC53" i="32"/>
  <c r="AB53" i="32"/>
  <c r="AA53" i="32"/>
  <c r="Z53" i="32"/>
  <c r="Y53" i="32"/>
  <c r="X53" i="32"/>
  <c r="W53" i="32"/>
  <c r="V53" i="32"/>
  <c r="U53" i="32"/>
  <c r="T53" i="32"/>
  <c r="S53" i="32"/>
  <c r="R53" i="32"/>
  <c r="Q53" i="32"/>
  <c r="P53" i="32"/>
  <c r="O53" i="32"/>
  <c r="N53" i="32"/>
  <c r="M53" i="32"/>
  <c r="L53" i="32"/>
  <c r="K53" i="32"/>
  <c r="J53" i="32"/>
  <c r="I53" i="32"/>
  <c r="H53" i="32"/>
  <c r="G53" i="32"/>
  <c r="F53" i="32"/>
  <c r="E53" i="32"/>
  <c r="D53" i="32"/>
  <c r="BL52" i="32"/>
  <c r="BD52" i="32"/>
  <c r="BA52" i="32"/>
  <c r="AZ52" i="32"/>
  <c r="AY52" i="32"/>
  <c r="AX52" i="32"/>
  <c r="BI52" i="32" s="1"/>
  <c r="AW52" i="32"/>
  <c r="BH52" i="32" s="1"/>
  <c r="AV52" i="32"/>
  <c r="AU52" i="32"/>
  <c r="AT52" i="32"/>
  <c r="BE52" i="32" s="1"/>
  <c r="AS52" i="32"/>
  <c r="AR52" i="32"/>
  <c r="AQ52" i="32"/>
  <c r="AP52" i="32"/>
  <c r="AO52" i="32"/>
  <c r="AN52" i="32"/>
  <c r="AM52" i="32"/>
  <c r="AL52" i="32"/>
  <c r="AK52" i="32"/>
  <c r="AJ52" i="32"/>
  <c r="AI52" i="32"/>
  <c r="AH52" i="32"/>
  <c r="AG52" i="32"/>
  <c r="AF52" i="32"/>
  <c r="AE52" i="32"/>
  <c r="AD52" i="32"/>
  <c r="AC52" i="32"/>
  <c r="AB52" i="32"/>
  <c r="AA52" i="32"/>
  <c r="Z52" i="32"/>
  <c r="Y52" i="32"/>
  <c r="X52" i="32"/>
  <c r="W52" i="32"/>
  <c r="V52" i="32"/>
  <c r="U52" i="32"/>
  <c r="T52" i="32"/>
  <c r="S52" i="32"/>
  <c r="R52" i="32"/>
  <c r="Q52" i="32"/>
  <c r="P52" i="32"/>
  <c r="O52" i="32"/>
  <c r="N52" i="32"/>
  <c r="M52" i="32"/>
  <c r="L52" i="32"/>
  <c r="K52" i="32"/>
  <c r="J52" i="32"/>
  <c r="I52" i="32"/>
  <c r="H52" i="32"/>
  <c r="G52" i="32"/>
  <c r="F52" i="32"/>
  <c r="E52" i="32"/>
  <c r="D52" i="32"/>
  <c r="BI51" i="32"/>
  <c r="BA51" i="32"/>
  <c r="AZ51" i="32"/>
  <c r="AY51" i="32"/>
  <c r="AX51" i="32"/>
  <c r="AW51" i="32"/>
  <c r="BH51" i="32" s="1"/>
  <c r="AV51" i="32"/>
  <c r="AU51" i="32"/>
  <c r="AT51" i="32"/>
  <c r="BE51" i="32" s="1"/>
  <c r="AS51" i="32"/>
  <c r="BD51" i="32" s="1"/>
  <c r="AR51" i="32"/>
  <c r="AQ51" i="32"/>
  <c r="AP51" i="32"/>
  <c r="AO51" i="32"/>
  <c r="AN51" i="32"/>
  <c r="AM51" i="32"/>
  <c r="AL51" i="32"/>
  <c r="AK51" i="32"/>
  <c r="AJ51" i="32"/>
  <c r="AI51" i="32"/>
  <c r="AH51" i="32"/>
  <c r="AG51" i="32"/>
  <c r="AF51" i="32"/>
  <c r="AE51" i="32"/>
  <c r="AD51" i="32"/>
  <c r="AC51" i="32"/>
  <c r="AB51" i="32"/>
  <c r="AA51" i="32"/>
  <c r="Z51" i="32"/>
  <c r="Y51" i="32"/>
  <c r="X51" i="32"/>
  <c r="W51" i="32"/>
  <c r="V51" i="32"/>
  <c r="U51" i="32"/>
  <c r="T51" i="32"/>
  <c r="S51" i="32"/>
  <c r="R51" i="32"/>
  <c r="Q51" i="32"/>
  <c r="P51" i="32"/>
  <c r="O51" i="32"/>
  <c r="N51" i="32"/>
  <c r="M51" i="32"/>
  <c r="L51" i="32"/>
  <c r="K51" i="32"/>
  <c r="J51" i="32"/>
  <c r="I51" i="32"/>
  <c r="H51" i="32"/>
  <c r="G51" i="32"/>
  <c r="F51" i="32"/>
  <c r="E51" i="32"/>
  <c r="D51" i="32"/>
  <c r="BH50" i="32"/>
  <c r="BA50" i="32"/>
  <c r="AZ50" i="32"/>
  <c r="AY50" i="32"/>
  <c r="AX50" i="32"/>
  <c r="BI50" i="32" s="1"/>
  <c r="AW50" i="32"/>
  <c r="BL50" i="32" s="1"/>
  <c r="AV50" i="32"/>
  <c r="AU50" i="32"/>
  <c r="AT50" i="32"/>
  <c r="BE50" i="32" s="1"/>
  <c r="AS50" i="32"/>
  <c r="BD50" i="32" s="1"/>
  <c r="AR50" i="32"/>
  <c r="AQ50" i="32"/>
  <c r="AP50" i="32"/>
  <c r="AO50" i="32"/>
  <c r="AN50" i="32"/>
  <c r="AM50" i="32"/>
  <c r="AL50" i="32"/>
  <c r="AK50" i="32"/>
  <c r="AJ50" i="32"/>
  <c r="AI50" i="32"/>
  <c r="AH50" i="32"/>
  <c r="AG50" i="32"/>
  <c r="AF50" i="32"/>
  <c r="AE50" i="32"/>
  <c r="AD50" i="32"/>
  <c r="AC50" i="32"/>
  <c r="AB50" i="32"/>
  <c r="AA50" i="32"/>
  <c r="Z50" i="32"/>
  <c r="Y50" i="32"/>
  <c r="X50" i="32"/>
  <c r="W50" i="32"/>
  <c r="V50" i="32"/>
  <c r="U50" i="32"/>
  <c r="T50" i="32"/>
  <c r="S50" i="32"/>
  <c r="R50" i="32"/>
  <c r="Q50" i="32"/>
  <c r="P50" i="32"/>
  <c r="O50" i="32"/>
  <c r="N50" i="32"/>
  <c r="M50" i="32"/>
  <c r="L50" i="32"/>
  <c r="K50" i="32"/>
  <c r="J50" i="32"/>
  <c r="I50" i="32"/>
  <c r="H50" i="32"/>
  <c r="G50" i="32"/>
  <c r="F50" i="32"/>
  <c r="E50" i="32"/>
  <c r="D50" i="32"/>
  <c r="BE49" i="32"/>
  <c r="BA49" i="32"/>
  <c r="BL49" i="32" s="1"/>
  <c r="AZ49" i="32"/>
  <c r="AY49" i="32"/>
  <c r="AX49" i="32"/>
  <c r="BI49" i="32" s="1"/>
  <c r="AW49" i="32"/>
  <c r="BH49" i="32" s="1"/>
  <c r="AV49" i="32"/>
  <c r="AU49" i="32"/>
  <c r="AT49" i="32"/>
  <c r="AS49" i="32"/>
  <c r="BD49" i="32" s="1"/>
  <c r="AR49" i="32"/>
  <c r="AQ49" i="32"/>
  <c r="AP49" i="32"/>
  <c r="AO49" i="32"/>
  <c r="AN49" i="32"/>
  <c r="AM49" i="32"/>
  <c r="AL49" i="32"/>
  <c r="AK49" i="32"/>
  <c r="AJ49" i="32"/>
  <c r="AI49" i="32"/>
  <c r="AH49" i="32"/>
  <c r="AG49" i="32"/>
  <c r="AF49" i="32"/>
  <c r="AE49" i="32"/>
  <c r="AD49" i="32"/>
  <c r="AC49" i="32"/>
  <c r="AB49" i="32"/>
  <c r="AA49" i="32"/>
  <c r="Z49" i="32"/>
  <c r="Y49" i="32"/>
  <c r="X49" i="32"/>
  <c r="W49" i="32"/>
  <c r="V49" i="32"/>
  <c r="U49" i="32"/>
  <c r="T49" i="32"/>
  <c r="S49" i="32"/>
  <c r="R49" i="32"/>
  <c r="Q49" i="32"/>
  <c r="P49" i="32"/>
  <c r="O49" i="32"/>
  <c r="N49" i="32"/>
  <c r="M49" i="32"/>
  <c r="L49" i="32"/>
  <c r="K49" i="32"/>
  <c r="J49" i="32"/>
  <c r="I49" i="32"/>
  <c r="H49" i="32"/>
  <c r="G49" i="32"/>
  <c r="F49" i="32"/>
  <c r="E49" i="32"/>
  <c r="D49" i="32"/>
  <c r="BL48" i="32"/>
  <c r="BD48" i="32"/>
  <c r="BA48" i="32"/>
  <c r="AZ48" i="32"/>
  <c r="AY48" i="32"/>
  <c r="AX48" i="32"/>
  <c r="BI48" i="32" s="1"/>
  <c r="AW48" i="32"/>
  <c r="BH48" i="32" s="1"/>
  <c r="AV48" i="32"/>
  <c r="AU48" i="32"/>
  <c r="AT48" i="32"/>
  <c r="BE48" i="32" s="1"/>
  <c r="AS48" i="32"/>
  <c r="AR48" i="32"/>
  <c r="AQ48" i="32"/>
  <c r="AP48" i="32"/>
  <c r="AO48" i="32"/>
  <c r="AN48" i="32"/>
  <c r="AM48" i="32"/>
  <c r="AL48" i="32"/>
  <c r="AK48" i="32"/>
  <c r="AJ48" i="32"/>
  <c r="AI48" i="32"/>
  <c r="AH48" i="32"/>
  <c r="AG48" i="32"/>
  <c r="AF48" i="32"/>
  <c r="AE48" i="32"/>
  <c r="AD48" i="32"/>
  <c r="AC48" i="32"/>
  <c r="AB48" i="32"/>
  <c r="AA48" i="32"/>
  <c r="Z48" i="32"/>
  <c r="Y48" i="32"/>
  <c r="X48" i="32"/>
  <c r="W48" i="32"/>
  <c r="V48" i="32"/>
  <c r="U48" i="32"/>
  <c r="T48" i="32"/>
  <c r="S48" i="32"/>
  <c r="R48" i="32"/>
  <c r="Q48" i="32"/>
  <c r="P48" i="32"/>
  <c r="O48" i="32"/>
  <c r="N48" i="32"/>
  <c r="M48" i="32"/>
  <c r="L48" i="32"/>
  <c r="K48" i="32"/>
  <c r="J48" i="32"/>
  <c r="I48" i="32"/>
  <c r="H48" i="32"/>
  <c r="G48" i="32"/>
  <c r="F48" i="32"/>
  <c r="E48" i="32"/>
  <c r="D48" i="32"/>
  <c r="BI47" i="32"/>
  <c r="BA47" i="32"/>
  <c r="BL47" i="32" s="1"/>
  <c r="AZ47" i="32"/>
  <c r="AY47" i="32"/>
  <c r="AX47" i="32"/>
  <c r="AW47" i="32"/>
  <c r="BH47" i="32" s="1"/>
  <c r="AV47" i="32"/>
  <c r="AU47" i="32"/>
  <c r="AT47" i="32"/>
  <c r="BE47" i="32" s="1"/>
  <c r="AS47" i="32"/>
  <c r="BD47" i="32" s="1"/>
  <c r="AR47" i="32"/>
  <c r="AQ47" i="32"/>
  <c r="AP47" i="32"/>
  <c r="AO47" i="32"/>
  <c r="AN47" i="32"/>
  <c r="AM47" i="32"/>
  <c r="AL47" i="32"/>
  <c r="AK47" i="32"/>
  <c r="AJ47" i="32"/>
  <c r="AI47" i="32"/>
  <c r="AH47" i="32"/>
  <c r="AG47" i="32"/>
  <c r="AF47" i="32"/>
  <c r="AE47" i="32"/>
  <c r="AD47" i="32"/>
  <c r="AC47" i="32"/>
  <c r="AB47" i="32"/>
  <c r="AA47" i="32"/>
  <c r="Z47" i="32"/>
  <c r="Y47" i="32"/>
  <c r="X47" i="32"/>
  <c r="W47" i="32"/>
  <c r="V47" i="32"/>
  <c r="U47" i="32"/>
  <c r="T47" i="32"/>
  <c r="S47" i="32"/>
  <c r="R47" i="32"/>
  <c r="Q47" i="32"/>
  <c r="P47" i="32"/>
  <c r="O47" i="32"/>
  <c r="N47" i="32"/>
  <c r="M47" i="32"/>
  <c r="L47" i="32"/>
  <c r="K47" i="32"/>
  <c r="J47" i="32"/>
  <c r="I47" i="32"/>
  <c r="H47" i="32"/>
  <c r="G47" i="32"/>
  <c r="F47" i="32"/>
  <c r="E47" i="32"/>
  <c r="D47" i="32"/>
  <c r="BH46" i="32"/>
  <c r="BA46" i="32"/>
  <c r="BL46" i="32" s="1"/>
  <c r="AZ46" i="32"/>
  <c r="AY46" i="32"/>
  <c r="AX46" i="32"/>
  <c r="BI46" i="32" s="1"/>
  <c r="AW46" i="32"/>
  <c r="AV46" i="32"/>
  <c r="AU46" i="32"/>
  <c r="AT46" i="32"/>
  <c r="BE46" i="32" s="1"/>
  <c r="AS46" i="32"/>
  <c r="BD46" i="32" s="1"/>
  <c r="AR46" i="32"/>
  <c r="AQ46" i="32"/>
  <c r="AP46" i="32"/>
  <c r="AO46" i="32"/>
  <c r="AN46" i="32"/>
  <c r="AM46" i="32"/>
  <c r="AL46" i="32"/>
  <c r="AK46" i="32"/>
  <c r="AJ46" i="32"/>
  <c r="AI46" i="32"/>
  <c r="AH46" i="32"/>
  <c r="AG46" i="32"/>
  <c r="AF46" i="32"/>
  <c r="AE46" i="32"/>
  <c r="AD46" i="32"/>
  <c r="AC46" i="32"/>
  <c r="AB46" i="32"/>
  <c r="AA46" i="32"/>
  <c r="Z46" i="32"/>
  <c r="Y46" i="32"/>
  <c r="X46" i="32"/>
  <c r="W46" i="32"/>
  <c r="V46" i="32"/>
  <c r="U46" i="32"/>
  <c r="T46" i="32"/>
  <c r="S46" i="32"/>
  <c r="R46" i="32"/>
  <c r="Q46" i="32"/>
  <c r="P46" i="32"/>
  <c r="O46" i="32"/>
  <c r="N46" i="32"/>
  <c r="M46" i="32"/>
  <c r="L46" i="32"/>
  <c r="K46" i="32"/>
  <c r="J46" i="32"/>
  <c r="I46" i="32"/>
  <c r="H46" i="32"/>
  <c r="G46" i="32"/>
  <c r="F46" i="32"/>
  <c r="E46" i="32"/>
  <c r="D46" i="32"/>
  <c r="BJ41" i="32"/>
  <c r="BI41" i="32"/>
  <c r="BF41" i="32"/>
  <c r="BE41" i="32"/>
  <c r="BA41" i="32"/>
  <c r="BL41" i="32" s="1"/>
  <c r="AZ41" i="32"/>
  <c r="AY41" i="32"/>
  <c r="AX41" i="32"/>
  <c r="AW41" i="32"/>
  <c r="BH41" i="32" s="1"/>
  <c r="AV41" i="32"/>
  <c r="AU41" i="32"/>
  <c r="AT41" i="32"/>
  <c r="AS41" i="32"/>
  <c r="BD41" i="32" s="1"/>
  <c r="AR41" i="32"/>
  <c r="AQ41" i="32"/>
  <c r="AP41" i="32"/>
  <c r="AO41" i="32"/>
  <c r="AN41" i="32"/>
  <c r="AM41" i="32"/>
  <c r="AL41" i="32"/>
  <c r="AK41" i="32"/>
  <c r="AJ41" i="32"/>
  <c r="AI41" i="32"/>
  <c r="AH41" i="32"/>
  <c r="AG41" i="32"/>
  <c r="AF41" i="32"/>
  <c r="AE41" i="32"/>
  <c r="AD41" i="32"/>
  <c r="AC41" i="32"/>
  <c r="AB41" i="32"/>
  <c r="AA41" i="32"/>
  <c r="Z41" i="32"/>
  <c r="Y41" i="32"/>
  <c r="X41" i="32"/>
  <c r="W41" i="32"/>
  <c r="V41" i="32"/>
  <c r="U41" i="32"/>
  <c r="T41" i="32"/>
  <c r="S41" i="32"/>
  <c r="R41" i="32"/>
  <c r="Q41" i="32"/>
  <c r="P41" i="32"/>
  <c r="O41" i="32"/>
  <c r="N41" i="32"/>
  <c r="M41" i="32"/>
  <c r="L41" i="32"/>
  <c r="K41" i="32"/>
  <c r="J41" i="32"/>
  <c r="I41" i="32"/>
  <c r="H41" i="32"/>
  <c r="G41" i="32"/>
  <c r="F41" i="32"/>
  <c r="E41" i="32"/>
  <c r="D41" i="32"/>
  <c r="BJ40" i="32"/>
  <c r="BI40" i="32"/>
  <c r="BF40" i="32"/>
  <c r="BE40" i="32"/>
  <c r="BA40" i="32"/>
  <c r="BL40" i="32" s="1"/>
  <c r="AZ40" i="32"/>
  <c r="AY40" i="32"/>
  <c r="AX40" i="32"/>
  <c r="AW40" i="32"/>
  <c r="BH40" i="32" s="1"/>
  <c r="AV40" i="32"/>
  <c r="AU40" i="32"/>
  <c r="AT40" i="32"/>
  <c r="AS40" i="32"/>
  <c r="BD40" i="32" s="1"/>
  <c r="AR40" i="32"/>
  <c r="AQ40" i="32"/>
  <c r="AP40" i="32"/>
  <c r="AO40" i="32"/>
  <c r="AN40" i="32"/>
  <c r="AM40" i="32"/>
  <c r="AL40" i="32"/>
  <c r="AK40" i="32"/>
  <c r="AJ40" i="32"/>
  <c r="AI40" i="32"/>
  <c r="AH40" i="32"/>
  <c r="AG40" i="32"/>
  <c r="AF40" i="32"/>
  <c r="AE40" i="32"/>
  <c r="AD40" i="32"/>
  <c r="AC40" i="32"/>
  <c r="AB40" i="32"/>
  <c r="AA40" i="32"/>
  <c r="Z40" i="32"/>
  <c r="Y40" i="32"/>
  <c r="X40" i="32"/>
  <c r="W40" i="32"/>
  <c r="V40" i="32"/>
  <c r="U40" i="32"/>
  <c r="T40" i="32"/>
  <c r="S40" i="32"/>
  <c r="R40" i="32"/>
  <c r="Q40" i="32"/>
  <c r="P40" i="32"/>
  <c r="O40" i="32"/>
  <c r="N40" i="32"/>
  <c r="M40" i="32"/>
  <c r="L40" i="32"/>
  <c r="K40" i="32"/>
  <c r="J40" i="32"/>
  <c r="I40" i="32"/>
  <c r="H40" i="32"/>
  <c r="G40" i="32"/>
  <c r="F40" i="32"/>
  <c r="E40" i="32"/>
  <c r="D40" i="32"/>
  <c r="BJ39" i="32"/>
  <c r="BI39" i="32"/>
  <c r="BF39" i="32"/>
  <c r="BE39" i="32"/>
  <c r="BA39" i="32"/>
  <c r="BL39" i="32" s="1"/>
  <c r="AZ39" i="32"/>
  <c r="AY39" i="32"/>
  <c r="AX39" i="32"/>
  <c r="AW39" i="32"/>
  <c r="BH39" i="32" s="1"/>
  <c r="AV39" i="32"/>
  <c r="AU39" i="32"/>
  <c r="AT39" i="32"/>
  <c r="AS39" i="32"/>
  <c r="BD39" i="32" s="1"/>
  <c r="AR39" i="32"/>
  <c r="AQ39" i="32"/>
  <c r="AP39" i="32"/>
  <c r="AO39" i="32"/>
  <c r="AN39" i="32"/>
  <c r="AM39" i="32"/>
  <c r="AL39" i="32"/>
  <c r="AK39" i="32"/>
  <c r="AJ39" i="32"/>
  <c r="AI39" i="32"/>
  <c r="AH39" i="32"/>
  <c r="AG39" i="32"/>
  <c r="AF39" i="32"/>
  <c r="AE39" i="32"/>
  <c r="AD39" i="32"/>
  <c r="AC39" i="32"/>
  <c r="AB39" i="32"/>
  <c r="AA39" i="32"/>
  <c r="Z39" i="32"/>
  <c r="Y39" i="32"/>
  <c r="X39" i="32"/>
  <c r="W39" i="32"/>
  <c r="V39" i="32"/>
  <c r="U39" i="32"/>
  <c r="T39" i="32"/>
  <c r="S39" i="32"/>
  <c r="R39" i="32"/>
  <c r="Q39" i="32"/>
  <c r="P39" i="32"/>
  <c r="O39" i="32"/>
  <c r="N39" i="32"/>
  <c r="M39" i="32"/>
  <c r="L39" i="32"/>
  <c r="K39" i="32"/>
  <c r="J39" i="32"/>
  <c r="I39" i="32"/>
  <c r="H39" i="32"/>
  <c r="G39" i="32"/>
  <c r="F39" i="32"/>
  <c r="E39" i="32"/>
  <c r="D39" i="32"/>
  <c r="BJ38" i="32"/>
  <c r="BI38" i="32"/>
  <c r="BF38" i="32"/>
  <c r="BE38" i="32"/>
  <c r="BA38" i="32"/>
  <c r="BL38" i="32" s="1"/>
  <c r="AZ38" i="32"/>
  <c r="AY38" i="32"/>
  <c r="AX38" i="32"/>
  <c r="AW38" i="32"/>
  <c r="BH38" i="32" s="1"/>
  <c r="AV38" i="32"/>
  <c r="AU38" i="32"/>
  <c r="AT38" i="32"/>
  <c r="AS38" i="32"/>
  <c r="BD38" i="32" s="1"/>
  <c r="AR38" i="32"/>
  <c r="AQ38" i="32"/>
  <c r="AP38" i="32"/>
  <c r="AO38" i="32"/>
  <c r="AN38" i="32"/>
  <c r="AM38" i="32"/>
  <c r="AL38" i="32"/>
  <c r="AK38" i="32"/>
  <c r="AJ38" i="32"/>
  <c r="AI38" i="32"/>
  <c r="AH38" i="32"/>
  <c r="AG38" i="32"/>
  <c r="AF38" i="32"/>
  <c r="AE38" i="32"/>
  <c r="AD38" i="32"/>
  <c r="AC38" i="32"/>
  <c r="AB38" i="32"/>
  <c r="AA38" i="32"/>
  <c r="Z38" i="32"/>
  <c r="Y38" i="32"/>
  <c r="X38" i="32"/>
  <c r="W38" i="32"/>
  <c r="V38" i="32"/>
  <c r="U38" i="32"/>
  <c r="T38" i="32"/>
  <c r="S38" i="32"/>
  <c r="R38" i="32"/>
  <c r="Q38" i="32"/>
  <c r="P38" i="32"/>
  <c r="O38" i="32"/>
  <c r="N38" i="32"/>
  <c r="M38" i="32"/>
  <c r="L38" i="32"/>
  <c r="K38" i="32"/>
  <c r="J38" i="32"/>
  <c r="I38" i="32"/>
  <c r="H38" i="32"/>
  <c r="G38" i="32"/>
  <c r="F38" i="32"/>
  <c r="E38" i="32"/>
  <c r="D38" i="32"/>
  <c r="BJ37" i="32"/>
  <c r="BI37" i="32"/>
  <c r="BF37" i="32"/>
  <c r="BE37" i="32"/>
  <c r="BA37" i="32"/>
  <c r="BL37" i="32" s="1"/>
  <c r="AZ37" i="32"/>
  <c r="AY37" i="32"/>
  <c r="AX37" i="32"/>
  <c r="AW37" i="32"/>
  <c r="BH37" i="32" s="1"/>
  <c r="AV37" i="32"/>
  <c r="AU37" i="32"/>
  <c r="AT37" i="32"/>
  <c r="AS37" i="32"/>
  <c r="BD37" i="32" s="1"/>
  <c r="AR37" i="32"/>
  <c r="AQ37" i="32"/>
  <c r="AP37" i="32"/>
  <c r="AO37" i="32"/>
  <c r="AN37" i="32"/>
  <c r="AM37" i="32"/>
  <c r="AL37" i="32"/>
  <c r="AK37" i="32"/>
  <c r="AJ37" i="32"/>
  <c r="AI37" i="32"/>
  <c r="AH37" i="32"/>
  <c r="AG37" i="32"/>
  <c r="AF37" i="32"/>
  <c r="AE37" i="32"/>
  <c r="AD37" i="32"/>
  <c r="AC37" i="32"/>
  <c r="AB37" i="32"/>
  <c r="AA37" i="32"/>
  <c r="Z37" i="32"/>
  <c r="Y37" i="32"/>
  <c r="X37" i="32"/>
  <c r="W37" i="32"/>
  <c r="V37" i="32"/>
  <c r="U37" i="32"/>
  <c r="T37" i="32"/>
  <c r="S37" i="32"/>
  <c r="R37" i="32"/>
  <c r="Q37" i="32"/>
  <c r="P37" i="32"/>
  <c r="O37" i="32"/>
  <c r="N37" i="32"/>
  <c r="M37" i="32"/>
  <c r="L37" i="32"/>
  <c r="K37" i="32"/>
  <c r="J37" i="32"/>
  <c r="I37" i="32"/>
  <c r="H37" i="32"/>
  <c r="G37" i="32"/>
  <c r="F37" i="32"/>
  <c r="E37" i="32"/>
  <c r="D37" i="32"/>
  <c r="BJ36" i="32"/>
  <c r="BI36" i="32"/>
  <c r="BF36" i="32"/>
  <c r="BE36" i="32"/>
  <c r="BA36" i="32"/>
  <c r="BL36" i="32" s="1"/>
  <c r="AZ36" i="32"/>
  <c r="AY36" i="32"/>
  <c r="AX36" i="32"/>
  <c r="AW36" i="32"/>
  <c r="BH36" i="32" s="1"/>
  <c r="AV36" i="32"/>
  <c r="AU36" i="32"/>
  <c r="AT36" i="32"/>
  <c r="AS36" i="32"/>
  <c r="BD36" i="32" s="1"/>
  <c r="AR36" i="32"/>
  <c r="AQ36" i="32"/>
  <c r="AP36" i="32"/>
  <c r="AO36" i="32"/>
  <c r="AN36" i="32"/>
  <c r="AM36" i="32"/>
  <c r="AL36" i="32"/>
  <c r="AK36" i="32"/>
  <c r="AJ36" i="32"/>
  <c r="AI36" i="32"/>
  <c r="AH36" i="32"/>
  <c r="AG36" i="32"/>
  <c r="AF36" i="32"/>
  <c r="AE36" i="32"/>
  <c r="AD36" i="32"/>
  <c r="AC36" i="32"/>
  <c r="AB36" i="32"/>
  <c r="AA36" i="32"/>
  <c r="Z36" i="32"/>
  <c r="Y36" i="32"/>
  <c r="X36" i="32"/>
  <c r="W36" i="32"/>
  <c r="V36" i="32"/>
  <c r="U36" i="32"/>
  <c r="T36" i="32"/>
  <c r="S36" i="32"/>
  <c r="R36" i="32"/>
  <c r="Q36" i="32"/>
  <c r="P36" i="32"/>
  <c r="O36" i="32"/>
  <c r="N36" i="32"/>
  <c r="M36" i="32"/>
  <c r="L36" i="32"/>
  <c r="K36" i="32"/>
  <c r="J36" i="32"/>
  <c r="I36" i="32"/>
  <c r="H36" i="32"/>
  <c r="G36" i="32"/>
  <c r="F36" i="32"/>
  <c r="E36" i="32"/>
  <c r="D36" i="32"/>
  <c r="BJ35" i="32"/>
  <c r="BI35" i="32"/>
  <c r="BF35" i="32"/>
  <c r="BE35" i="32"/>
  <c r="BA35" i="32"/>
  <c r="BL35" i="32" s="1"/>
  <c r="AZ35" i="32"/>
  <c r="AY35" i="32"/>
  <c r="AX35" i="32"/>
  <c r="AW35" i="32"/>
  <c r="BH35" i="32" s="1"/>
  <c r="AV35" i="32"/>
  <c r="AU35" i="32"/>
  <c r="AT35" i="32"/>
  <c r="AS35" i="32"/>
  <c r="BD35" i="32" s="1"/>
  <c r="AR35" i="32"/>
  <c r="AQ35" i="32"/>
  <c r="AP35" i="32"/>
  <c r="AO35" i="32"/>
  <c r="AN35" i="32"/>
  <c r="AM35" i="32"/>
  <c r="AL35" i="32"/>
  <c r="AK35" i="32"/>
  <c r="AJ35" i="32"/>
  <c r="AI35" i="32"/>
  <c r="AH35" i="32"/>
  <c r="AG35" i="32"/>
  <c r="AF35" i="32"/>
  <c r="AE35" i="32"/>
  <c r="AD35" i="32"/>
  <c r="AC35" i="32"/>
  <c r="AB35" i="32"/>
  <c r="AA35" i="32"/>
  <c r="Z35" i="32"/>
  <c r="Y35" i="32"/>
  <c r="X35" i="32"/>
  <c r="W35" i="32"/>
  <c r="V35" i="32"/>
  <c r="U35" i="32"/>
  <c r="T35" i="32"/>
  <c r="S35" i="32"/>
  <c r="R35" i="32"/>
  <c r="Q35" i="32"/>
  <c r="P35" i="32"/>
  <c r="O35" i="32"/>
  <c r="N35" i="32"/>
  <c r="M35" i="32"/>
  <c r="L35" i="32"/>
  <c r="K35" i="32"/>
  <c r="J35" i="32"/>
  <c r="I35" i="32"/>
  <c r="H35" i="32"/>
  <c r="G35" i="32"/>
  <c r="F35" i="32"/>
  <c r="E35" i="32"/>
  <c r="D35" i="32"/>
  <c r="BJ34" i="32"/>
  <c r="BI34" i="32"/>
  <c r="BF34" i="32"/>
  <c r="BE34" i="32"/>
  <c r="BA34" i="32"/>
  <c r="BL34" i="32" s="1"/>
  <c r="AZ34" i="32"/>
  <c r="AY34" i="32"/>
  <c r="AX34" i="32"/>
  <c r="AW34" i="32"/>
  <c r="BH34" i="32" s="1"/>
  <c r="AV34" i="32"/>
  <c r="AU34" i="32"/>
  <c r="AT34" i="32"/>
  <c r="AS34" i="32"/>
  <c r="BD34" i="32" s="1"/>
  <c r="AR34" i="32"/>
  <c r="AQ34" i="32"/>
  <c r="AP34" i="32"/>
  <c r="AO34" i="32"/>
  <c r="AN34" i="32"/>
  <c r="AM34" i="32"/>
  <c r="AL34" i="32"/>
  <c r="AK34" i="32"/>
  <c r="AJ34" i="32"/>
  <c r="AI34" i="32"/>
  <c r="AH34" i="32"/>
  <c r="AG34" i="32"/>
  <c r="AF34" i="32"/>
  <c r="AE34" i="32"/>
  <c r="AD34" i="32"/>
  <c r="AC34" i="32"/>
  <c r="AB34" i="32"/>
  <c r="AA34" i="32"/>
  <c r="Z34" i="32"/>
  <c r="Y34" i="32"/>
  <c r="X34" i="32"/>
  <c r="W34" i="32"/>
  <c r="V34" i="32"/>
  <c r="U34" i="32"/>
  <c r="T34" i="32"/>
  <c r="S34" i="32"/>
  <c r="R34" i="32"/>
  <c r="Q34" i="32"/>
  <c r="P34" i="32"/>
  <c r="O34" i="32"/>
  <c r="N34" i="32"/>
  <c r="M34" i="32"/>
  <c r="L34" i="32"/>
  <c r="K34" i="32"/>
  <c r="J34" i="32"/>
  <c r="I34" i="32"/>
  <c r="H34" i="32"/>
  <c r="G34" i="32"/>
  <c r="F34" i="32"/>
  <c r="E34" i="32"/>
  <c r="D34" i="32"/>
  <c r="BJ33" i="32"/>
  <c r="BI33" i="32"/>
  <c r="BF33" i="32"/>
  <c r="BE33" i="32"/>
  <c r="BA33" i="32"/>
  <c r="BL33" i="32" s="1"/>
  <c r="AZ33" i="32"/>
  <c r="AY33" i="32"/>
  <c r="AX33" i="32"/>
  <c r="AW33" i="32"/>
  <c r="BH33" i="32" s="1"/>
  <c r="AV33" i="32"/>
  <c r="AU33" i="32"/>
  <c r="AT33" i="32"/>
  <c r="AS33" i="32"/>
  <c r="BD33" i="32" s="1"/>
  <c r="AR33" i="32"/>
  <c r="AQ33" i="32"/>
  <c r="AP33" i="32"/>
  <c r="AO33" i="32"/>
  <c r="AN33" i="32"/>
  <c r="AM33" i="32"/>
  <c r="AL33" i="32"/>
  <c r="AK33" i="32"/>
  <c r="AJ33" i="32"/>
  <c r="AI33" i="32"/>
  <c r="AH33" i="32"/>
  <c r="AG33" i="32"/>
  <c r="AF33" i="32"/>
  <c r="AE33" i="32"/>
  <c r="AD33" i="32"/>
  <c r="AC33" i="32"/>
  <c r="AB33" i="32"/>
  <c r="AA33" i="32"/>
  <c r="Z33" i="32"/>
  <c r="Y33" i="32"/>
  <c r="X33" i="32"/>
  <c r="W33" i="32"/>
  <c r="V33" i="32"/>
  <c r="U33" i="32"/>
  <c r="T33" i="32"/>
  <c r="S33" i="32"/>
  <c r="R33" i="32"/>
  <c r="Q33" i="32"/>
  <c r="P33" i="32"/>
  <c r="O33" i="32"/>
  <c r="N33" i="32"/>
  <c r="M33" i="32"/>
  <c r="L33" i="32"/>
  <c r="K33" i="32"/>
  <c r="J33" i="32"/>
  <c r="I33" i="32"/>
  <c r="H33" i="32"/>
  <c r="G33" i="32"/>
  <c r="F33" i="32"/>
  <c r="E33" i="32"/>
  <c r="D33" i="32"/>
  <c r="BJ32" i="32"/>
  <c r="BI32" i="32"/>
  <c r="BF32" i="32"/>
  <c r="BE32" i="32"/>
  <c r="BA32" i="32"/>
  <c r="BL32" i="32" s="1"/>
  <c r="AZ32" i="32"/>
  <c r="AY32" i="32"/>
  <c r="AX32" i="32"/>
  <c r="AW32" i="32"/>
  <c r="BH32" i="32" s="1"/>
  <c r="AV32" i="32"/>
  <c r="AU32" i="32"/>
  <c r="AT32" i="32"/>
  <c r="AS32" i="32"/>
  <c r="BD32" i="32" s="1"/>
  <c r="AR32" i="32"/>
  <c r="AQ32" i="32"/>
  <c r="AP32" i="32"/>
  <c r="AO32" i="32"/>
  <c r="AN32" i="32"/>
  <c r="AM32" i="32"/>
  <c r="AL32" i="32"/>
  <c r="AK32" i="32"/>
  <c r="AJ32" i="32"/>
  <c r="AI32" i="32"/>
  <c r="AH32" i="32"/>
  <c r="AG32" i="32"/>
  <c r="AF32" i="32"/>
  <c r="AE32" i="32"/>
  <c r="AD32" i="32"/>
  <c r="AC32" i="32"/>
  <c r="AB32" i="32"/>
  <c r="AA32" i="32"/>
  <c r="Z32" i="32"/>
  <c r="Y32" i="32"/>
  <c r="X32" i="32"/>
  <c r="W32" i="32"/>
  <c r="V32" i="32"/>
  <c r="U32" i="32"/>
  <c r="T32" i="32"/>
  <c r="S32" i="32"/>
  <c r="R32" i="32"/>
  <c r="Q32" i="32"/>
  <c r="P32" i="32"/>
  <c r="O32" i="32"/>
  <c r="N32" i="32"/>
  <c r="M32" i="32"/>
  <c r="L32" i="32"/>
  <c r="K32" i="32"/>
  <c r="J32" i="32"/>
  <c r="I32" i="32"/>
  <c r="H32" i="32"/>
  <c r="G32" i="32"/>
  <c r="F32" i="32"/>
  <c r="E32" i="32"/>
  <c r="D32" i="32"/>
  <c r="BJ31" i="32"/>
  <c r="BI31" i="32"/>
  <c r="BF31" i="32"/>
  <c r="BE31" i="32"/>
  <c r="BA31" i="32"/>
  <c r="BL31" i="32" s="1"/>
  <c r="AZ31" i="32"/>
  <c r="AY31" i="32"/>
  <c r="AX31" i="32"/>
  <c r="AW31" i="32"/>
  <c r="BH31" i="32" s="1"/>
  <c r="AV31" i="32"/>
  <c r="AU31" i="32"/>
  <c r="AT31" i="32"/>
  <c r="AS31" i="32"/>
  <c r="BD31" i="32" s="1"/>
  <c r="AR31" i="32"/>
  <c r="AQ31" i="32"/>
  <c r="AP31" i="32"/>
  <c r="AO31" i="32"/>
  <c r="AN31" i="32"/>
  <c r="AM31" i="32"/>
  <c r="AL31" i="32"/>
  <c r="AK31" i="32"/>
  <c r="AJ31" i="32"/>
  <c r="AI31" i="32"/>
  <c r="AH31" i="32"/>
  <c r="AG31" i="32"/>
  <c r="AF31" i="32"/>
  <c r="AE31" i="32"/>
  <c r="AD31" i="32"/>
  <c r="AC31" i="32"/>
  <c r="AB31" i="32"/>
  <c r="AA31" i="32"/>
  <c r="Z31" i="32"/>
  <c r="Y31" i="32"/>
  <c r="X31" i="32"/>
  <c r="W31" i="32"/>
  <c r="V31" i="32"/>
  <c r="U31" i="32"/>
  <c r="T31" i="32"/>
  <c r="S31" i="32"/>
  <c r="R31" i="32"/>
  <c r="Q31" i="32"/>
  <c r="P31" i="32"/>
  <c r="O31" i="32"/>
  <c r="N31" i="32"/>
  <c r="M31" i="32"/>
  <c r="L31" i="32"/>
  <c r="K31" i="32"/>
  <c r="J31" i="32"/>
  <c r="I31" i="32"/>
  <c r="H31" i="32"/>
  <c r="G31" i="32"/>
  <c r="F31" i="32"/>
  <c r="E31" i="32"/>
  <c r="D31" i="32"/>
  <c r="BJ30" i="32"/>
  <c r="BI30" i="32"/>
  <c r="BF30" i="32"/>
  <c r="BE30" i="32"/>
  <c r="BA30" i="32"/>
  <c r="BL30" i="32" s="1"/>
  <c r="AZ30" i="32"/>
  <c r="AY30" i="32"/>
  <c r="AX30" i="32"/>
  <c r="AW30" i="32"/>
  <c r="BH30" i="32" s="1"/>
  <c r="AV30" i="32"/>
  <c r="AU30" i="32"/>
  <c r="AT30" i="32"/>
  <c r="AS30" i="32"/>
  <c r="BD30" i="32" s="1"/>
  <c r="AR30" i="32"/>
  <c r="AQ30" i="32"/>
  <c r="AP30" i="32"/>
  <c r="AO30" i="32"/>
  <c r="AN30" i="32"/>
  <c r="AM30" i="32"/>
  <c r="AL30" i="32"/>
  <c r="AK30" i="32"/>
  <c r="AJ30" i="32"/>
  <c r="AI30" i="32"/>
  <c r="AH30" i="32"/>
  <c r="AG30" i="32"/>
  <c r="AF30" i="32"/>
  <c r="AE30" i="32"/>
  <c r="AD30" i="32"/>
  <c r="AC30" i="32"/>
  <c r="AB30" i="32"/>
  <c r="AA30" i="32"/>
  <c r="Z30" i="32"/>
  <c r="Y30" i="32"/>
  <c r="X30" i="32"/>
  <c r="W30" i="32"/>
  <c r="V30" i="32"/>
  <c r="U30" i="32"/>
  <c r="T30" i="32"/>
  <c r="S30" i="32"/>
  <c r="R30" i="32"/>
  <c r="Q30" i="32"/>
  <c r="P30" i="32"/>
  <c r="O30" i="32"/>
  <c r="N30" i="32"/>
  <c r="M30" i="32"/>
  <c r="L30" i="32"/>
  <c r="K30" i="32"/>
  <c r="J30" i="32"/>
  <c r="I30" i="32"/>
  <c r="H30" i="32"/>
  <c r="G30" i="32"/>
  <c r="F30" i="32"/>
  <c r="E30" i="32"/>
  <c r="D30" i="32"/>
  <c r="BJ29" i="32"/>
  <c r="BI29" i="32"/>
  <c r="BF29" i="32"/>
  <c r="BE29" i="32"/>
  <c r="BA29" i="32"/>
  <c r="BL29" i="32" s="1"/>
  <c r="AZ29" i="32"/>
  <c r="AY29" i="32"/>
  <c r="AX29" i="32"/>
  <c r="AW29" i="32"/>
  <c r="BH29" i="32" s="1"/>
  <c r="AV29" i="32"/>
  <c r="AU29" i="32"/>
  <c r="AT29" i="32"/>
  <c r="AS29" i="32"/>
  <c r="BD29" i="32" s="1"/>
  <c r="AR29" i="32"/>
  <c r="AQ29" i="32"/>
  <c r="AP29" i="32"/>
  <c r="AO29" i="32"/>
  <c r="AN29" i="32"/>
  <c r="AM29" i="32"/>
  <c r="AL29" i="32"/>
  <c r="AK29" i="32"/>
  <c r="AJ29" i="32"/>
  <c r="AI29" i="32"/>
  <c r="AH29" i="32"/>
  <c r="AG29" i="32"/>
  <c r="AF29" i="32"/>
  <c r="AE29" i="32"/>
  <c r="AD29" i="32"/>
  <c r="AC29" i="32"/>
  <c r="AB29" i="32"/>
  <c r="AA29" i="32"/>
  <c r="Z29" i="32"/>
  <c r="Y29" i="32"/>
  <c r="X29" i="32"/>
  <c r="W29" i="32"/>
  <c r="V29" i="32"/>
  <c r="U29" i="32"/>
  <c r="T29" i="32"/>
  <c r="S29" i="32"/>
  <c r="R29" i="32"/>
  <c r="Q29" i="32"/>
  <c r="P29" i="32"/>
  <c r="O29" i="32"/>
  <c r="N29" i="32"/>
  <c r="M29" i="32"/>
  <c r="L29" i="32"/>
  <c r="K29" i="32"/>
  <c r="J29" i="32"/>
  <c r="I29" i="32"/>
  <c r="H29" i="32"/>
  <c r="G29" i="32"/>
  <c r="F29" i="32"/>
  <c r="E29" i="32"/>
  <c r="D29" i="32"/>
  <c r="BJ28" i="32"/>
  <c r="BI28" i="32"/>
  <c r="BF28" i="32"/>
  <c r="BE28" i="32"/>
  <c r="BA28" i="32"/>
  <c r="BL28" i="32" s="1"/>
  <c r="AZ28" i="32"/>
  <c r="AY28" i="32"/>
  <c r="AX28" i="32"/>
  <c r="AW28" i="32"/>
  <c r="BH28" i="32" s="1"/>
  <c r="AV28" i="32"/>
  <c r="BG28" i="32" s="1"/>
  <c r="AU28" i="32"/>
  <c r="AT28" i="32"/>
  <c r="AS28" i="32"/>
  <c r="BD28" i="32" s="1"/>
  <c r="AR28" i="32"/>
  <c r="AQ28" i="32"/>
  <c r="AP28" i="32"/>
  <c r="AO28" i="32"/>
  <c r="AN28" i="32"/>
  <c r="AM28" i="32"/>
  <c r="AL28" i="32"/>
  <c r="AK28" i="32"/>
  <c r="AJ28" i="32"/>
  <c r="AI28" i="32"/>
  <c r="AH28" i="32"/>
  <c r="AG28" i="32"/>
  <c r="AF28" i="32"/>
  <c r="AE28" i="32"/>
  <c r="AD28" i="32"/>
  <c r="AC28" i="32"/>
  <c r="AB28" i="32"/>
  <c r="AA28" i="32"/>
  <c r="Z28" i="32"/>
  <c r="Y28" i="32"/>
  <c r="X28" i="32"/>
  <c r="W28" i="32"/>
  <c r="V28" i="32"/>
  <c r="U28" i="32"/>
  <c r="T28" i="32"/>
  <c r="S28" i="32"/>
  <c r="R28" i="32"/>
  <c r="Q28" i="32"/>
  <c r="P28" i="32"/>
  <c r="O28" i="32"/>
  <c r="N28" i="32"/>
  <c r="M28" i="32"/>
  <c r="L28" i="32"/>
  <c r="K28" i="32"/>
  <c r="J28" i="32"/>
  <c r="I28" i="32"/>
  <c r="H28" i="32"/>
  <c r="G28" i="32"/>
  <c r="F28" i="32"/>
  <c r="E28" i="32"/>
  <c r="D28" i="32"/>
  <c r="BJ27" i="32"/>
  <c r="BI27" i="32"/>
  <c r="BF27" i="32"/>
  <c r="BE27" i="32"/>
  <c r="BA27" i="32"/>
  <c r="BL27" i="32" s="1"/>
  <c r="AZ27" i="32"/>
  <c r="AY27" i="32"/>
  <c r="AX27" i="32"/>
  <c r="AW27" i="32"/>
  <c r="BH27" i="32" s="1"/>
  <c r="AV27" i="32"/>
  <c r="AU27" i="32"/>
  <c r="AT27" i="32"/>
  <c r="AS27" i="32"/>
  <c r="BD27" i="32" s="1"/>
  <c r="AR27" i="32"/>
  <c r="AQ27" i="32"/>
  <c r="AP27" i="32"/>
  <c r="AO27" i="32"/>
  <c r="AN27" i="32"/>
  <c r="AM27" i="32"/>
  <c r="AL27" i="32"/>
  <c r="AK27" i="32"/>
  <c r="AJ27" i="32"/>
  <c r="AI27" i="32"/>
  <c r="AH27" i="32"/>
  <c r="AG27" i="32"/>
  <c r="AF27" i="32"/>
  <c r="AE27" i="32"/>
  <c r="AD27" i="32"/>
  <c r="AC27" i="32"/>
  <c r="AB27" i="32"/>
  <c r="AA27" i="32"/>
  <c r="Z27" i="32"/>
  <c r="Y27" i="32"/>
  <c r="X27" i="32"/>
  <c r="W27" i="32"/>
  <c r="V27" i="32"/>
  <c r="U27" i="32"/>
  <c r="T27" i="32"/>
  <c r="S27" i="32"/>
  <c r="R27" i="32"/>
  <c r="Q27" i="32"/>
  <c r="P27" i="32"/>
  <c r="O27" i="32"/>
  <c r="N27" i="32"/>
  <c r="M27" i="32"/>
  <c r="L27" i="32"/>
  <c r="K27" i="32"/>
  <c r="J27" i="32"/>
  <c r="I27" i="32"/>
  <c r="H27" i="32"/>
  <c r="G27" i="32"/>
  <c r="F27" i="32"/>
  <c r="E27" i="32"/>
  <c r="D27" i="32"/>
  <c r="BJ26" i="32"/>
  <c r="BI26" i="32"/>
  <c r="BF26" i="32"/>
  <c r="BE26" i="32"/>
  <c r="BA26" i="32"/>
  <c r="BL26" i="32" s="1"/>
  <c r="AZ26" i="32"/>
  <c r="BK26" i="32" s="1"/>
  <c r="AY26" i="32"/>
  <c r="AX26" i="32"/>
  <c r="AW26" i="32"/>
  <c r="BH26" i="32" s="1"/>
  <c r="AV26" i="32"/>
  <c r="AU26" i="32"/>
  <c r="AT26" i="32"/>
  <c r="AS26" i="32"/>
  <c r="BD26" i="32" s="1"/>
  <c r="AR26" i="32"/>
  <c r="AQ26" i="32"/>
  <c r="AP26" i="32"/>
  <c r="AO26" i="32"/>
  <c r="AN26" i="32"/>
  <c r="AM26" i="32"/>
  <c r="AL26" i="32"/>
  <c r="AK26" i="32"/>
  <c r="AJ26" i="32"/>
  <c r="AI26" i="32"/>
  <c r="AH26" i="32"/>
  <c r="AG26" i="32"/>
  <c r="AF26" i="32"/>
  <c r="AE26" i="32"/>
  <c r="AD26" i="32"/>
  <c r="AC26" i="32"/>
  <c r="AB26" i="32"/>
  <c r="AA26" i="32"/>
  <c r="Z26" i="32"/>
  <c r="Y26" i="32"/>
  <c r="X26" i="32"/>
  <c r="W26" i="32"/>
  <c r="V26" i="32"/>
  <c r="U26" i="32"/>
  <c r="T26" i="32"/>
  <c r="S26" i="32"/>
  <c r="R26" i="32"/>
  <c r="Q26" i="32"/>
  <c r="P26" i="32"/>
  <c r="O26" i="32"/>
  <c r="N26" i="32"/>
  <c r="M26" i="32"/>
  <c r="L26" i="32"/>
  <c r="K26" i="32"/>
  <c r="J26" i="32"/>
  <c r="I26" i="32"/>
  <c r="H26" i="32"/>
  <c r="G26" i="32"/>
  <c r="F26" i="32"/>
  <c r="E26" i="32"/>
  <c r="D26" i="32"/>
  <c r="BJ25" i="32"/>
  <c r="BI25" i="32"/>
  <c r="BF25" i="32"/>
  <c r="BE25" i="32"/>
  <c r="BA25" i="32"/>
  <c r="BL25" i="32" s="1"/>
  <c r="AZ25" i="32"/>
  <c r="AY25" i="32"/>
  <c r="AX25" i="32"/>
  <c r="AW25" i="32"/>
  <c r="BH25" i="32" s="1"/>
  <c r="AV25" i="32"/>
  <c r="AU25" i="32"/>
  <c r="AT25" i="32"/>
  <c r="AS25" i="32"/>
  <c r="BD25" i="32" s="1"/>
  <c r="AR25" i="32"/>
  <c r="AQ25" i="32"/>
  <c r="AP25" i="32"/>
  <c r="AO25" i="32"/>
  <c r="AN25" i="32"/>
  <c r="AM25" i="32"/>
  <c r="AL25" i="32"/>
  <c r="AK25" i="32"/>
  <c r="AJ25" i="32"/>
  <c r="AI25" i="32"/>
  <c r="AH25" i="32"/>
  <c r="AG25" i="32"/>
  <c r="AF25" i="32"/>
  <c r="AE25" i="32"/>
  <c r="AD25" i="32"/>
  <c r="AC25" i="32"/>
  <c r="AB25" i="32"/>
  <c r="AA25" i="32"/>
  <c r="Z25" i="32"/>
  <c r="Y25" i="32"/>
  <c r="X25" i="32"/>
  <c r="W25" i="32"/>
  <c r="V25" i="32"/>
  <c r="U25" i="32"/>
  <c r="T25" i="32"/>
  <c r="S25" i="32"/>
  <c r="R25" i="32"/>
  <c r="Q25" i="32"/>
  <c r="P25" i="32"/>
  <c r="O25" i="32"/>
  <c r="N25" i="32"/>
  <c r="M25" i="32"/>
  <c r="L25" i="32"/>
  <c r="K25" i="32"/>
  <c r="J25" i="32"/>
  <c r="I25" i="32"/>
  <c r="H25" i="32"/>
  <c r="G25" i="32"/>
  <c r="F25" i="32"/>
  <c r="E25" i="32"/>
  <c r="D25" i="32"/>
  <c r="BJ24" i="32"/>
  <c r="BI24" i="32"/>
  <c r="BF24" i="32"/>
  <c r="BE24" i="32"/>
  <c r="BA24" i="32"/>
  <c r="BL24" i="32" s="1"/>
  <c r="AZ24" i="32"/>
  <c r="BK24" i="32" s="1"/>
  <c r="AY24" i="32"/>
  <c r="AX24" i="32"/>
  <c r="AW24" i="32"/>
  <c r="BH24" i="32" s="1"/>
  <c r="AV24" i="32"/>
  <c r="AU24" i="32"/>
  <c r="AT24" i="32"/>
  <c r="AS24" i="32"/>
  <c r="BD24" i="32" s="1"/>
  <c r="AR24" i="32"/>
  <c r="BC24" i="32" s="1"/>
  <c r="AQ24" i="32"/>
  <c r="AP24" i="32"/>
  <c r="AO24" i="32"/>
  <c r="AN24" i="32"/>
  <c r="AM24" i="32"/>
  <c r="AL24" i="32"/>
  <c r="AK24" i="32"/>
  <c r="AJ24" i="32"/>
  <c r="AI24" i="32"/>
  <c r="AH24" i="32"/>
  <c r="AG24" i="32"/>
  <c r="AF24" i="32"/>
  <c r="AE24" i="32"/>
  <c r="AD24" i="32"/>
  <c r="AC24" i="32"/>
  <c r="AB24" i="32"/>
  <c r="AA24" i="32"/>
  <c r="Z24" i="32"/>
  <c r="Y24" i="32"/>
  <c r="X24" i="32"/>
  <c r="W24" i="32"/>
  <c r="V24" i="32"/>
  <c r="U24" i="32"/>
  <c r="T24" i="32"/>
  <c r="S24" i="32"/>
  <c r="R24" i="32"/>
  <c r="Q24" i="32"/>
  <c r="P24" i="32"/>
  <c r="O24" i="32"/>
  <c r="N24" i="32"/>
  <c r="M24" i="32"/>
  <c r="L24" i="32"/>
  <c r="K24" i="32"/>
  <c r="J24" i="32"/>
  <c r="I24" i="32"/>
  <c r="H24" i="32"/>
  <c r="G24" i="32"/>
  <c r="F24" i="32"/>
  <c r="E24" i="32"/>
  <c r="D24" i="32"/>
  <c r="BJ23" i="32"/>
  <c r="BI23" i="32"/>
  <c r="BF23" i="32"/>
  <c r="BE23" i="32"/>
  <c r="BA23" i="32"/>
  <c r="BL23" i="32" s="1"/>
  <c r="AZ23" i="32"/>
  <c r="AY23" i="32"/>
  <c r="AX23" i="32"/>
  <c r="AW23" i="32"/>
  <c r="BH23" i="32" s="1"/>
  <c r="AV23" i="32"/>
  <c r="AU23" i="32"/>
  <c r="AT23" i="32"/>
  <c r="AS23" i="32"/>
  <c r="BD23" i="32" s="1"/>
  <c r="AR23" i="32"/>
  <c r="AQ23" i="32"/>
  <c r="AP23" i="32"/>
  <c r="AO23" i="32"/>
  <c r="AN23" i="32"/>
  <c r="AM23" i="32"/>
  <c r="AL23" i="32"/>
  <c r="AK23" i="32"/>
  <c r="AJ23" i="32"/>
  <c r="AI23" i="32"/>
  <c r="AH23" i="32"/>
  <c r="AG23" i="32"/>
  <c r="AF23" i="32"/>
  <c r="AE23" i="32"/>
  <c r="AD23" i="32"/>
  <c r="AC23" i="32"/>
  <c r="AB23" i="32"/>
  <c r="AA23" i="32"/>
  <c r="Z23" i="32"/>
  <c r="Y23" i="32"/>
  <c r="X23" i="32"/>
  <c r="W23" i="32"/>
  <c r="V23" i="32"/>
  <c r="U23" i="32"/>
  <c r="T23" i="32"/>
  <c r="S23" i="32"/>
  <c r="R23" i="32"/>
  <c r="Q23" i="32"/>
  <c r="P23" i="32"/>
  <c r="O23" i="32"/>
  <c r="N23" i="32"/>
  <c r="M23" i="32"/>
  <c r="L23" i="32"/>
  <c r="K23" i="32"/>
  <c r="J23" i="32"/>
  <c r="I23" i="32"/>
  <c r="H23" i="32"/>
  <c r="G23" i="32"/>
  <c r="F23" i="32"/>
  <c r="E23" i="32"/>
  <c r="D23" i="32"/>
  <c r="BJ22" i="32"/>
  <c r="BI22" i="32"/>
  <c r="BF22" i="32"/>
  <c r="BE22" i="32"/>
  <c r="BA22" i="32"/>
  <c r="BL22" i="32" s="1"/>
  <c r="AZ22" i="32"/>
  <c r="BK22" i="32" s="1"/>
  <c r="AY22" i="32"/>
  <c r="AX22" i="32"/>
  <c r="AW22" i="32"/>
  <c r="BH22" i="32" s="1"/>
  <c r="AV22" i="32"/>
  <c r="AU22" i="32"/>
  <c r="AT22" i="32"/>
  <c r="AS22" i="32"/>
  <c r="BD22" i="32" s="1"/>
  <c r="AR22" i="32"/>
  <c r="AQ22" i="32"/>
  <c r="AP22" i="32"/>
  <c r="AO22" i="32"/>
  <c r="AN22" i="32"/>
  <c r="AM22" i="32"/>
  <c r="AL22" i="32"/>
  <c r="AK22" i="32"/>
  <c r="AJ22" i="32"/>
  <c r="AI22" i="32"/>
  <c r="AH22" i="32"/>
  <c r="AG22" i="32"/>
  <c r="AF22" i="32"/>
  <c r="AE22" i="32"/>
  <c r="AD22" i="32"/>
  <c r="AC22" i="32"/>
  <c r="AB22" i="32"/>
  <c r="AA22" i="32"/>
  <c r="Z22" i="32"/>
  <c r="Y22" i="32"/>
  <c r="X22" i="32"/>
  <c r="W22" i="32"/>
  <c r="V22" i="32"/>
  <c r="U22" i="32"/>
  <c r="T22" i="32"/>
  <c r="S22" i="32"/>
  <c r="R22" i="32"/>
  <c r="Q22" i="32"/>
  <c r="P22" i="32"/>
  <c r="O22" i="32"/>
  <c r="N22" i="32"/>
  <c r="M22" i="32"/>
  <c r="L22" i="32"/>
  <c r="K22" i="32"/>
  <c r="J22" i="32"/>
  <c r="I22" i="32"/>
  <c r="H22" i="32"/>
  <c r="G22" i="32"/>
  <c r="F22" i="32"/>
  <c r="E22" i="32"/>
  <c r="D22" i="32"/>
  <c r="BJ21" i="32"/>
  <c r="BI21" i="32"/>
  <c r="BF21" i="32"/>
  <c r="BE21" i="32"/>
  <c r="BA21" i="32"/>
  <c r="BL21" i="32" s="1"/>
  <c r="AZ21" i="32"/>
  <c r="AY21" i="32"/>
  <c r="AX21" i="32"/>
  <c r="AW21" i="32"/>
  <c r="BH21" i="32" s="1"/>
  <c r="AV21" i="32"/>
  <c r="AU21" i="32"/>
  <c r="AT21" i="32"/>
  <c r="AS21" i="32"/>
  <c r="BD21" i="32" s="1"/>
  <c r="AR21" i="32"/>
  <c r="AQ21" i="32"/>
  <c r="AP21" i="32"/>
  <c r="AO21" i="32"/>
  <c r="AN21" i="32"/>
  <c r="AM21" i="32"/>
  <c r="AL21" i="32"/>
  <c r="AK21" i="32"/>
  <c r="AJ21" i="32"/>
  <c r="AI21" i="32"/>
  <c r="AH21" i="32"/>
  <c r="AG21" i="32"/>
  <c r="AF21" i="32"/>
  <c r="AE21" i="32"/>
  <c r="AD21" i="32"/>
  <c r="AC21" i="32"/>
  <c r="AB21" i="32"/>
  <c r="AA21" i="32"/>
  <c r="Z21" i="32"/>
  <c r="Y21" i="32"/>
  <c r="X21" i="32"/>
  <c r="W21" i="32"/>
  <c r="V21" i="32"/>
  <c r="U21" i="32"/>
  <c r="T21" i="32"/>
  <c r="S21" i="32"/>
  <c r="R21" i="32"/>
  <c r="Q21" i="32"/>
  <c r="P21" i="32"/>
  <c r="O21" i="32"/>
  <c r="N21" i="32"/>
  <c r="M21" i="32"/>
  <c r="L21" i="32"/>
  <c r="K21" i="32"/>
  <c r="J21" i="32"/>
  <c r="I21" i="32"/>
  <c r="H21" i="32"/>
  <c r="G21" i="32"/>
  <c r="F21" i="32"/>
  <c r="E21" i="32"/>
  <c r="D21" i="32"/>
  <c r="BJ20" i="32"/>
  <c r="BI20" i="32"/>
  <c r="BF20" i="32"/>
  <c r="BE20" i="32"/>
  <c r="BA20" i="32"/>
  <c r="BL20" i="32" s="1"/>
  <c r="AZ20" i="32"/>
  <c r="BK20" i="32" s="1"/>
  <c r="AY20" i="32"/>
  <c r="AX20" i="32"/>
  <c r="AW20" i="32"/>
  <c r="BH20" i="32" s="1"/>
  <c r="AV20" i="32"/>
  <c r="AU20" i="32"/>
  <c r="AT20" i="32"/>
  <c r="AS20" i="32"/>
  <c r="BD20" i="32" s="1"/>
  <c r="AR20" i="32"/>
  <c r="BC20" i="32" s="1"/>
  <c r="AQ20" i="32"/>
  <c r="AP20" i="32"/>
  <c r="AO20" i="32"/>
  <c r="AN20" i="32"/>
  <c r="AM20" i="32"/>
  <c r="AL20" i="32"/>
  <c r="AK20" i="32"/>
  <c r="AJ20" i="32"/>
  <c r="AI20" i="32"/>
  <c r="AH20" i="32"/>
  <c r="AG20" i="32"/>
  <c r="AF20" i="32"/>
  <c r="AE20" i="32"/>
  <c r="AD20" i="32"/>
  <c r="AC20" i="32"/>
  <c r="AB20" i="32"/>
  <c r="AA20" i="32"/>
  <c r="Z20" i="32"/>
  <c r="Y20" i="32"/>
  <c r="X20" i="32"/>
  <c r="W20" i="32"/>
  <c r="V20" i="32"/>
  <c r="U20" i="32"/>
  <c r="T20" i="32"/>
  <c r="S20" i="32"/>
  <c r="R20" i="32"/>
  <c r="Q20" i="32"/>
  <c r="P20" i="32"/>
  <c r="O20" i="32"/>
  <c r="N20" i="32"/>
  <c r="M20" i="32"/>
  <c r="L20" i="32"/>
  <c r="K20" i="32"/>
  <c r="J20" i="32"/>
  <c r="I20" i="32"/>
  <c r="H20" i="32"/>
  <c r="G20" i="32"/>
  <c r="F20" i="32"/>
  <c r="E20" i="32"/>
  <c r="D20" i="32"/>
  <c r="BJ19" i="32"/>
  <c r="BI19" i="32"/>
  <c r="BF19" i="32"/>
  <c r="BE19" i="32"/>
  <c r="BA19" i="32"/>
  <c r="BL19" i="32" s="1"/>
  <c r="AZ19" i="32"/>
  <c r="AY19" i="32"/>
  <c r="AX19" i="32"/>
  <c r="AW19" i="32"/>
  <c r="BH19" i="32" s="1"/>
  <c r="AV19" i="32"/>
  <c r="AU19" i="32"/>
  <c r="AT19" i="32"/>
  <c r="AS19" i="32"/>
  <c r="BD19" i="32" s="1"/>
  <c r="AR19" i="32"/>
  <c r="AQ19" i="32"/>
  <c r="AP19" i="32"/>
  <c r="AO19" i="32"/>
  <c r="AN19" i="32"/>
  <c r="AM19" i="32"/>
  <c r="AL19" i="32"/>
  <c r="AK19" i="32"/>
  <c r="AJ19" i="32"/>
  <c r="AI19" i="32"/>
  <c r="AH19" i="32"/>
  <c r="AG19" i="32"/>
  <c r="AF19" i="32"/>
  <c r="AE19" i="32"/>
  <c r="AD19" i="32"/>
  <c r="AC19" i="32"/>
  <c r="AB19" i="32"/>
  <c r="AA19" i="32"/>
  <c r="Z19" i="32"/>
  <c r="Y19" i="32"/>
  <c r="X19" i="32"/>
  <c r="W19" i="32"/>
  <c r="V19" i="32"/>
  <c r="U19" i="32"/>
  <c r="T19" i="32"/>
  <c r="S19" i="32"/>
  <c r="R19" i="32"/>
  <c r="Q19" i="32"/>
  <c r="P19" i="32"/>
  <c r="O19" i="32"/>
  <c r="N19" i="32"/>
  <c r="M19" i="32"/>
  <c r="L19" i="32"/>
  <c r="K19" i="32"/>
  <c r="J19" i="32"/>
  <c r="I19" i="32"/>
  <c r="H19" i="32"/>
  <c r="G19" i="32"/>
  <c r="F19" i="32"/>
  <c r="E19" i="32"/>
  <c r="D19" i="32"/>
  <c r="BJ18" i="32"/>
  <c r="BI18" i="32"/>
  <c r="BF18" i="32"/>
  <c r="BE18" i="32"/>
  <c r="BA18" i="32"/>
  <c r="BL18" i="32" s="1"/>
  <c r="AZ18" i="32"/>
  <c r="BK18" i="32" s="1"/>
  <c r="AY18" i="32"/>
  <c r="AX18" i="32"/>
  <c r="AW18" i="32"/>
  <c r="BH18" i="32" s="1"/>
  <c r="AV18" i="32"/>
  <c r="AU18" i="32"/>
  <c r="AT18" i="32"/>
  <c r="AS18" i="32"/>
  <c r="BD18" i="32" s="1"/>
  <c r="AR18" i="32"/>
  <c r="BC18" i="32" s="1"/>
  <c r="AQ18" i="32"/>
  <c r="AP18" i="32"/>
  <c r="AO18" i="32"/>
  <c r="AN18" i="32"/>
  <c r="AM18" i="32"/>
  <c r="AL18" i="32"/>
  <c r="AK18" i="32"/>
  <c r="AJ18" i="32"/>
  <c r="AI18" i="32"/>
  <c r="AH18" i="32"/>
  <c r="AG18" i="32"/>
  <c r="AF18" i="32"/>
  <c r="AE18" i="32"/>
  <c r="AD18" i="32"/>
  <c r="AC18" i="32"/>
  <c r="AB18" i="32"/>
  <c r="AA18" i="32"/>
  <c r="Z18" i="32"/>
  <c r="Y18" i="32"/>
  <c r="X18" i="32"/>
  <c r="W18" i="32"/>
  <c r="V18" i="32"/>
  <c r="U18" i="32"/>
  <c r="T18" i="32"/>
  <c r="S18" i="32"/>
  <c r="R18" i="32"/>
  <c r="Q18" i="32"/>
  <c r="P18" i="32"/>
  <c r="O18" i="32"/>
  <c r="N18" i="32"/>
  <c r="M18" i="32"/>
  <c r="L18" i="32"/>
  <c r="K18" i="32"/>
  <c r="J18" i="32"/>
  <c r="I18" i="32"/>
  <c r="H18" i="32"/>
  <c r="G18" i="32"/>
  <c r="F18" i="32"/>
  <c r="E18" i="32"/>
  <c r="D18" i="32"/>
  <c r="BJ17" i="32"/>
  <c r="BI17" i="32"/>
  <c r="BF17" i="32"/>
  <c r="BE17" i="32"/>
  <c r="BA17" i="32"/>
  <c r="BL17" i="32" s="1"/>
  <c r="AZ17" i="32"/>
  <c r="AY17" i="32"/>
  <c r="AX17" i="32"/>
  <c r="AW17" i="32"/>
  <c r="BH17" i="32" s="1"/>
  <c r="AV17" i="32"/>
  <c r="AU17" i="32"/>
  <c r="AT17" i="32"/>
  <c r="AS17" i="32"/>
  <c r="BD17" i="32" s="1"/>
  <c r="AR17" i="32"/>
  <c r="AQ17" i="32"/>
  <c r="AP17" i="32"/>
  <c r="AO17" i="32"/>
  <c r="AN17" i="32"/>
  <c r="AM17" i="32"/>
  <c r="AL17" i="32"/>
  <c r="AK17" i="32"/>
  <c r="AJ17" i="32"/>
  <c r="AI17" i="32"/>
  <c r="AH17" i="32"/>
  <c r="AG17" i="32"/>
  <c r="AF17" i="32"/>
  <c r="AE17" i="32"/>
  <c r="AD17" i="32"/>
  <c r="AC17" i="32"/>
  <c r="AB17" i="32"/>
  <c r="AA17" i="32"/>
  <c r="Z17" i="32"/>
  <c r="Y17" i="32"/>
  <c r="X17" i="32"/>
  <c r="W17" i="32"/>
  <c r="V17" i="32"/>
  <c r="U17" i="32"/>
  <c r="T17" i="32"/>
  <c r="S17" i="32"/>
  <c r="R17" i="32"/>
  <c r="Q17" i="32"/>
  <c r="P17" i="32"/>
  <c r="O17" i="32"/>
  <c r="N17" i="32"/>
  <c r="M17" i="32"/>
  <c r="L17" i="32"/>
  <c r="K17" i="32"/>
  <c r="J17" i="32"/>
  <c r="I17" i="32"/>
  <c r="H17" i="32"/>
  <c r="G17" i="32"/>
  <c r="F17" i="32"/>
  <c r="E17" i="32"/>
  <c r="D17" i="32"/>
  <c r="BJ16" i="32"/>
  <c r="BI16" i="32"/>
  <c r="BF16" i="32"/>
  <c r="BE16" i="32"/>
  <c r="BA16" i="32"/>
  <c r="AZ16" i="32"/>
  <c r="AY16" i="32"/>
  <c r="AX16" i="32"/>
  <c r="AW16" i="32"/>
  <c r="AV16" i="32"/>
  <c r="BG16" i="32" s="1"/>
  <c r="AU16" i="32"/>
  <c r="AT16" i="32"/>
  <c r="AS16" i="32"/>
  <c r="AR16" i="32"/>
  <c r="AQ16" i="32"/>
  <c r="AP16" i="32"/>
  <c r="AO16" i="32"/>
  <c r="AN16" i="32"/>
  <c r="AM16" i="32"/>
  <c r="AL16" i="32"/>
  <c r="AK16" i="32"/>
  <c r="AJ16" i="32"/>
  <c r="AI16" i="32"/>
  <c r="AH16" i="32"/>
  <c r="AG16" i="32"/>
  <c r="AF16" i="32"/>
  <c r="AE16" i="32"/>
  <c r="AD16" i="32"/>
  <c r="AC16" i="32"/>
  <c r="AB16" i="32"/>
  <c r="AA16" i="32"/>
  <c r="Z16" i="32"/>
  <c r="Y16" i="32"/>
  <c r="X16" i="32"/>
  <c r="W16" i="32"/>
  <c r="V16" i="32"/>
  <c r="U16" i="32"/>
  <c r="T16" i="32"/>
  <c r="S16" i="32"/>
  <c r="R16" i="32"/>
  <c r="Q16" i="32"/>
  <c r="P16" i="32"/>
  <c r="O16" i="32"/>
  <c r="N16" i="32"/>
  <c r="M16" i="32"/>
  <c r="L16" i="32"/>
  <c r="K16" i="32"/>
  <c r="J16" i="32"/>
  <c r="I16" i="32"/>
  <c r="H16" i="32"/>
  <c r="G16" i="32"/>
  <c r="F16" i="32"/>
  <c r="E16" i="32"/>
  <c r="D16" i="32"/>
  <c r="BJ15" i="32"/>
  <c r="BI15" i="32"/>
  <c r="BF15" i="32"/>
  <c r="BE15" i="32"/>
  <c r="BA15" i="32"/>
  <c r="AZ15" i="32"/>
  <c r="AY15" i="32"/>
  <c r="AX15" i="32"/>
  <c r="AW15" i="32"/>
  <c r="AV15" i="32"/>
  <c r="AU15" i="32"/>
  <c r="AT15" i="32"/>
  <c r="AS15" i="32"/>
  <c r="AR15" i="32"/>
  <c r="AQ15" i="32"/>
  <c r="AP15" i="32"/>
  <c r="AO15" i="32"/>
  <c r="AN15" i="32"/>
  <c r="AM15" i="32"/>
  <c r="AL15" i="32"/>
  <c r="AK15" i="32"/>
  <c r="AJ15" i="32"/>
  <c r="AI15" i="32"/>
  <c r="AH15" i="32"/>
  <c r="AG15" i="32"/>
  <c r="AF15" i="32"/>
  <c r="AE15" i="32"/>
  <c r="AD15" i="32"/>
  <c r="AC15" i="32"/>
  <c r="AB15" i="32"/>
  <c r="AA15" i="32"/>
  <c r="Z15" i="32"/>
  <c r="Y15" i="32"/>
  <c r="X15" i="32"/>
  <c r="W15" i="32"/>
  <c r="V15" i="32"/>
  <c r="U15" i="32"/>
  <c r="T15" i="32"/>
  <c r="S15" i="32"/>
  <c r="R15" i="32"/>
  <c r="Q15" i="32"/>
  <c r="P15" i="32"/>
  <c r="O15" i="32"/>
  <c r="N15" i="32"/>
  <c r="M15" i="32"/>
  <c r="L15" i="32"/>
  <c r="K15" i="32"/>
  <c r="J15" i="32"/>
  <c r="I15" i="32"/>
  <c r="H15" i="32"/>
  <c r="G15" i="32"/>
  <c r="F15" i="32"/>
  <c r="E15" i="32"/>
  <c r="D15" i="32"/>
  <c r="BJ14" i="32"/>
  <c r="BI14" i="32"/>
  <c r="BF14" i="32"/>
  <c r="BE14" i="32"/>
  <c r="BA14" i="32"/>
  <c r="AZ14" i="32"/>
  <c r="BK14" i="32" s="1"/>
  <c r="AY14" i="32"/>
  <c r="AX14" i="32"/>
  <c r="AW14" i="32"/>
  <c r="AV14" i="32"/>
  <c r="AU14" i="32"/>
  <c r="AT14" i="32"/>
  <c r="AS14" i="32"/>
  <c r="AR14" i="32"/>
  <c r="AQ14" i="32"/>
  <c r="AP14" i="32"/>
  <c r="AO14" i="32"/>
  <c r="AN14" i="32"/>
  <c r="AM14" i="32"/>
  <c r="AL14" i="32"/>
  <c r="AK14" i="32"/>
  <c r="AJ14" i="32"/>
  <c r="AI14" i="32"/>
  <c r="AH14" i="32"/>
  <c r="AG14" i="32"/>
  <c r="AF14" i="32"/>
  <c r="AE14" i="32"/>
  <c r="AD14" i="32"/>
  <c r="AC14" i="32"/>
  <c r="AB14" i="32"/>
  <c r="AA14" i="32"/>
  <c r="Z14" i="32"/>
  <c r="Y14" i="32"/>
  <c r="X14" i="32"/>
  <c r="W14" i="32"/>
  <c r="V14" i="32"/>
  <c r="U14" i="32"/>
  <c r="T14" i="32"/>
  <c r="S14" i="32"/>
  <c r="R14" i="32"/>
  <c r="Q14" i="32"/>
  <c r="P14" i="32"/>
  <c r="O14" i="32"/>
  <c r="N14" i="32"/>
  <c r="M14" i="32"/>
  <c r="L14" i="32"/>
  <c r="K14" i="32"/>
  <c r="J14" i="32"/>
  <c r="I14" i="32"/>
  <c r="H14" i="32"/>
  <c r="G14" i="32"/>
  <c r="F14" i="32"/>
  <c r="E14" i="32"/>
  <c r="D14" i="32"/>
  <c r="BH13" i="32"/>
  <c r="BG13" i="32"/>
  <c r="BD13" i="32"/>
  <c r="BC13" i="32"/>
  <c r="BA13" i="32"/>
  <c r="BL13" i="32" s="1"/>
  <c r="AZ13" i="32"/>
  <c r="AY13" i="32"/>
  <c r="BJ13" i="32" s="1"/>
  <c r="AX13" i="32"/>
  <c r="BI13" i="32" s="1"/>
  <c r="AW13" i="32"/>
  <c r="AV13" i="32"/>
  <c r="AU13" i="32"/>
  <c r="BF13" i="32" s="1"/>
  <c r="AT13" i="32"/>
  <c r="BE13" i="32" s="1"/>
  <c r="AS13" i="32"/>
  <c r="AR13" i="32"/>
  <c r="AQ13" i="32"/>
  <c r="AP13" i="32"/>
  <c r="AO13" i="32"/>
  <c r="AN13" i="32"/>
  <c r="AM13" i="32"/>
  <c r="AL13" i="32"/>
  <c r="AK13" i="32"/>
  <c r="AJ13" i="32"/>
  <c r="AI13" i="32"/>
  <c r="AH13" i="32"/>
  <c r="AG13" i="32"/>
  <c r="AF13" i="32"/>
  <c r="AE13" i="32"/>
  <c r="AD13" i="32"/>
  <c r="AC13" i="32"/>
  <c r="AB13" i="32"/>
  <c r="AA13" i="32"/>
  <c r="Z13" i="32"/>
  <c r="Y13" i="32"/>
  <c r="X13" i="32"/>
  <c r="W13" i="32"/>
  <c r="V13" i="32"/>
  <c r="U13" i="32"/>
  <c r="T13" i="32"/>
  <c r="S13" i="32"/>
  <c r="R13" i="32"/>
  <c r="Q13" i="32"/>
  <c r="P13" i="32"/>
  <c r="O13" i="32"/>
  <c r="N13" i="32"/>
  <c r="M13" i="32"/>
  <c r="L13" i="32"/>
  <c r="K13" i="32"/>
  <c r="J13" i="32"/>
  <c r="I13" i="32"/>
  <c r="H13" i="32"/>
  <c r="G13" i="32"/>
  <c r="F13" i="32"/>
  <c r="E13" i="32"/>
  <c r="D13" i="32"/>
  <c r="BL12" i="32"/>
  <c r="BK12" i="32"/>
  <c r="BH12" i="32"/>
  <c r="BG12" i="32"/>
  <c r="BD12" i="32"/>
  <c r="BC12" i="32"/>
  <c r="BA12" i="32"/>
  <c r="AZ12" i="32"/>
  <c r="AY12" i="32"/>
  <c r="BJ12" i="32" s="1"/>
  <c r="AX12" i="32"/>
  <c r="BI12" i="32" s="1"/>
  <c r="AW12" i="32"/>
  <c r="AV12" i="32"/>
  <c r="AU12" i="32"/>
  <c r="BF12" i="32" s="1"/>
  <c r="AT12" i="32"/>
  <c r="BE12" i="32" s="1"/>
  <c r="AS12" i="32"/>
  <c r="AR12" i="32"/>
  <c r="AQ12" i="32"/>
  <c r="AP12" i="32"/>
  <c r="AO12" i="32"/>
  <c r="AN12" i="32"/>
  <c r="AM12" i="32"/>
  <c r="AL12" i="32"/>
  <c r="AK12" i="32"/>
  <c r="AJ12" i="32"/>
  <c r="AI12" i="32"/>
  <c r="AH12" i="32"/>
  <c r="AG12" i="32"/>
  <c r="AF12" i="32"/>
  <c r="AE12" i="32"/>
  <c r="AD12" i="32"/>
  <c r="AC12" i="32"/>
  <c r="AB12" i="32"/>
  <c r="AA12" i="32"/>
  <c r="Z12" i="32"/>
  <c r="Y12" i="32"/>
  <c r="X12" i="32"/>
  <c r="W12" i="32"/>
  <c r="V12" i="32"/>
  <c r="U12" i="32"/>
  <c r="T12" i="32"/>
  <c r="S12" i="32"/>
  <c r="R12" i="32"/>
  <c r="Q12" i="32"/>
  <c r="P12" i="32"/>
  <c r="O12" i="32"/>
  <c r="N12" i="32"/>
  <c r="M12" i="32"/>
  <c r="L12" i="32"/>
  <c r="K12" i="32"/>
  <c r="J12" i="32"/>
  <c r="I12" i="32"/>
  <c r="H12" i="32"/>
  <c r="G12" i="32"/>
  <c r="F12" i="32"/>
  <c r="E12" i="32"/>
  <c r="D12" i="32"/>
  <c r="BL11" i="32"/>
  <c r="BK11" i="32"/>
  <c r="BH11" i="32"/>
  <c r="BG11" i="32"/>
  <c r="BD11" i="32"/>
  <c r="BA11" i="32"/>
  <c r="AZ11" i="32"/>
  <c r="AY11" i="32"/>
  <c r="BJ11" i="32" s="1"/>
  <c r="AX11" i="32"/>
  <c r="BI11" i="32" s="1"/>
  <c r="AW11" i="32"/>
  <c r="AV11" i="32"/>
  <c r="AU11" i="32"/>
  <c r="BF11" i="32" s="1"/>
  <c r="AT11" i="32"/>
  <c r="BE11" i="32" s="1"/>
  <c r="AS11" i="32"/>
  <c r="AR11" i="32"/>
  <c r="AQ11" i="32"/>
  <c r="AP11" i="32"/>
  <c r="AO11" i="32"/>
  <c r="AN11" i="32"/>
  <c r="BC11" i="32" s="1"/>
  <c r="AM11" i="32"/>
  <c r="AL11" i="32"/>
  <c r="AK11" i="32"/>
  <c r="AJ11" i="32"/>
  <c r="AI11" i="32"/>
  <c r="AH11" i="32"/>
  <c r="AG11" i="32"/>
  <c r="AF11" i="32"/>
  <c r="AE11" i="32"/>
  <c r="AD11" i="32"/>
  <c r="AC11" i="32"/>
  <c r="AB11" i="32"/>
  <c r="AA11" i="32"/>
  <c r="Z11" i="32"/>
  <c r="Y11" i="32"/>
  <c r="X11" i="32"/>
  <c r="W11" i="32"/>
  <c r="V11" i="32"/>
  <c r="U11" i="32"/>
  <c r="T11" i="32"/>
  <c r="S11" i="32"/>
  <c r="R11" i="32"/>
  <c r="Q11" i="32"/>
  <c r="P11" i="32"/>
  <c r="O11" i="32"/>
  <c r="N11" i="32"/>
  <c r="M11" i="32"/>
  <c r="L11" i="32"/>
  <c r="K11" i="32"/>
  <c r="J11" i="32"/>
  <c r="I11" i="32"/>
  <c r="H11" i="32"/>
  <c r="G11" i="32"/>
  <c r="F11" i="32"/>
  <c r="E11" i="32"/>
  <c r="D11" i="32"/>
  <c r="BL10" i="32"/>
  <c r="BH10" i="32"/>
  <c r="BD10" i="32"/>
  <c r="BA10" i="32"/>
  <c r="AZ10" i="32"/>
  <c r="BK10" i="32" s="1"/>
  <c r="AY10" i="32"/>
  <c r="BJ10" i="32" s="1"/>
  <c r="AX10" i="32"/>
  <c r="BI10" i="32" s="1"/>
  <c r="AW10" i="32"/>
  <c r="AV10" i="32"/>
  <c r="BG10" i="32" s="1"/>
  <c r="AU10" i="32"/>
  <c r="BF10" i="32" s="1"/>
  <c r="AT10" i="32"/>
  <c r="BE10" i="32" s="1"/>
  <c r="AS10" i="32"/>
  <c r="AR10" i="32"/>
  <c r="BC10" i="32" s="1"/>
  <c r="AQ10" i="32"/>
  <c r="AP10" i="32"/>
  <c r="AO10" i="32"/>
  <c r="AN10" i="32"/>
  <c r="AM10" i="32"/>
  <c r="AL10" i="32"/>
  <c r="AK10" i="32"/>
  <c r="AJ10" i="32"/>
  <c r="AI10" i="32"/>
  <c r="AH10" i="32"/>
  <c r="AG10" i="32"/>
  <c r="AF10" i="32"/>
  <c r="AE10" i="32"/>
  <c r="AD10" i="32"/>
  <c r="AC10" i="32"/>
  <c r="AB10" i="32"/>
  <c r="AA10" i="32"/>
  <c r="Z10" i="32"/>
  <c r="Y10" i="32"/>
  <c r="X10" i="32"/>
  <c r="W10" i="32"/>
  <c r="V10" i="32"/>
  <c r="U10" i="32"/>
  <c r="T10" i="32"/>
  <c r="S10" i="32"/>
  <c r="R10" i="32"/>
  <c r="Q10" i="32"/>
  <c r="P10" i="32"/>
  <c r="O10" i="32"/>
  <c r="N10" i="32"/>
  <c r="M10" i="32"/>
  <c r="L10" i="32"/>
  <c r="K10" i="32"/>
  <c r="J10" i="32"/>
  <c r="I10" i="32"/>
  <c r="H10" i="32"/>
  <c r="G10" i="32"/>
  <c r="F10" i="32"/>
  <c r="E10" i="32"/>
  <c r="D10" i="32"/>
  <c r="BL9" i="32"/>
  <c r="BH9" i="32"/>
  <c r="BD9" i="32"/>
  <c r="BA9" i="32"/>
  <c r="AZ9" i="32"/>
  <c r="BK9" i="32" s="1"/>
  <c r="AY9" i="32"/>
  <c r="BJ9" i="32" s="1"/>
  <c r="AX9" i="32"/>
  <c r="BI9" i="32" s="1"/>
  <c r="AW9" i="32"/>
  <c r="AV9" i="32"/>
  <c r="BG9" i="32" s="1"/>
  <c r="AU9" i="32"/>
  <c r="BF9" i="32" s="1"/>
  <c r="AT9" i="32"/>
  <c r="BE9" i="32" s="1"/>
  <c r="AS9" i="32"/>
  <c r="AR9" i="32"/>
  <c r="BC9" i="32" s="1"/>
  <c r="AQ9" i="32"/>
  <c r="AP9" i="32"/>
  <c r="AO9" i="32"/>
  <c r="AN9" i="32"/>
  <c r="AM9" i="32"/>
  <c r="AL9" i="32"/>
  <c r="AK9" i="32"/>
  <c r="AJ9" i="32"/>
  <c r="AI9" i="32"/>
  <c r="AH9" i="32"/>
  <c r="AG9" i="32"/>
  <c r="AF9" i="32"/>
  <c r="AE9" i="32"/>
  <c r="AD9" i="32"/>
  <c r="AC9" i="32"/>
  <c r="AB9" i="32"/>
  <c r="AA9" i="32"/>
  <c r="Z9" i="32"/>
  <c r="Y9" i="32"/>
  <c r="X9" i="32"/>
  <c r="W9" i="32"/>
  <c r="V9" i="32"/>
  <c r="U9" i="32"/>
  <c r="T9" i="32"/>
  <c r="S9" i="32"/>
  <c r="R9" i="32"/>
  <c r="Q9" i="32"/>
  <c r="P9" i="32"/>
  <c r="O9" i="32"/>
  <c r="N9" i="32"/>
  <c r="M9" i="32"/>
  <c r="L9" i="32"/>
  <c r="K9" i="32"/>
  <c r="J9" i="32"/>
  <c r="I9" i="32"/>
  <c r="H9" i="32"/>
  <c r="G9" i="32"/>
  <c r="F9" i="32"/>
  <c r="E9" i="32"/>
  <c r="D9" i="32"/>
  <c r="BL8" i="32"/>
  <c r="BH8" i="32"/>
  <c r="BD8" i="32"/>
  <c r="BA8" i="32"/>
  <c r="AZ8" i="32"/>
  <c r="AY8" i="32"/>
  <c r="BJ8" i="32" s="1"/>
  <c r="AX8" i="32"/>
  <c r="BI8" i="32" s="1"/>
  <c r="AW8" i="32"/>
  <c r="AV8" i="32"/>
  <c r="BK8" i="32" s="1"/>
  <c r="AU8" i="32"/>
  <c r="BF8" i="32" s="1"/>
  <c r="AT8" i="32"/>
  <c r="BE8" i="32" s="1"/>
  <c r="AS8" i="32"/>
  <c r="AR8" i="32"/>
  <c r="BC8" i="32" s="1"/>
  <c r="AQ8" i="32"/>
  <c r="AP8" i="32"/>
  <c r="AO8" i="32"/>
  <c r="AN8" i="32"/>
  <c r="AM8" i="32"/>
  <c r="AL8" i="32"/>
  <c r="AK8" i="32"/>
  <c r="AJ8" i="32"/>
  <c r="AI8" i="32"/>
  <c r="AH8" i="32"/>
  <c r="AG8" i="32"/>
  <c r="AF8" i="32"/>
  <c r="AE8" i="32"/>
  <c r="AD8" i="32"/>
  <c r="AC8" i="32"/>
  <c r="AB8" i="32"/>
  <c r="AA8" i="32"/>
  <c r="Z8" i="32"/>
  <c r="Y8" i="32"/>
  <c r="X8" i="32"/>
  <c r="W8" i="32"/>
  <c r="V8" i="32"/>
  <c r="U8" i="32"/>
  <c r="T8" i="32"/>
  <c r="S8" i="32"/>
  <c r="R8" i="32"/>
  <c r="Q8" i="32"/>
  <c r="P8" i="32"/>
  <c r="O8" i="32"/>
  <c r="N8" i="32"/>
  <c r="M8" i="32"/>
  <c r="L8" i="32"/>
  <c r="K8" i="32"/>
  <c r="J8" i="32"/>
  <c r="I8" i="32"/>
  <c r="H8" i="32"/>
  <c r="G8" i="32"/>
  <c r="F8" i="32"/>
  <c r="E8" i="32"/>
  <c r="D8" i="32"/>
  <c r="BL7" i="32"/>
  <c r="BK7" i="32"/>
  <c r="BH7" i="32"/>
  <c r="BG7" i="32"/>
  <c r="BD7" i="32"/>
  <c r="BC7" i="32"/>
  <c r="BA7" i="32"/>
  <c r="AZ7" i="32"/>
  <c r="AY7" i="32"/>
  <c r="BJ7" i="32" s="1"/>
  <c r="AX7" i="32"/>
  <c r="BI7" i="32" s="1"/>
  <c r="AW7" i="32"/>
  <c r="AV7" i="32"/>
  <c r="AU7" i="32"/>
  <c r="BF7" i="32" s="1"/>
  <c r="AT7" i="32"/>
  <c r="BE7" i="32" s="1"/>
  <c r="AS7" i="32"/>
  <c r="AR7" i="32"/>
  <c r="AQ7" i="32"/>
  <c r="AP7" i="32"/>
  <c r="AO7" i="32"/>
  <c r="AN7" i="32"/>
  <c r="AM7" i="32"/>
  <c r="AL7" i="32"/>
  <c r="AK7" i="32"/>
  <c r="AJ7" i="32"/>
  <c r="AI7" i="32"/>
  <c r="AH7" i="32"/>
  <c r="AG7" i="32"/>
  <c r="AF7" i="32"/>
  <c r="AE7" i="32"/>
  <c r="AD7" i="32"/>
  <c r="AC7" i="32"/>
  <c r="AB7" i="32"/>
  <c r="AA7" i="32"/>
  <c r="Z7" i="32"/>
  <c r="Y7" i="32"/>
  <c r="X7" i="32"/>
  <c r="W7" i="32"/>
  <c r="V7" i="32"/>
  <c r="U7" i="32"/>
  <c r="T7" i="32"/>
  <c r="S7" i="32"/>
  <c r="R7" i="32"/>
  <c r="Q7" i="32"/>
  <c r="P7" i="32"/>
  <c r="O7" i="32"/>
  <c r="N7" i="32"/>
  <c r="M7" i="32"/>
  <c r="L7" i="32"/>
  <c r="K7" i="32"/>
  <c r="J7" i="32"/>
  <c r="I7" i="32"/>
  <c r="H7" i="32"/>
  <c r="G7" i="32"/>
  <c r="F7" i="32"/>
  <c r="E7" i="32"/>
  <c r="D7" i="32"/>
  <c r="BL6" i="32"/>
  <c r="BK6" i="32"/>
  <c r="BH6" i="32"/>
  <c r="BG6" i="32"/>
  <c r="BD6" i="32"/>
  <c r="BC6" i="32"/>
  <c r="BA6" i="32"/>
  <c r="AZ6" i="32"/>
  <c r="AY6" i="32"/>
  <c r="BJ6" i="32" s="1"/>
  <c r="AX6" i="32"/>
  <c r="BI6" i="32" s="1"/>
  <c r="AW6" i="32"/>
  <c r="AV6" i="32"/>
  <c r="AU6" i="32"/>
  <c r="BF6" i="32" s="1"/>
  <c r="AT6" i="32"/>
  <c r="BE6" i="32" s="1"/>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BL5" i="32"/>
  <c r="BK5" i="32"/>
  <c r="BH5" i="32"/>
  <c r="BG5" i="32"/>
  <c r="BD5" i="32"/>
  <c r="BC5" i="32"/>
  <c r="BA5" i="32"/>
  <c r="AZ5" i="32"/>
  <c r="AY5" i="32"/>
  <c r="BJ5" i="32" s="1"/>
  <c r="AX5" i="32"/>
  <c r="BI5" i="32" s="1"/>
  <c r="AW5" i="32"/>
  <c r="AV5" i="32"/>
  <c r="AU5" i="32"/>
  <c r="BF5" i="32" s="1"/>
  <c r="AT5" i="32"/>
  <c r="BE5" i="32" s="1"/>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BL41" i="36"/>
  <c r="BL5" i="36"/>
  <c r="BL6" i="36"/>
  <c r="BL7" i="36"/>
  <c r="BL8" i="36"/>
  <c r="BL9" i="36"/>
  <c r="BL10" i="36"/>
  <c r="BL11" i="36"/>
  <c r="BL12" i="36"/>
  <c r="BL13" i="36"/>
  <c r="BL14" i="36"/>
  <c r="BL15" i="36"/>
  <c r="BL16" i="36"/>
  <c r="BL17" i="36"/>
  <c r="BL18" i="36"/>
  <c r="BL19" i="36"/>
  <c r="BL20" i="36"/>
  <c r="BL21" i="36"/>
  <c r="BL22" i="36"/>
  <c r="BL23" i="36"/>
  <c r="BL24" i="36"/>
  <c r="BL25" i="36"/>
  <c r="BL26" i="36"/>
  <c r="BL27" i="36"/>
  <c r="BL28" i="36"/>
  <c r="BL29" i="36"/>
  <c r="BL30" i="36"/>
  <c r="BL31" i="36"/>
  <c r="BL32" i="36"/>
  <c r="BL33" i="36"/>
  <c r="BL34" i="36"/>
  <c r="BL35" i="36"/>
  <c r="BL36" i="36"/>
  <c r="BL37" i="36"/>
  <c r="BL38" i="36"/>
  <c r="BL39" i="36"/>
  <c r="BL40" i="36"/>
  <c r="BA47" i="36"/>
  <c r="BA48" i="36"/>
  <c r="BA49" i="36"/>
  <c r="BA50" i="36"/>
  <c r="BA51" i="36"/>
  <c r="BA52" i="36"/>
  <c r="BA53" i="36"/>
  <c r="BA46" i="36"/>
  <c r="BA6" i="36"/>
  <c r="BA7" i="36"/>
  <c r="BA8" i="36"/>
  <c r="BA9" i="36"/>
  <c r="BA10" i="36"/>
  <c r="BA11" i="36"/>
  <c r="BA12" i="36"/>
  <c r="BA13" i="36"/>
  <c r="BA14" i="36"/>
  <c r="BA15" i="36"/>
  <c r="BA16" i="36"/>
  <c r="BA17" i="36"/>
  <c r="BA18" i="36"/>
  <c r="BA19" i="36"/>
  <c r="BA20" i="36"/>
  <c r="BA21" i="36"/>
  <c r="BA22" i="36"/>
  <c r="BA23" i="36"/>
  <c r="BA24" i="36"/>
  <c r="BA25" i="36"/>
  <c r="BA26" i="36"/>
  <c r="BA27" i="36"/>
  <c r="BA28" i="36"/>
  <c r="BA29" i="36"/>
  <c r="BA30" i="36"/>
  <c r="BA31" i="36"/>
  <c r="BA32" i="36"/>
  <c r="BA33" i="36"/>
  <c r="BA34" i="36"/>
  <c r="BA35" i="36"/>
  <c r="BA36" i="36"/>
  <c r="BA37" i="36"/>
  <c r="BA38" i="36"/>
  <c r="BA39" i="36"/>
  <c r="BA40" i="36"/>
  <c r="BA41" i="36"/>
  <c r="BA5" i="36"/>
  <c r="AC51" i="60"/>
  <c r="BK56" i="60"/>
  <c r="BG56" i="60"/>
  <c r="BC56" i="60"/>
  <c r="BA56" i="60"/>
  <c r="BW56" i="60" s="1"/>
  <c r="AZ56" i="60"/>
  <c r="BV56" i="60" s="1"/>
  <c r="AY56" i="60"/>
  <c r="BJ56" i="60" s="1"/>
  <c r="AX56" i="60"/>
  <c r="BI56" i="60" s="1"/>
  <c r="AW56" i="60"/>
  <c r="BS56" i="60" s="1"/>
  <c r="AV56" i="60"/>
  <c r="BR56" i="60" s="1"/>
  <c r="AU56" i="60"/>
  <c r="BF56" i="60" s="1"/>
  <c r="AT56" i="60"/>
  <c r="BE56" i="60" s="1"/>
  <c r="AS56" i="60"/>
  <c r="BO56" i="60" s="1"/>
  <c r="AR56" i="60"/>
  <c r="BN56" i="60" s="1"/>
  <c r="AQ56" i="60"/>
  <c r="AP56" i="60"/>
  <c r="AO56" i="60"/>
  <c r="AN56" i="60"/>
  <c r="AM56" i="60"/>
  <c r="AL56" i="60"/>
  <c r="AK56" i="60"/>
  <c r="AJ56" i="60"/>
  <c r="AI56" i="60"/>
  <c r="AH56" i="60"/>
  <c r="AG56" i="60"/>
  <c r="AF56" i="60"/>
  <c r="AE56" i="60"/>
  <c r="AD56" i="60"/>
  <c r="AC56" i="60"/>
  <c r="AB56" i="60"/>
  <c r="AA56" i="60"/>
  <c r="Z56" i="60"/>
  <c r="Y56" i="60"/>
  <c r="X56" i="60"/>
  <c r="W56" i="60"/>
  <c r="V56" i="60"/>
  <c r="U56" i="60"/>
  <c r="T56" i="60"/>
  <c r="S56" i="60"/>
  <c r="R56" i="60"/>
  <c r="Q56" i="60"/>
  <c r="P56" i="60"/>
  <c r="O56" i="60"/>
  <c r="N56" i="60"/>
  <c r="M56" i="60"/>
  <c r="L56" i="60"/>
  <c r="K56" i="60"/>
  <c r="J56" i="60"/>
  <c r="I56" i="60"/>
  <c r="H56" i="60"/>
  <c r="G56" i="60"/>
  <c r="F56" i="60"/>
  <c r="E56" i="60"/>
  <c r="D56" i="60"/>
  <c r="BI55" i="60"/>
  <c r="BE55" i="60"/>
  <c r="BA55" i="60"/>
  <c r="BL55" i="60" s="1"/>
  <c r="AZ55" i="60"/>
  <c r="BK55" i="60" s="1"/>
  <c r="AY55" i="60"/>
  <c r="BU55" i="60" s="1"/>
  <c r="AX55" i="60"/>
  <c r="BT55" i="60" s="1"/>
  <c r="AW55" i="60"/>
  <c r="BH55" i="60" s="1"/>
  <c r="AV55" i="60"/>
  <c r="BR55" i="60" s="1"/>
  <c r="AU55" i="60"/>
  <c r="BQ55" i="60" s="1"/>
  <c r="AT55" i="60"/>
  <c r="BP55" i="60" s="1"/>
  <c r="AS55" i="60"/>
  <c r="BD55" i="60" s="1"/>
  <c r="AR55" i="60"/>
  <c r="BC55" i="60" s="1"/>
  <c r="AQ55" i="60"/>
  <c r="AP55" i="60"/>
  <c r="AO55" i="60"/>
  <c r="AN55" i="60"/>
  <c r="AM55" i="60"/>
  <c r="AL55" i="60"/>
  <c r="AK55" i="60"/>
  <c r="AJ55" i="60"/>
  <c r="AI55" i="60"/>
  <c r="AH55" i="60"/>
  <c r="AG55" i="60"/>
  <c r="AF55" i="60"/>
  <c r="AE55" i="60"/>
  <c r="AD55" i="60"/>
  <c r="AC55" i="60"/>
  <c r="AB55" i="60"/>
  <c r="AA55" i="60"/>
  <c r="Z55" i="60"/>
  <c r="Y55" i="60"/>
  <c r="X55" i="60"/>
  <c r="W55" i="60"/>
  <c r="V55" i="60"/>
  <c r="U55" i="60"/>
  <c r="T55" i="60"/>
  <c r="S55" i="60"/>
  <c r="R55" i="60"/>
  <c r="Q55" i="60"/>
  <c r="P55" i="60"/>
  <c r="O55" i="60"/>
  <c r="N55" i="60"/>
  <c r="M55" i="60"/>
  <c r="L55" i="60"/>
  <c r="K55" i="60"/>
  <c r="J55" i="60"/>
  <c r="I55" i="60"/>
  <c r="H55" i="60"/>
  <c r="G55" i="60"/>
  <c r="F55" i="60"/>
  <c r="E55" i="60"/>
  <c r="D55" i="60"/>
  <c r="BK54" i="60"/>
  <c r="BG54" i="60"/>
  <c r="BC54" i="60"/>
  <c r="BA54" i="60"/>
  <c r="BW54" i="60" s="1"/>
  <c r="AZ54" i="60"/>
  <c r="BV54" i="60" s="1"/>
  <c r="AY54" i="60"/>
  <c r="BJ54" i="60" s="1"/>
  <c r="AX54" i="60"/>
  <c r="BI54" i="60" s="1"/>
  <c r="AW54" i="60"/>
  <c r="BS54" i="60" s="1"/>
  <c r="AV54" i="60"/>
  <c r="BR54" i="60" s="1"/>
  <c r="AU54" i="60"/>
  <c r="BF54" i="60" s="1"/>
  <c r="AT54" i="60"/>
  <c r="BP54" i="60" s="1"/>
  <c r="AS54" i="60"/>
  <c r="BO54" i="60" s="1"/>
  <c r="AR54" i="60"/>
  <c r="BN54" i="60" s="1"/>
  <c r="AQ54" i="60"/>
  <c r="AP54" i="60"/>
  <c r="AO54" i="60"/>
  <c r="AN54" i="60"/>
  <c r="AM54" i="60"/>
  <c r="AL54" i="60"/>
  <c r="AK54" i="60"/>
  <c r="AJ54" i="60"/>
  <c r="AI54" i="60"/>
  <c r="AH54" i="60"/>
  <c r="AG54" i="60"/>
  <c r="AF54" i="60"/>
  <c r="AE54" i="60"/>
  <c r="AD54" i="60"/>
  <c r="AC54" i="60"/>
  <c r="AB54" i="60"/>
  <c r="AA54" i="60"/>
  <c r="Z54" i="60"/>
  <c r="Y54" i="60"/>
  <c r="X54" i="60"/>
  <c r="W54" i="60"/>
  <c r="V54" i="60"/>
  <c r="U54" i="60"/>
  <c r="T54" i="60"/>
  <c r="S54" i="60"/>
  <c r="R54" i="60"/>
  <c r="Q54" i="60"/>
  <c r="P54" i="60"/>
  <c r="O54" i="60"/>
  <c r="N54" i="60"/>
  <c r="M54" i="60"/>
  <c r="L54" i="60"/>
  <c r="K54" i="60"/>
  <c r="J54" i="60"/>
  <c r="I54" i="60"/>
  <c r="H54" i="60"/>
  <c r="G54" i="60"/>
  <c r="F54" i="60"/>
  <c r="E54" i="60"/>
  <c r="D54" i="60"/>
  <c r="BI53" i="60"/>
  <c r="BE53" i="60"/>
  <c r="BA53" i="60"/>
  <c r="BL53" i="60" s="1"/>
  <c r="AZ53" i="60"/>
  <c r="BK53" i="60" s="1"/>
  <c r="AY53" i="60"/>
  <c r="BU53" i="60" s="1"/>
  <c r="AX53" i="60"/>
  <c r="BT53" i="60" s="1"/>
  <c r="AW53" i="60"/>
  <c r="BH53" i="60" s="1"/>
  <c r="AV53" i="60"/>
  <c r="BG53" i="60" s="1"/>
  <c r="AU53" i="60"/>
  <c r="BQ53" i="60" s="1"/>
  <c r="AT53" i="60"/>
  <c r="BP53" i="60" s="1"/>
  <c r="AS53" i="60"/>
  <c r="BD53" i="60" s="1"/>
  <c r="AR53" i="60"/>
  <c r="BN53" i="60" s="1"/>
  <c r="AQ53" i="60"/>
  <c r="AP53" i="60"/>
  <c r="AO53" i="60"/>
  <c r="AN53" i="60"/>
  <c r="AM53" i="60"/>
  <c r="AL53" i="60"/>
  <c r="AK53" i="60"/>
  <c r="AJ53" i="60"/>
  <c r="AI53" i="60"/>
  <c r="AH53" i="60"/>
  <c r="AG53" i="60"/>
  <c r="AF53" i="60"/>
  <c r="AE53" i="60"/>
  <c r="AD53" i="60"/>
  <c r="AC53" i="60"/>
  <c r="AB53" i="60"/>
  <c r="AA53" i="60"/>
  <c r="Z53" i="60"/>
  <c r="Y53" i="60"/>
  <c r="X53" i="60"/>
  <c r="W53" i="60"/>
  <c r="V53" i="60"/>
  <c r="U53" i="60"/>
  <c r="T53" i="60"/>
  <c r="S53" i="60"/>
  <c r="R53" i="60"/>
  <c r="Q53" i="60"/>
  <c r="P53" i="60"/>
  <c r="O53" i="60"/>
  <c r="N53" i="60"/>
  <c r="M53" i="60"/>
  <c r="L53" i="60"/>
  <c r="K53" i="60"/>
  <c r="J53" i="60"/>
  <c r="I53" i="60"/>
  <c r="H53" i="60"/>
  <c r="G53" i="60"/>
  <c r="F53" i="60"/>
  <c r="E53" i="60"/>
  <c r="D53" i="60"/>
  <c r="BK52" i="60"/>
  <c r="BG52" i="60"/>
  <c r="BC52" i="60"/>
  <c r="BA52" i="60"/>
  <c r="BW52" i="60" s="1"/>
  <c r="AZ52" i="60"/>
  <c r="BV52" i="60" s="1"/>
  <c r="AY52" i="60"/>
  <c r="BJ52" i="60" s="1"/>
  <c r="AX52" i="60"/>
  <c r="BT52" i="60" s="1"/>
  <c r="AW52" i="60"/>
  <c r="BS52" i="60" s="1"/>
  <c r="AV52" i="60"/>
  <c r="BR52" i="60" s="1"/>
  <c r="AU52" i="60"/>
  <c r="BF52" i="60" s="1"/>
  <c r="AT52" i="60"/>
  <c r="BP52" i="60" s="1"/>
  <c r="AS52" i="60"/>
  <c r="BO52" i="60" s="1"/>
  <c r="AR52" i="60"/>
  <c r="BN52" i="60" s="1"/>
  <c r="AQ52" i="60"/>
  <c r="AP52" i="60"/>
  <c r="AO52" i="60"/>
  <c r="AN52" i="60"/>
  <c r="AM52" i="60"/>
  <c r="AL52" i="60"/>
  <c r="AK52" i="60"/>
  <c r="AJ52" i="60"/>
  <c r="AI52" i="60"/>
  <c r="AH52" i="60"/>
  <c r="AG52" i="60"/>
  <c r="AF52" i="60"/>
  <c r="AE52" i="60"/>
  <c r="AD52" i="60"/>
  <c r="AC52" i="60"/>
  <c r="AB52" i="60"/>
  <c r="AA52" i="60"/>
  <c r="Z52" i="60"/>
  <c r="Y52" i="60"/>
  <c r="X52" i="60"/>
  <c r="W52" i="60"/>
  <c r="V52" i="60"/>
  <c r="U52" i="60"/>
  <c r="T52" i="60"/>
  <c r="S52" i="60"/>
  <c r="R52" i="60"/>
  <c r="Q52" i="60"/>
  <c r="P52" i="60"/>
  <c r="O52" i="60"/>
  <c r="N52" i="60"/>
  <c r="M52" i="60"/>
  <c r="L52" i="60"/>
  <c r="K52" i="60"/>
  <c r="J52" i="60"/>
  <c r="I52" i="60"/>
  <c r="H52" i="60"/>
  <c r="G52" i="60"/>
  <c r="F52" i="60"/>
  <c r="E52" i="60"/>
  <c r="D52" i="60"/>
  <c r="BI51" i="60"/>
  <c r="BE51" i="60"/>
  <c r="BA51" i="60"/>
  <c r="BL51" i="60" s="1"/>
  <c r="AZ51" i="60"/>
  <c r="BK51" i="60" s="1"/>
  <c r="AY51" i="60"/>
  <c r="BU51" i="60" s="1"/>
  <c r="AX51" i="60"/>
  <c r="BT51" i="60" s="1"/>
  <c r="AW51" i="60"/>
  <c r="BH51" i="60" s="1"/>
  <c r="AV51" i="60"/>
  <c r="BR51" i="60" s="1"/>
  <c r="AU51" i="60"/>
  <c r="BQ51" i="60" s="1"/>
  <c r="AT51" i="60"/>
  <c r="BP51" i="60" s="1"/>
  <c r="AS51" i="60"/>
  <c r="BD51" i="60" s="1"/>
  <c r="AR51" i="60"/>
  <c r="BN51" i="60" s="1"/>
  <c r="AQ51" i="60"/>
  <c r="AP51" i="60"/>
  <c r="AO51" i="60"/>
  <c r="AN51" i="60"/>
  <c r="AM51" i="60"/>
  <c r="AL51" i="60"/>
  <c r="AK51" i="60"/>
  <c r="AJ51" i="60"/>
  <c r="AI51" i="60"/>
  <c r="AH51" i="60"/>
  <c r="AG51" i="60"/>
  <c r="AF51" i="60"/>
  <c r="AE51" i="60"/>
  <c r="AD51" i="60"/>
  <c r="AB51" i="60"/>
  <c r="AA51" i="60"/>
  <c r="Z51" i="60"/>
  <c r="Y51" i="60"/>
  <c r="X51" i="60"/>
  <c r="W51" i="60"/>
  <c r="V51" i="60"/>
  <c r="U51" i="60"/>
  <c r="T51" i="60"/>
  <c r="S51" i="60"/>
  <c r="R51" i="60"/>
  <c r="Q51" i="60"/>
  <c r="P51" i="60"/>
  <c r="O51" i="60"/>
  <c r="N51" i="60"/>
  <c r="M51" i="60"/>
  <c r="L51" i="60"/>
  <c r="K51" i="60"/>
  <c r="J51" i="60"/>
  <c r="I51" i="60"/>
  <c r="H51" i="60"/>
  <c r="G51" i="60"/>
  <c r="F51" i="60"/>
  <c r="E51" i="60"/>
  <c r="D51" i="60"/>
  <c r="BK50" i="60"/>
  <c r="BG50" i="60"/>
  <c r="BC50" i="60"/>
  <c r="BA50" i="60"/>
  <c r="BW50" i="60" s="1"/>
  <c r="AZ50" i="60"/>
  <c r="BV50" i="60" s="1"/>
  <c r="AY50" i="60"/>
  <c r="BJ50" i="60" s="1"/>
  <c r="AX50" i="60"/>
  <c r="BI50" i="60" s="1"/>
  <c r="AW50" i="60"/>
  <c r="BS50" i="60" s="1"/>
  <c r="AV50" i="60"/>
  <c r="BR50" i="60" s="1"/>
  <c r="AU50" i="60"/>
  <c r="BF50" i="60" s="1"/>
  <c r="AT50" i="60"/>
  <c r="BE50" i="60" s="1"/>
  <c r="AS50" i="60"/>
  <c r="BO50" i="60" s="1"/>
  <c r="AR50" i="60"/>
  <c r="BN50" i="60" s="1"/>
  <c r="AQ50" i="60"/>
  <c r="AP50" i="60"/>
  <c r="AO50" i="60"/>
  <c r="AN50" i="60"/>
  <c r="AM50" i="60"/>
  <c r="AL50" i="60"/>
  <c r="AK50" i="60"/>
  <c r="AJ50" i="60"/>
  <c r="AI50" i="60"/>
  <c r="AH50" i="60"/>
  <c r="AG50" i="60"/>
  <c r="AF50" i="60"/>
  <c r="AE50" i="60"/>
  <c r="AD50" i="60"/>
  <c r="AC50" i="60"/>
  <c r="AB50" i="60"/>
  <c r="AA50" i="60"/>
  <c r="Z50" i="60"/>
  <c r="Y50" i="60"/>
  <c r="X50" i="60"/>
  <c r="W50" i="60"/>
  <c r="V50" i="60"/>
  <c r="U50" i="60"/>
  <c r="T50" i="60"/>
  <c r="S50" i="60"/>
  <c r="R50" i="60"/>
  <c r="Q50" i="60"/>
  <c r="P50" i="60"/>
  <c r="O50" i="60"/>
  <c r="N50" i="60"/>
  <c r="M50" i="60"/>
  <c r="L50" i="60"/>
  <c r="K50" i="60"/>
  <c r="J50" i="60"/>
  <c r="I50" i="60"/>
  <c r="H50" i="60"/>
  <c r="G50" i="60"/>
  <c r="F50" i="60"/>
  <c r="E50" i="60"/>
  <c r="D50" i="60"/>
  <c r="BI49" i="60"/>
  <c r="BE49" i="60"/>
  <c r="BA49" i="60"/>
  <c r="BL49" i="60" s="1"/>
  <c r="AZ49" i="60"/>
  <c r="BK49" i="60" s="1"/>
  <c r="AY49" i="60"/>
  <c r="BU49" i="60" s="1"/>
  <c r="AX49" i="60"/>
  <c r="BT49" i="60" s="1"/>
  <c r="AW49" i="60"/>
  <c r="BH49" i="60" s="1"/>
  <c r="AV49" i="60"/>
  <c r="BR49" i="60" s="1"/>
  <c r="AU49" i="60"/>
  <c r="BQ49" i="60" s="1"/>
  <c r="AT49" i="60"/>
  <c r="BP49" i="60" s="1"/>
  <c r="AS49" i="60"/>
  <c r="BD49" i="60" s="1"/>
  <c r="AR49" i="60"/>
  <c r="BC49" i="60" s="1"/>
  <c r="AQ49" i="60"/>
  <c r="AP49" i="60"/>
  <c r="AO49" i="60"/>
  <c r="AN49" i="60"/>
  <c r="AM49" i="60"/>
  <c r="AL49" i="60"/>
  <c r="AK49" i="60"/>
  <c r="AJ49" i="60"/>
  <c r="AI49" i="60"/>
  <c r="AH49" i="60"/>
  <c r="AG49" i="60"/>
  <c r="AF49" i="60"/>
  <c r="AE49" i="60"/>
  <c r="AD49" i="60"/>
  <c r="AC49" i="60"/>
  <c r="AB49" i="60"/>
  <c r="AA49" i="60"/>
  <c r="Z49" i="60"/>
  <c r="Y49" i="60"/>
  <c r="X49" i="60"/>
  <c r="W49" i="60"/>
  <c r="V49" i="60"/>
  <c r="U49" i="60"/>
  <c r="T49" i="60"/>
  <c r="S49" i="60"/>
  <c r="R49" i="60"/>
  <c r="Q49" i="60"/>
  <c r="P49" i="60"/>
  <c r="O49" i="60"/>
  <c r="N49" i="60"/>
  <c r="M49" i="60"/>
  <c r="L49" i="60"/>
  <c r="K49" i="60"/>
  <c r="J49" i="60"/>
  <c r="I49" i="60"/>
  <c r="H49" i="60"/>
  <c r="G49" i="60"/>
  <c r="F49" i="60"/>
  <c r="E49" i="60"/>
  <c r="D49" i="60"/>
  <c r="BK48" i="60"/>
  <c r="BG48" i="60"/>
  <c r="BC48" i="60"/>
  <c r="BA48" i="60"/>
  <c r="BW48" i="60" s="1"/>
  <c r="AZ48" i="60"/>
  <c r="BV48" i="60" s="1"/>
  <c r="AY48" i="60"/>
  <c r="BJ48" i="60" s="1"/>
  <c r="AX48" i="60"/>
  <c r="BT48" i="60" s="1"/>
  <c r="AW48" i="60"/>
  <c r="BS48" i="60" s="1"/>
  <c r="AV48" i="60"/>
  <c r="BR48" i="60" s="1"/>
  <c r="AU48" i="60"/>
  <c r="BF48" i="60" s="1"/>
  <c r="AT48" i="60"/>
  <c r="BP48" i="60" s="1"/>
  <c r="AS48" i="60"/>
  <c r="BO48" i="60" s="1"/>
  <c r="AR48" i="60"/>
  <c r="BN48" i="60" s="1"/>
  <c r="AQ48" i="60"/>
  <c r="AP48" i="60"/>
  <c r="AO48" i="60"/>
  <c r="AN48" i="60"/>
  <c r="AM48" i="60"/>
  <c r="AL48" i="60"/>
  <c r="AK48" i="60"/>
  <c r="AJ48" i="60"/>
  <c r="AI48" i="60"/>
  <c r="AH48" i="60"/>
  <c r="AG48" i="60"/>
  <c r="AF48" i="60"/>
  <c r="AE48" i="60"/>
  <c r="AD48" i="60"/>
  <c r="AC48" i="60"/>
  <c r="AB48" i="60"/>
  <c r="AA48" i="60"/>
  <c r="Z48" i="60"/>
  <c r="Y48" i="60"/>
  <c r="X48" i="60"/>
  <c r="W48" i="60"/>
  <c r="V48" i="60"/>
  <c r="U48" i="60"/>
  <c r="T48" i="60"/>
  <c r="S48" i="60"/>
  <c r="R48" i="60"/>
  <c r="Q48" i="60"/>
  <c r="P48" i="60"/>
  <c r="O48" i="60"/>
  <c r="N48" i="60"/>
  <c r="M48" i="60"/>
  <c r="L48" i="60"/>
  <c r="K48" i="60"/>
  <c r="J48" i="60"/>
  <c r="I48" i="60"/>
  <c r="H48" i="60"/>
  <c r="G48" i="60"/>
  <c r="F48" i="60"/>
  <c r="E48" i="60"/>
  <c r="D48" i="60"/>
  <c r="BI47" i="60"/>
  <c r="BE47" i="60"/>
  <c r="BA47" i="60"/>
  <c r="BL47" i="60" s="1"/>
  <c r="AZ47" i="60"/>
  <c r="BV47" i="60" s="1"/>
  <c r="AY47" i="60"/>
  <c r="BU47" i="60" s="1"/>
  <c r="AX47" i="60"/>
  <c r="BT47" i="60" s="1"/>
  <c r="AW47" i="60"/>
  <c r="BH47" i="60" s="1"/>
  <c r="AV47" i="60"/>
  <c r="BG47" i="60" s="1"/>
  <c r="AU47" i="60"/>
  <c r="BQ47" i="60" s="1"/>
  <c r="AT47" i="60"/>
  <c r="BP47" i="60" s="1"/>
  <c r="AS47" i="60"/>
  <c r="BD47" i="60" s="1"/>
  <c r="AR47" i="60"/>
  <c r="BC47" i="60" s="1"/>
  <c r="AQ47" i="60"/>
  <c r="AP47" i="60"/>
  <c r="AO47" i="60"/>
  <c r="AN47" i="60"/>
  <c r="AM47" i="60"/>
  <c r="AL47" i="60"/>
  <c r="AK47" i="60"/>
  <c r="AJ47" i="60"/>
  <c r="AI47" i="60"/>
  <c r="AH47" i="60"/>
  <c r="AG47" i="60"/>
  <c r="AF47" i="60"/>
  <c r="AE47" i="60"/>
  <c r="AD47" i="60"/>
  <c r="AC47" i="60"/>
  <c r="AB47" i="60"/>
  <c r="AA47" i="60"/>
  <c r="Z47" i="60"/>
  <c r="Y47" i="60"/>
  <c r="X47" i="60"/>
  <c r="W47" i="60"/>
  <c r="V47" i="60"/>
  <c r="U47" i="60"/>
  <c r="T47" i="60"/>
  <c r="S47" i="60"/>
  <c r="R47" i="60"/>
  <c r="Q47" i="60"/>
  <c r="P47" i="60"/>
  <c r="O47" i="60"/>
  <c r="N47" i="60"/>
  <c r="M47" i="60"/>
  <c r="L47" i="60"/>
  <c r="K47" i="60"/>
  <c r="J47" i="60"/>
  <c r="I47" i="60"/>
  <c r="H47" i="60"/>
  <c r="G47" i="60"/>
  <c r="F47" i="60"/>
  <c r="E47" i="60"/>
  <c r="D47" i="60"/>
  <c r="BW41" i="60"/>
  <c r="BV41" i="60"/>
  <c r="BU41" i="60"/>
  <c r="BT41" i="60"/>
  <c r="BS41" i="60"/>
  <c r="BR41" i="60"/>
  <c r="BQ41" i="60"/>
  <c r="BP41" i="60"/>
  <c r="BO41" i="60"/>
  <c r="BN41" i="60"/>
  <c r="BL41" i="60"/>
  <c r="BK41" i="60"/>
  <c r="BJ41" i="60"/>
  <c r="BI41" i="60"/>
  <c r="BH41" i="60"/>
  <c r="BG41" i="60"/>
  <c r="BF41" i="60"/>
  <c r="BE41" i="60"/>
  <c r="BD41" i="60"/>
  <c r="BC41" i="60"/>
  <c r="BW40" i="60"/>
  <c r="BV40" i="60"/>
  <c r="BU40" i="60"/>
  <c r="BT40" i="60"/>
  <c r="BS40" i="60"/>
  <c r="BR40" i="60"/>
  <c r="BQ40" i="60"/>
  <c r="BP40" i="60"/>
  <c r="BO40" i="60"/>
  <c r="BN40" i="60"/>
  <c r="BL40" i="60"/>
  <c r="BK40" i="60"/>
  <c r="BJ40" i="60"/>
  <c r="BI40" i="60"/>
  <c r="BH40" i="60"/>
  <c r="BG40" i="60"/>
  <c r="BF40" i="60"/>
  <c r="BE40" i="60"/>
  <c r="BD40" i="60"/>
  <c r="BC40" i="60"/>
  <c r="BW39" i="60"/>
  <c r="BV39" i="60"/>
  <c r="BU39" i="60"/>
  <c r="BT39" i="60"/>
  <c r="BS39" i="60"/>
  <c r="BR39" i="60"/>
  <c r="BQ39" i="60"/>
  <c r="BP39" i="60"/>
  <c r="BO39" i="60"/>
  <c r="BN39" i="60"/>
  <c r="BL39" i="60"/>
  <c r="BK39" i="60"/>
  <c r="BJ39" i="60"/>
  <c r="BI39" i="60"/>
  <c r="BH39" i="60"/>
  <c r="BG39" i="60"/>
  <c r="BF39" i="60"/>
  <c r="BE39" i="60"/>
  <c r="BD39" i="60"/>
  <c r="BC39" i="60"/>
  <c r="BW38" i="60"/>
  <c r="BV38" i="60"/>
  <c r="BU38" i="60"/>
  <c r="BT38" i="60"/>
  <c r="BS38" i="60"/>
  <c r="BR38" i="60"/>
  <c r="BQ38" i="60"/>
  <c r="BP38" i="60"/>
  <c r="BO38" i="60"/>
  <c r="BN38" i="60"/>
  <c r="BL38" i="60"/>
  <c r="BK38" i="60"/>
  <c r="BJ38" i="60"/>
  <c r="BI38" i="60"/>
  <c r="BH38" i="60"/>
  <c r="BG38" i="60"/>
  <c r="BF38" i="60"/>
  <c r="BE38" i="60"/>
  <c r="BD38" i="60"/>
  <c r="BC38" i="60"/>
  <c r="BW37" i="60"/>
  <c r="BV37" i="60"/>
  <c r="BU37" i="60"/>
  <c r="BT37" i="60"/>
  <c r="BS37" i="60"/>
  <c r="BR37" i="60"/>
  <c r="BQ37" i="60"/>
  <c r="BP37" i="60"/>
  <c r="BO37" i="60"/>
  <c r="BN37" i="60"/>
  <c r="BL37" i="60"/>
  <c r="BK37" i="60"/>
  <c r="BJ37" i="60"/>
  <c r="BI37" i="60"/>
  <c r="BH37" i="60"/>
  <c r="BG37" i="60"/>
  <c r="BF37" i="60"/>
  <c r="BE37" i="60"/>
  <c r="BD37" i="60"/>
  <c r="BC37" i="60"/>
  <c r="BW36" i="60"/>
  <c r="BV36" i="60"/>
  <c r="BU36" i="60"/>
  <c r="BT36" i="60"/>
  <c r="BS36" i="60"/>
  <c r="BR36" i="60"/>
  <c r="BQ36" i="60"/>
  <c r="BP36" i="60"/>
  <c r="BO36" i="60"/>
  <c r="BN36" i="60"/>
  <c r="BL36" i="60"/>
  <c r="BK36" i="60"/>
  <c r="BJ36" i="60"/>
  <c r="BI36" i="60"/>
  <c r="BH36" i="60"/>
  <c r="BG36" i="60"/>
  <c r="BF36" i="60"/>
  <c r="BE36" i="60"/>
  <c r="BD36" i="60"/>
  <c r="BC36" i="60"/>
  <c r="BW35" i="60"/>
  <c r="BV35" i="60"/>
  <c r="BU35" i="60"/>
  <c r="BT35" i="60"/>
  <c r="BS35" i="60"/>
  <c r="BR35" i="60"/>
  <c r="BQ35" i="60"/>
  <c r="BP35" i="60"/>
  <c r="BO35" i="60"/>
  <c r="BN35" i="60"/>
  <c r="BL35" i="60"/>
  <c r="BK35" i="60"/>
  <c r="BJ35" i="60"/>
  <c r="BI35" i="60"/>
  <c r="BH35" i="60"/>
  <c r="BG35" i="60"/>
  <c r="BF35" i="60"/>
  <c r="BE35" i="60"/>
  <c r="BD35" i="60"/>
  <c r="BC35" i="60"/>
  <c r="BW34" i="60"/>
  <c r="BV34" i="60"/>
  <c r="BU34" i="60"/>
  <c r="BT34" i="60"/>
  <c r="BS34" i="60"/>
  <c r="BR34" i="60"/>
  <c r="BQ34" i="60"/>
  <c r="BP34" i="60"/>
  <c r="BO34" i="60"/>
  <c r="BN34" i="60"/>
  <c r="BL34" i="60"/>
  <c r="BK34" i="60"/>
  <c r="BJ34" i="60"/>
  <c r="BI34" i="60"/>
  <c r="BH34" i="60"/>
  <c r="BG34" i="60"/>
  <c r="BF34" i="60"/>
  <c r="BE34" i="60"/>
  <c r="BD34" i="60"/>
  <c r="BC34" i="60"/>
  <c r="BW33" i="60"/>
  <c r="BV33" i="60"/>
  <c r="BU33" i="60"/>
  <c r="BT33" i="60"/>
  <c r="BS33" i="60"/>
  <c r="BR33" i="60"/>
  <c r="BQ33" i="60"/>
  <c r="BP33" i="60"/>
  <c r="BO33" i="60"/>
  <c r="BN33" i="60"/>
  <c r="BL33" i="60"/>
  <c r="BK33" i="60"/>
  <c r="BJ33" i="60"/>
  <c r="BI33" i="60"/>
  <c r="BH33" i="60"/>
  <c r="BG33" i="60"/>
  <c r="BF33" i="60"/>
  <c r="BE33" i="60"/>
  <c r="BD33" i="60"/>
  <c r="BC33" i="60"/>
  <c r="BW32" i="60"/>
  <c r="BV32" i="60"/>
  <c r="BU32" i="60"/>
  <c r="BT32" i="60"/>
  <c r="BS32" i="60"/>
  <c r="BR32" i="60"/>
  <c r="BQ32" i="60"/>
  <c r="BP32" i="60"/>
  <c r="BO32" i="60"/>
  <c r="BN32" i="60"/>
  <c r="BL32" i="60"/>
  <c r="BK32" i="60"/>
  <c r="BJ32" i="60"/>
  <c r="BI32" i="60"/>
  <c r="BH32" i="60"/>
  <c r="BG32" i="60"/>
  <c r="BF32" i="60"/>
  <c r="BE32" i="60"/>
  <c r="BD32" i="60"/>
  <c r="BC32" i="60"/>
  <c r="BW31" i="60"/>
  <c r="BV31" i="60"/>
  <c r="BU31" i="60"/>
  <c r="BT31" i="60"/>
  <c r="BS31" i="60"/>
  <c r="BR31" i="60"/>
  <c r="BQ31" i="60"/>
  <c r="BP31" i="60"/>
  <c r="BO31" i="60"/>
  <c r="BN31" i="60"/>
  <c r="BL31" i="60"/>
  <c r="BK31" i="60"/>
  <c r="BJ31" i="60"/>
  <c r="BI31" i="60"/>
  <c r="BH31" i="60"/>
  <c r="BG31" i="60"/>
  <c r="BF31" i="60"/>
  <c r="BE31" i="60"/>
  <c r="BD31" i="60"/>
  <c r="BC31" i="60"/>
  <c r="BW30" i="60"/>
  <c r="BV30" i="60"/>
  <c r="BU30" i="60"/>
  <c r="BT30" i="60"/>
  <c r="BS30" i="60"/>
  <c r="BR30" i="60"/>
  <c r="BQ30" i="60"/>
  <c r="BP30" i="60"/>
  <c r="BO30" i="60"/>
  <c r="BN30" i="60"/>
  <c r="BL30" i="60"/>
  <c r="BK30" i="60"/>
  <c r="BJ30" i="60"/>
  <c r="BI30" i="60"/>
  <c r="BH30" i="60"/>
  <c r="BG30" i="60"/>
  <c r="BF30" i="60"/>
  <c r="BE30" i="60"/>
  <c r="BD30" i="60"/>
  <c r="BC30" i="60"/>
  <c r="BW29" i="60"/>
  <c r="BV29" i="60"/>
  <c r="BU29" i="60"/>
  <c r="BT29" i="60"/>
  <c r="BS29" i="60"/>
  <c r="BR29" i="60"/>
  <c r="BQ29" i="60"/>
  <c r="BP29" i="60"/>
  <c r="BO29" i="60"/>
  <c r="BN29" i="60"/>
  <c r="BL29" i="60"/>
  <c r="BK29" i="60"/>
  <c r="BJ29" i="60"/>
  <c r="BI29" i="60"/>
  <c r="BH29" i="60"/>
  <c r="BG29" i="60"/>
  <c r="BF29" i="60"/>
  <c r="BE29" i="60"/>
  <c r="BD29" i="60"/>
  <c r="BC29" i="60"/>
  <c r="BW28" i="60"/>
  <c r="BV28" i="60"/>
  <c r="BU28" i="60"/>
  <c r="BT28" i="60"/>
  <c r="BS28" i="60"/>
  <c r="BR28" i="60"/>
  <c r="BQ28" i="60"/>
  <c r="BP28" i="60"/>
  <c r="BO28" i="60"/>
  <c r="BN28" i="60"/>
  <c r="BL28" i="60"/>
  <c r="BK28" i="60"/>
  <c r="BJ28" i="60"/>
  <c r="BI28" i="60"/>
  <c r="BH28" i="60"/>
  <c r="BG28" i="60"/>
  <c r="BF28" i="60"/>
  <c r="BE28" i="60"/>
  <c r="BD28" i="60"/>
  <c r="BC28" i="60"/>
  <c r="BW27" i="60"/>
  <c r="BV27" i="60"/>
  <c r="BU27" i="60"/>
  <c r="BT27" i="60"/>
  <c r="BS27" i="60"/>
  <c r="BR27" i="60"/>
  <c r="BQ27" i="60"/>
  <c r="BP27" i="60"/>
  <c r="BO27" i="60"/>
  <c r="BN27" i="60"/>
  <c r="BL27" i="60"/>
  <c r="BK27" i="60"/>
  <c r="BJ27" i="60"/>
  <c r="BI27" i="60"/>
  <c r="BH27" i="60"/>
  <c r="BG27" i="60"/>
  <c r="BF27" i="60"/>
  <c r="BE27" i="60"/>
  <c r="BD27" i="60"/>
  <c r="BC27" i="60"/>
  <c r="BW26" i="60"/>
  <c r="BV26" i="60"/>
  <c r="BU26" i="60"/>
  <c r="BT26" i="60"/>
  <c r="BS26" i="60"/>
  <c r="BR26" i="60"/>
  <c r="BQ26" i="60"/>
  <c r="BP26" i="60"/>
  <c r="BO26" i="60"/>
  <c r="BN26" i="60"/>
  <c r="BL26" i="60"/>
  <c r="BK26" i="60"/>
  <c r="BJ26" i="60"/>
  <c r="BI26" i="60"/>
  <c r="BH26" i="60"/>
  <c r="BG26" i="60"/>
  <c r="BF26" i="60"/>
  <c r="BE26" i="60"/>
  <c r="BD26" i="60"/>
  <c r="BC26" i="60"/>
  <c r="BW25" i="60"/>
  <c r="BV25" i="60"/>
  <c r="BU25" i="60"/>
  <c r="BT25" i="60"/>
  <c r="BS25" i="60"/>
  <c r="BR25" i="60"/>
  <c r="BQ25" i="60"/>
  <c r="BP25" i="60"/>
  <c r="BO25" i="60"/>
  <c r="BN25" i="60"/>
  <c r="BL25" i="60"/>
  <c r="BK25" i="60"/>
  <c r="BJ25" i="60"/>
  <c r="BI25" i="60"/>
  <c r="BH25" i="60"/>
  <c r="BG25" i="60"/>
  <c r="BF25" i="60"/>
  <c r="BE25" i="60"/>
  <c r="BD25" i="60"/>
  <c r="BC25" i="60"/>
  <c r="BW24" i="60"/>
  <c r="BV24" i="60"/>
  <c r="BU24" i="60"/>
  <c r="BT24" i="60"/>
  <c r="BS24" i="60"/>
  <c r="BR24" i="60"/>
  <c r="BQ24" i="60"/>
  <c r="BP24" i="60"/>
  <c r="BO24" i="60"/>
  <c r="BN24" i="60"/>
  <c r="BL24" i="60"/>
  <c r="BK24" i="60"/>
  <c r="BJ24" i="60"/>
  <c r="BI24" i="60"/>
  <c r="BH24" i="60"/>
  <c r="BG24" i="60"/>
  <c r="BF24" i="60"/>
  <c r="BE24" i="60"/>
  <c r="BD24" i="60"/>
  <c r="BC24" i="60"/>
  <c r="BW23" i="60"/>
  <c r="BV23" i="60"/>
  <c r="BU23" i="60"/>
  <c r="BT23" i="60"/>
  <c r="BS23" i="60"/>
  <c r="BR23" i="60"/>
  <c r="BQ23" i="60"/>
  <c r="BP23" i="60"/>
  <c r="BO23" i="60"/>
  <c r="BN23" i="60"/>
  <c r="BL23" i="60"/>
  <c r="BK23" i="60"/>
  <c r="BJ23" i="60"/>
  <c r="BI23" i="60"/>
  <c r="BH23" i="60"/>
  <c r="BG23" i="60"/>
  <c r="BF23" i="60"/>
  <c r="BE23" i="60"/>
  <c r="BD23" i="60"/>
  <c r="BC23" i="60"/>
  <c r="BW22" i="60"/>
  <c r="BV22" i="60"/>
  <c r="BU22" i="60"/>
  <c r="BT22" i="60"/>
  <c r="BS22" i="60"/>
  <c r="BR22" i="60"/>
  <c r="BQ22" i="60"/>
  <c r="BP22" i="60"/>
  <c r="BO22" i="60"/>
  <c r="BN22" i="60"/>
  <c r="BL22" i="60"/>
  <c r="BK22" i="60"/>
  <c r="BJ22" i="60"/>
  <c r="BI22" i="60"/>
  <c r="BH22" i="60"/>
  <c r="BG22" i="60"/>
  <c r="BF22" i="60"/>
  <c r="BE22" i="60"/>
  <c r="BD22" i="60"/>
  <c r="BC22" i="60"/>
  <c r="BW21" i="60"/>
  <c r="BV21" i="60"/>
  <c r="BU21" i="60"/>
  <c r="BT21" i="60"/>
  <c r="BS21" i="60"/>
  <c r="BR21" i="60"/>
  <c r="BQ21" i="60"/>
  <c r="BP21" i="60"/>
  <c r="BO21" i="60"/>
  <c r="BN21" i="60"/>
  <c r="BL21" i="60"/>
  <c r="BK21" i="60"/>
  <c r="BJ21" i="60"/>
  <c r="BI21" i="60"/>
  <c r="BH21" i="60"/>
  <c r="BG21" i="60"/>
  <c r="BF21" i="60"/>
  <c r="BE21" i="60"/>
  <c r="BD21" i="60"/>
  <c r="BC21" i="60"/>
  <c r="BW20" i="60"/>
  <c r="BV20" i="60"/>
  <c r="BU20" i="60"/>
  <c r="BT20" i="60"/>
  <c r="BS20" i="60"/>
  <c r="BR20" i="60"/>
  <c r="BQ20" i="60"/>
  <c r="BP20" i="60"/>
  <c r="BO20" i="60"/>
  <c r="BN20" i="60"/>
  <c r="BL20" i="60"/>
  <c r="BK20" i="60"/>
  <c r="BJ20" i="60"/>
  <c r="BI20" i="60"/>
  <c r="BH20" i="60"/>
  <c r="BG20" i="60"/>
  <c r="BF20" i="60"/>
  <c r="BE20" i="60"/>
  <c r="BD20" i="60"/>
  <c r="BC20" i="60"/>
  <c r="BW19" i="60"/>
  <c r="BV19" i="60"/>
  <c r="BU19" i="60"/>
  <c r="BT19" i="60"/>
  <c r="BS19" i="60"/>
  <c r="BR19" i="60"/>
  <c r="BQ19" i="60"/>
  <c r="BP19" i="60"/>
  <c r="BO19" i="60"/>
  <c r="BN19" i="60"/>
  <c r="BL19" i="60"/>
  <c r="BK19" i="60"/>
  <c r="BJ19" i="60"/>
  <c r="BI19" i="60"/>
  <c r="BH19" i="60"/>
  <c r="BG19" i="60"/>
  <c r="BF19" i="60"/>
  <c r="BE19" i="60"/>
  <c r="BD19" i="60"/>
  <c r="BC19" i="60"/>
  <c r="BW18" i="60"/>
  <c r="BV18" i="60"/>
  <c r="BU18" i="60"/>
  <c r="BT18" i="60"/>
  <c r="BS18" i="60"/>
  <c r="BR18" i="60"/>
  <c r="BQ18" i="60"/>
  <c r="BP18" i="60"/>
  <c r="BO18" i="60"/>
  <c r="BN18" i="60"/>
  <c r="BL18" i="60"/>
  <c r="BK18" i="60"/>
  <c r="BJ18" i="60"/>
  <c r="BI18" i="60"/>
  <c r="BH18" i="60"/>
  <c r="BG18" i="60"/>
  <c r="BF18" i="60"/>
  <c r="BE18" i="60"/>
  <c r="BD18" i="60"/>
  <c r="BC18" i="60"/>
  <c r="BW17" i="60"/>
  <c r="BV17" i="60"/>
  <c r="BU17" i="60"/>
  <c r="BT17" i="60"/>
  <c r="BS17" i="60"/>
  <c r="BR17" i="60"/>
  <c r="BQ17" i="60"/>
  <c r="BP17" i="60"/>
  <c r="BO17" i="60"/>
  <c r="BN17" i="60"/>
  <c r="BL17" i="60"/>
  <c r="BK17" i="60"/>
  <c r="BJ17" i="60"/>
  <c r="BI17" i="60"/>
  <c r="BH17" i="60"/>
  <c r="BG17" i="60"/>
  <c r="BF17" i="60"/>
  <c r="BE17" i="60"/>
  <c r="BD17" i="60"/>
  <c r="BC17" i="60"/>
  <c r="BW16" i="60"/>
  <c r="BV16" i="60"/>
  <c r="BU16" i="60"/>
  <c r="BT16" i="60"/>
  <c r="BS16" i="60"/>
  <c r="BR16" i="60"/>
  <c r="BQ16" i="60"/>
  <c r="BP16" i="60"/>
  <c r="BO16" i="60"/>
  <c r="BN16" i="60"/>
  <c r="BL16" i="60"/>
  <c r="BK16" i="60"/>
  <c r="BJ16" i="60"/>
  <c r="BI16" i="60"/>
  <c r="BH16" i="60"/>
  <c r="BG16" i="60"/>
  <c r="BF16" i="60"/>
  <c r="BE16" i="60"/>
  <c r="BD16" i="60"/>
  <c r="BC16" i="60"/>
  <c r="BW15" i="60"/>
  <c r="BV15" i="60"/>
  <c r="BU15" i="60"/>
  <c r="BT15" i="60"/>
  <c r="BS15" i="60"/>
  <c r="BR15" i="60"/>
  <c r="BQ15" i="60"/>
  <c r="BP15" i="60"/>
  <c r="BO15" i="60"/>
  <c r="BN15" i="60"/>
  <c r="BL15" i="60"/>
  <c r="BK15" i="60"/>
  <c r="BJ15" i="60"/>
  <c r="BI15" i="60"/>
  <c r="BH15" i="60"/>
  <c r="BG15" i="60"/>
  <c r="BF15" i="60"/>
  <c r="BE15" i="60"/>
  <c r="BD15" i="60"/>
  <c r="BC15" i="60"/>
  <c r="BW14" i="60"/>
  <c r="BV14" i="60"/>
  <c r="BU14" i="60"/>
  <c r="BT14" i="60"/>
  <c r="BS14" i="60"/>
  <c r="BR14" i="60"/>
  <c r="BQ14" i="60"/>
  <c r="BP14" i="60"/>
  <c r="BO14" i="60"/>
  <c r="BN14" i="60"/>
  <c r="BL14" i="60"/>
  <c r="BK14" i="60"/>
  <c r="BJ14" i="60"/>
  <c r="BI14" i="60"/>
  <c r="BH14" i="60"/>
  <c r="BG14" i="60"/>
  <c r="BF14" i="60"/>
  <c r="BE14" i="60"/>
  <c r="BD14" i="60"/>
  <c r="BC14" i="60"/>
  <c r="BW13" i="60"/>
  <c r="BV13" i="60"/>
  <c r="BU13" i="60"/>
  <c r="BT13" i="60"/>
  <c r="BS13" i="60"/>
  <c r="BR13" i="60"/>
  <c r="BQ13" i="60"/>
  <c r="BP13" i="60"/>
  <c r="BO13" i="60"/>
  <c r="BN13" i="60"/>
  <c r="BL13" i="60"/>
  <c r="BK13" i="60"/>
  <c r="BJ13" i="60"/>
  <c r="BI13" i="60"/>
  <c r="BH13" i="60"/>
  <c r="BG13" i="60"/>
  <c r="BF13" i="60"/>
  <c r="BE13" i="60"/>
  <c r="BD13" i="60"/>
  <c r="BC13" i="60"/>
  <c r="BW12" i="60"/>
  <c r="BV12" i="60"/>
  <c r="BU12" i="60"/>
  <c r="BT12" i="60"/>
  <c r="BS12" i="60"/>
  <c r="BR12" i="60"/>
  <c r="BQ12" i="60"/>
  <c r="BP12" i="60"/>
  <c r="BO12" i="60"/>
  <c r="BN12" i="60"/>
  <c r="BL12" i="60"/>
  <c r="BK12" i="60"/>
  <c r="BJ12" i="60"/>
  <c r="BI12" i="60"/>
  <c r="BH12" i="60"/>
  <c r="BG12" i="60"/>
  <c r="BF12" i="60"/>
  <c r="BE12" i="60"/>
  <c r="BD12" i="60"/>
  <c r="BC12" i="60"/>
  <c r="BW11" i="60"/>
  <c r="BV11" i="60"/>
  <c r="BU11" i="60"/>
  <c r="BT11" i="60"/>
  <c r="BS11" i="60"/>
  <c r="BR11" i="60"/>
  <c r="BQ11" i="60"/>
  <c r="BP11" i="60"/>
  <c r="BO11" i="60"/>
  <c r="BN11" i="60"/>
  <c r="BL11" i="60"/>
  <c r="BK11" i="60"/>
  <c r="BJ11" i="60"/>
  <c r="BI11" i="60"/>
  <c r="BH11" i="60"/>
  <c r="BG11" i="60"/>
  <c r="BF11" i="60"/>
  <c r="BE11" i="60"/>
  <c r="BD11" i="60"/>
  <c r="BC11" i="60"/>
  <c r="BW10" i="60"/>
  <c r="BV10" i="60"/>
  <c r="BU10" i="60"/>
  <c r="BT10" i="60"/>
  <c r="BS10" i="60"/>
  <c r="BR10" i="60"/>
  <c r="BQ10" i="60"/>
  <c r="BP10" i="60"/>
  <c r="BO10" i="60"/>
  <c r="BN10" i="60"/>
  <c r="BL10" i="60"/>
  <c r="BK10" i="60"/>
  <c r="BJ10" i="60"/>
  <c r="BI10" i="60"/>
  <c r="BH10" i="60"/>
  <c r="BG10" i="60"/>
  <c r="BF10" i="60"/>
  <c r="BE10" i="60"/>
  <c r="BD10" i="60"/>
  <c r="BC10" i="60"/>
  <c r="BW9" i="60"/>
  <c r="BV9" i="60"/>
  <c r="BU9" i="60"/>
  <c r="BT9" i="60"/>
  <c r="BS9" i="60"/>
  <c r="BR9" i="60"/>
  <c r="BQ9" i="60"/>
  <c r="BP9" i="60"/>
  <c r="BO9" i="60"/>
  <c r="BN9" i="60"/>
  <c r="BL9" i="60"/>
  <c r="BK9" i="60"/>
  <c r="BJ9" i="60"/>
  <c r="BI9" i="60"/>
  <c r="BH9" i="60"/>
  <c r="BG9" i="60"/>
  <c r="BF9" i="60"/>
  <c r="BE9" i="60"/>
  <c r="BD9" i="60"/>
  <c r="BC9" i="60"/>
  <c r="BW8" i="60"/>
  <c r="BV8" i="60"/>
  <c r="BU8" i="60"/>
  <c r="BT8" i="60"/>
  <c r="BS8" i="60"/>
  <c r="BR8" i="60"/>
  <c r="BQ8" i="60"/>
  <c r="BP8" i="60"/>
  <c r="BO8" i="60"/>
  <c r="BN8" i="60"/>
  <c r="BL8" i="60"/>
  <c r="BK8" i="60"/>
  <c r="BJ8" i="60"/>
  <c r="BI8" i="60"/>
  <c r="BH8" i="60"/>
  <c r="BG8" i="60"/>
  <c r="BF8" i="60"/>
  <c r="BE8" i="60"/>
  <c r="BD8" i="60"/>
  <c r="BC8" i="60"/>
  <c r="BW7" i="60"/>
  <c r="BV7" i="60"/>
  <c r="BU7" i="60"/>
  <c r="BT7" i="60"/>
  <c r="BS7" i="60"/>
  <c r="BR7" i="60"/>
  <c r="BQ7" i="60"/>
  <c r="BP7" i="60"/>
  <c r="BO7" i="60"/>
  <c r="BN7" i="60"/>
  <c r="BL7" i="60"/>
  <c r="BK7" i="60"/>
  <c r="BJ7" i="60"/>
  <c r="BI7" i="60"/>
  <c r="BH7" i="60"/>
  <c r="BG7" i="60"/>
  <c r="BF7" i="60"/>
  <c r="BE7" i="60"/>
  <c r="BD7" i="60"/>
  <c r="BC7" i="60"/>
  <c r="BW6" i="60"/>
  <c r="BV6" i="60"/>
  <c r="BU6" i="60"/>
  <c r="BT6" i="60"/>
  <c r="BS6" i="60"/>
  <c r="BR6" i="60"/>
  <c r="BQ6" i="60"/>
  <c r="BP6" i="60"/>
  <c r="BO6" i="60"/>
  <c r="BN6" i="60"/>
  <c r="BL6" i="60"/>
  <c r="BK6" i="60"/>
  <c r="BJ6" i="60"/>
  <c r="BI6" i="60"/>
  <c r="BH6" i="60"/>
  <c r="BG6" i="60"/>
  <c r="BF6" i="60"/>
  <c r="BE6" i="60"/>
  <c r="BD6" i="60"/>
  <c r="BC6" i="60"/>
  <c r="BW5" i="60"/>
  <c r="BV5" i="60"/>
  <c r="BU5" i="60"/>
  <c r="BT5" i="60"/>
  <c r="BS5" i="60"/>
  <c r="BR5" i="60"/>
  <c r="BQ5" i="60"/>
  <c r="BP5" i="60"/>
  <c r="BO5" i="60"/>
  <c r="BN5" i="60"/>
  <c r="BL5" i="60"/>
  <c r="BK5" i="60"/>
  <c r="BJ5" i="60"/>
  <c r="BI5" i="60"/>
  <c r="BH5" i="60"/>
  <c r="BG5" i="60"/>
  <c r="BF5" i="60"/>
  <c r="BE5" i="60"/>
  <c r="BD5" i="60"/>
  <c r="BC5" i="60"/>
  <c r="BW56" i="30"/>
  <c r="BW47" i="30"/>
  <c r="BW48" i="30"/>
  <c r="BW49" i="30"/>
  <c r="BW50" i="30"/>
  <c r="BW51" i="30"/>
  <c r="BW52" i="30"/>
  <c r="BW53" i="30"/>
  <c r="BW54" i="30"/>
  <c r="BW55" i="30"/>
  <c r="BV47" i="30"/>
  <c r="BL48" i="30"/>
  <c r="BL49" i="30"/>
  <c r="BL50" i="30"/>
  <c r="BL51" i="30"/>
  <c r="BL52" i="30"/>
  <c r="BL53" i="30"/>
  <c r="BL54" i="30"/>
  <c r="BL55" i="30"/>
  <c r="BL56" i="30"/>
  <c r="BL47" i="30"/>
  <c r="BK53" i="30"/>
  <c r="BW41" i="30"/>
  <c r="BV41" i="30"/>
  <c r="BL41" i="30"/>
  <c r="BL40" i="30"/>
  <c r="BL27" i="30"/>
  <c r="BC32" i="30"/>
  <c r="BV5" i="30"/>
  <c r="BV6" i="30"/>
  <c r="BV7" i="30"/>
  <c r="BV8" i="30"/>
  <c r="BV9" i="30"/>
  <c r="BV10" i="30"/>
  <c r="BV11" i="30"/>
  <c r="BV12" i="30"/>
  <c r="BV13" i="30"/>
  <c r="BV14" i="30"/>
  <c r="BV15" i="30"/>
  <c r="BV16" i="30"/>
  <c r="BV17" i="30"/>
  <c r="BV18" i="30"/>
  <c r="BV19" i="30"/>
  <c r="BV20" i="30"/>
  <c r="BV21" i="30"/>
  <c r="BV22" i="30"/>
  <c r="BV23" i="30"/>
  <c r="BV24" i="30"/>
  <c r="BV25" i="30"/>
  <c r="BV26" i="30"/>
  <c r="BV27" i="30"/>
  <c r="BV28" i="30"/>
  <c r="BV29" i="30"/>
  <c r="BV30" i="30"/>
  <c r="BV31" i="30"/>
  <c r="BV32" i="30"/>
  <c r="BV33" i="30"/>
  <c r="BV34" i="30"/>
  <c r="BV35" i="30"/>
  <c r="BV36" i="30"/>
  <c r="BV37" i="30"/>
  <c r="BV38" i="30"/>
  <c r="BV39" i="30"/>
  <c r="BV40" i="30"/>
  <c r="BW5" i="30"/>
  <c r="BW6" i="30"/>
  <c r="BW7" i="30"/>
  <c r="BW8" i="30"/>
  <c r="BW9" i="30"/>
  <c r="BW10" i="30"/>
  <c r="BW11" i="30"/>
  <c r="BW12" i="30"/>
  <c r="BW13" i="30"/>
  <c r="BW14" i="30"/>
  <c r="BW15" i="30"/>
  <c r="BW16" i="30"/>
  <c r="BW17" i="30"/>
  <c r="BW18" i="30"/>
  <c r="BW19" i="30"/>
  <c r="BW20" i="30"/>
  <c r="BW21" i="30"/>
  <c r="BW22" i="30"/>
  <c r="BW23" i="30"/>
  <c r="BW24" i="30"/>
  <c r="BW25" i="30"/>
  <c r="BW26" i="30"/>
  <c r="BW27" i="30"/>
  <c r="BW28" i="30"/>
  <c r="BW29" i="30"/>
  <c r="BW30" i="30"/>
  <c r="BW31" i="30"/>
  <c r="BW32" i="30"/>
  <c r="BW33" i="30"/>
  <c r="BW34" i="30"/>
  <c r="BW35" i="30"/>
  <c r="BW36" i="30"/>
  <c r="BW37" i="30"/>
  <c r="BW38" i="30"/>
  <c r="BW39" i="30"/>
  <c r="BW40" i="30"/>
  <c r="BK5" i="30"/>
  <c r="BK6" i="30"/>
  <c r="BK7" i="30"/>
  <c r="BL5" i="30"/>
  <c r="BL6" i="30"/>
  <c r="BL7" i="30"/>
  <c r="BK8" i="30"/>
  <c r="BK9" i="30"/>
  <c r="BK10" i="30"/>
  <c r="BK11" i="30"/>
  <c r="BK12" i="30"/>
  <c r="BK13" i="30"/>
  <c r="BK14" i="30"/>
  <c r="BK15" i="30"/>
  <c r="BK16" i="30"/>
  <c r="BK17" i="30"/>
  <c r="BK18" i="30"/>
  <c r="BK19" i="30"/>
  <c r="BK20" i="30"/>
  <c r="BK21" i="30"/>
  <c r="BK22" i="30"/>
  <c r="BK23" i="30"/>
  <c r="BK24" i="30"/>
  <c r="BK25" i="30"/>
  <c r="BK26" i="30"/>
  <c r="BK27" i="30"/>
  <c r="BK28" i="30"/>
  <c r="BK29" i="30"/>
  <c r="BK30" i="30"/>
  <c r="BK31" i="30"/>
  <c r="BK32" i="30"/>
  <c r="BK33" i="30"/>
  <c r="BK34" i="30"/>
  <c r="BK35" i="30"/>
  <c r="BK36" i="30"/>
  <c r="BK37" i="30"/>
  <c r="BK38" i="30"/>
  <c r="BK39" i="30"/>
  <c r="BK40" i="30"/>
  <c r="BK41" i="30"/>
  <c r="BL8" i="30"/>
  <c r="BL9" i="30"/>
  <c r="BL10" i="30"/>
  <c r="BL11" i="30"/>
  <c r="BL12" i="30"/>
  <c r="BL13" i="30"/>
  <c r="BL14" i="30"/>
  <c r="BL15" i="30"/>
  <c r="BL16" i="30"/>
  <c r="BL17" i="30"/>
  <c r="BL18" i="30"/>
  <c r="BL19" i="30"/>
  <c r="BL20" i="30"/>
  <c r="BL21" i="30"/>
  <c r="BL22" i="30"/>
  <c r="BL23" i="30"/>
  <c r="BL24" i="30"/>
  <c r="BL25" i="30"/>
  <c r="BL26" i="30"/>
  <c r="BL28" i="30"/>
  <c r="BL29" i="30"/>
  <c r="BL30" i="30"/>
  <c r="BL31" i="30"/>
  <c r="BL32" i="30"/>
  <c r="BL33" i="30"/>
  <c r="BL34" i="30"/>
  <c r="BL35" i="30"/>
  <c r="BL36" i="30"/>
  <c r="BL37" i="30"/>
  <c r="BL38" i="30"/>
  <c r="BL39" i="30"/>
  <c r="AZ47" i="30"/>
  <c r="BA47" i="30"/>
  <c r="AZ48" i="30"/>
  <c r="BA48" i="30"/>
  <c r="AZ49" i="30"/>
  <c r="BA49" i="30"/>
  <c r="AZ50" i="30"/>
  <c r="BA50" i="30"/>
  <c r="AZ51" i="30"/>
  <c r="BA51" i="30"/>
  <c r="AZ52" i="30"/>
  <c r="BA52" i="30"/>
  <c r="AZ53" i="30"/>
  <c r="BA53" i="30"/>
  <c r="AZ54" i="30"/>
  <c r="BA54" i="30"/>
  <c r="AZ55" i="30"/>
  <c r="BA55" i="30"/>
  <c r="AZ56" i="30"/>
  <c r="BA56" i="30"/>
  <c r="AP49" i="59"/>
  <c r="AY48" i="59"/>
  <c r="AY47" i="59"/>
  <c r="AP55" i="59"/>
  <c r="AP54" i="59"/>
  <c r="AP53" i="59"/>
  <c r="AP52" i="59"/>
  <c r="BH56" i="59"/>
  <c r="BC56" i="59"/>
  <c r="BH55" i="59"/>
  <c r="BC55" i="59"/>
  <c r="BH54" i="59"/>
  <c r="BC54" i="59"/>
  <c r="BH53" i="59"/>
  <c r="BC53" i="59"/>
  <c r="BH52" i="59"/>
  <c r="BC52" i="59"/>
  <c r="BH51" i="59"/>
  <c r="BC51" i="59"/>
  <c r="BH50" i="59"/>
  <c r="BC50" i="59"/>
  <c r="BH49" i="59"/>
  <c r="BC49" i="59"/>
  <c r="BH48" i="59"/>
  <c r="BC48" i="59"/>
  <c r="BH47" i="59"/>
  <c r="BC47" i="59"/>
  <c r="BH48" i="29"/>
  <c r="BH49" i="29"/>
  <c r="BH50" i="29"/>
  <c r="BH51" i="29"/>
  <c r="BH52" i="29"/>
  <c r="BH53" i="29"/>
  <c r="BH54" i="29"/>
  <c r="BH55" i="29"/>
  <c r="BH56" i="29"/>
  <c r="BH47" i="29"/>
  <c r="BC56" i="29"/>
  <c r="BC48" i="29"/>
  <c r="BC49" i="29"/>
  <c r="BC50" i="29"/>
  <c r="BC51" i="29"/>
  <c r="BC52" i="29"/>
  <c r="BC53" i="29"/>
  <c r="BC54" i="29"/>
  <c r="BC55" i="29"/>
  <c r="BC47" i="29"/>
  <c r="BA56" i="59"/>
  <c r="AZ56" i="59"/>
  <c r="AY56" i="59"/>
  <c r="AX56" i="59"/>
  <c r="AW56" i="59"/>
  <c r="AV56" i="59"/>
  <c r="AU56" i="59"/>
  <c r="AT56" i="59"/>
  <c r="AS56" i="59"/>
  <c r="AR56" i="59"/>
  <c r="AQ56" i="59"/>
  <c r="AP56" i="59"/>
  <c r="AO56" i="59"/>
  <c r="AN56" i="59"/>
  <c r="AM56" i="59"/>
  <c r="AL56" i="59"/>
  <c r="AK56" i="59"/>
  <c r="AJ56" i="59"/>
  <c r="AI56" i="59"/>
  <c r="AH56" i="59"/>
  <c r="AG56" i="59"/>
  <c r="AF56" i="59"/>
  <c r="AE56" i="59"/>
  <c r="AD56" i="59"/>
  <c r="AC56" i="59"/>
  <c r="AB56" i="59"/>
  <c r="AA56" i="59"/>
  <c r="Z56" i="59"/>
  <c r="Y56" i="59"/>
  <c r="X56" i="59"/>
  <c r="W56" i="59"/>
  <c r="V56" i="59"/>
  <c r="U56" i="59"/>
  <c r="T56" i="59"/>
  <c r="S56" i="59"/>
  <c r="R56" i="59"/>
  <c r="Q56" i="59"/>
  <c r="P56" i="59"/>
  <c r="O56" i="59"/>
  <c r="N56" i="59"/>
  <c r="M56" i="59"/>
  <c r="L56" i="59"/>
  <c r="K56" i="59"/>
  <c r="J56" i="59"/>
  <c r="I56" i="59"/>
  <c r="H56" i="59"/>
  <c r="G56" i="59"/>
  <c r="F56" i="59"/>
  <c r="E56" i="59"/>
  <c r="D56" i="59"/>
  <c r="BA55" i="59"/>
  <c r="AZ55" i="59"/>
  <c r="AY55" i="59"/>
  <c r="AX55" i="59"/>
  <c r="AW55" i="59"/>
  <c r="AV55" i="59"/>
  <c r="AU55" i="59"/>
  <c r="AT55" i="59"/>
  <c r="AS55" i="59"/>
  <c r="AR55" i="59"/>
  <c r="AQ55" i="59"/>
  <c r="AO55" i="59"/>
  <c r="AN55" i="59"/>
  <c r="AM55" i="59"/>
  <c r="AL55" i="59"/>
  <c r="AK55" i="59"/>
  <c r="AJ55" i="59"/>
  <c r="AI55" i="59"/>
  <c r="AH55" i="59"/>
  <c r="AG55" i="59"/>
  <c r="AF55" i="59"/>
  <c r="AE55" i="59"/>
  <c r="AD55" i="59"/>
  <c r="AC55" i="59"/>
  <c r="AB55" i="59"/>
  <c r="AA55" i="59"/>
  <c r="Z55" i="59"/>
  <c r="Y55" i="59"/>
  <c r="X55" i="59"/>
  <c r="W55" i="59"/>
  <c r="V55" i="59"/>
  <c r="U55" i="59"/>
  <c r="T55" i="59"/>
  <c r="S55" i="59"/>
  <c r="R55" i="59"/>
  <c r="Q55" i="59"/>
  <c r="P55" i="59"/>
  <c r="O55" i="59"/>
  <c r="N55" i="59"/>
  <c r="M55" i="59"/>
  <c r="L55" i="59"/>
  <c r="K55" i="59"/>
  <c r="J55" i="59"/>
  <c r="I55" i="59"/>
  <c r="H55" i="59"/>
  <c r="G55" i="59"/>
  <c r="F55" i="59"/>
  <c r="E55" i="59"/>
  <c r="D55" i="59"/>
  <c r="BA54" i="59"/>
  <c r="AZ54" i="59"/>
  <c r="AY54" i="59"/>
  <c r="AX54" i="59"/>
  <c r="AW54" i="59"/>
  <c r="AV54" i="59"/>
  <c r="AU54" i="59"/>
  <c r="AT54" i="59"/>
  <c r="AS54" i="59"/>
  <c r="AR54" i="59"/>
  <c r="AQ54" i="59"/>
  <c r="AO54" i="59"/>
  <c r="AN54" i="59"/>
  <c r="AM54" i="59"/>
  <c r="AL54" i="59"/>
  <c r="AK54" i="59"/>
  <c r="AJ54" i="59"/>
  <c r="AI54" i="59"/>
  <c r="AH54" i="59"/>
  <c r="AG54" i="59"/>
  <c r="AF54" i="59"/>
  <c r="AE54" i="59"/>
  <c r="AD54" i="59"/>
  <c r="AC54" i="59"/>
  <c r="AB54" i="59"/>
  <c r="AA54" i="59"/>
  <c r="Z54" i="59"/>
  <c r="Y54" i="59"/>
  <c r="X54" i="59"/>
  <c r="W54" i="59"/>
  <c r="V54" i="59"/>
  <c r="U54" i="59"/>
  <c r="T54" i="59"/>
  <c r="S54" i="59"/>
  <c r="R54" i="59"/>
  <c r="Q54" i="59"/>
  <c r="P54" i="59"/>
  <c r="O54" i="59"/>
  <c r="N54" i="59"/>
  <c r="M54" i="59"/>
  <c r="L54" i="59"/>
  <c r="K54" i="59"/>
  <c r="J54" i="59"/>
  <c r="I54" i="59"/>
  <c r="H54" i="59"/>
  <c r="G54" i="59"/>
  <c r="F54" i="59"/>
  <c r="E54" i="59"/>
  <c r="D54" i="59"/>
  <c r="BA53" i="59"/>
  <c r="AZ53" i="59"/>
  <c r="AY53" i="59"/>
  <c r="AX53" i="59"/>
  <c r="AW53" i="59"/>
  <c r="AV53" i="59"/>
  <c r="AU53" i="59"/>
  <c r="AT53" i="59"/>
  <c r="AS53" i="59"/>
  <c r="AR53" i="59"/>
  <c r="AQ53" i="59"/>
  <c r="AO53" i="59"/>
  <c r="AN53" i="59"/>
  <c r="AM53" i="59"/>
  <c r="AL53" i="59"/>
  <c r="AK53" i="59"/>
  <c r="AJ53" i="59"/>
  <c r="AI53" i="59"/>
  <c r="AH53" i="59"/>
  <c r="AG53" i="59"/>
  <c r="AF53" i="59"/>
  <c r="AE53" i="59"/>
  <c r="AD53" i="59"/>
  <c r="AC53" i="59"/>
  <c r="AB53" i="59"/>
  <c r="AA53" i="59"/>
  <c r="Z53" i="59"/>
  <c r="Y53" i="59"/>
  <c r="X53" i="59"/>
  <c r="W53" i="59"/>
  <c r="V53" i="59"/>
  <c r="U53" i="59"/>
  <c r="T53" i="59"/>
  <c r="S53" i="59"/>
  <c r="R53" i="59"/>
  <c r="Q53" i="59"/>
  <c r="P53" i="59"/>
  <c r="O53" i="59"/>
  <c r="N53" i="59"/>
  <c r="M53" i="59"/>
  <c r="L53" i="59"/>
  <c r="K53" i="59"/>
  <c r="J53" i="59"/>
  <c r="I53" i="59"/>
  <c r="H53" i="59"/>
  <c r="G53" i="59"/>
  <c r="F53" i="59"/>
  <c r="E53" i="59"/>
  <c r="D53" i="59"/>
  <c r="BA52" i="59"/>
  <c r="AZ52" i="59"/>
  <c r="AY52" i="59"/>
  <c r="AX52" i="59"/>
  <c r="AW52" i="59"/>
  <c r="AV52" i="59"/>
  <c r="AU52" i="59"/>
  <c r="AT52" i="59"/>
  <c r="AS52" i="59"/>
  <c r="AR52" i="59"/>
  <c r="AQ52" i="59"/>
  <c r="AO52" i="59"/>
  <c r="AN52" i="59"/>
  <c r="AM52" i="59"/>
  <c r="AL52" i="59"/>
  <c r="AK52" i="59"/>
  <c r="AJ52" i="59"/>
  <c r="AI52" i="59"/>
  <c r="AH52" i="59"/>
  <c r="AG52" i="59"/>
  <c r="AF52" i="59"/>
  <c r="AE52" i="59"/>
  <c r="AD52" i="59"/>
  <c r="AC52" i="59"/>
  <c r="AB52" i="59"/>
  <c r="AA52" i="59"/>
  <c r="Z52" i="59"/>
  <c r="Y52" i="59"/>
  <c r="X52" i="59"/>
  <c r="W52" i="59"/>
  <c r="V52" i="59"/>
  <c r="U52" i="59"/>
  <c r="T52" i="59"/>
  <c r="S52" i="59"/>
  <c r="R52" i="59"/>
  <c r="Q52" i="59"/>
  <c r="P52" i="59"/>
  <c r="O52" i="59"/>
  <c r="N52" i="59"/>
  <c r="M52" i="59"/>
  <c r="L52" i="59"/>
  <c r="K52" i="59"/>
  <c r="J52" i="59"/>
  <c r="I52" i="59"/>
  <c r="H52" i="59"/>
  <c r="G52" i="59"/>
  <c r="F52" i="59"/>
  <c r="E52" i="59"/>
  <c r="D52" i="59"/>
  <c r="BA51" i="59"/>
  <c r="AZ51" i="59"/>
  <c r="AY51" i="59"/>
  <c r="AX51" i="59"/>
  <c r="AW51" i="59"/>
  <c r="AV51" i="59"/>
  <c r="AU51" i="59"/>
  <c r="AT51" i="59"/>
  <c r="AS51" i="59"/>
  <c r="AR51" i="59"/>
  <c r="AQ51" i="59"/>
  <c r="AP51" i="59"/>
  <c r="AO51" i="59"/>
  <c r="AN51" i="59"/>
  <c r="AM51" i="59"/>
  <c r="AL51" i="59"/>
  <c r="AK51" i="59"/>
  <c r="AJ51" i="59"/>
  <c r="AI51" i="59"/>
  <c r="AH51" i="59"/>
  <c r="AG51" i="59"/>
  <c r="AF51" i="59"/>
  <c r="AE51" i="59"/>
  <c r="AD51" i="59"/>
  <c r="AC51" i="59"/>
  <c r="AB51" i="59"/>
  <c r="AA51" i="59"/>
  <c r="Z51" i="59"/>
  <c r="Y51" i="59"/>
  <c r="X51" i="59"/>
  <c r="W51" i="59"/>
  <c r="V51" i="59"/>
  <c r="U51" i="59"/>
  <c r="T51" i="59"/>
  <c r="S51" i="59"/>
  <c r="R51" i="59"/>
  <c r="Q51" i="59"/>
  <c r="P51" i="59"/>
  <c r="O51" i="59"/>
  <c r="N51" i="59"/>
  <c r="M51" i="59"/>
  <c r="L51" i="59"/>
  <c r="K51" i="59"/>
  <c r="J51" i="59"/>
  <c r="I51" i="59"/>
  <c r="H51" i="59"/>
  <c r="G51" i="59"/>
  <c r="F51" i="59"/>
  <c r="E51" i="59"/>
  <c r="D51" i="59"/>
  <c r="BA50" i="59"/>
  <c r="AZ50" i="59"/>
  <c r="AY50" i="59"/>
  <c r="AX50" i="59"/>
  <c r="AW50" i="59"/>
  <c r="AV50" i="59"/>
  <c r="AU50" i="59"/>
  <c r="AT50" i="59"/>
  <c r="AS50" i="59"/>
  <c r="AR50" i="59"/>
  <c r="AQ50" i="59"/>
  <c r="AP50" i="59"/>
  <c r="AO50" i="59"/>
  <c r="AN50" i="59"/>
  <c r="AM50" i="59"/>
  <c r="AL50" i="59"/>
  <c r="AK50" i="59"/>
  <c r="AJ50" i="59"/>
  <c r="AI50" i="59"/>
  <c r="AH50" i="59"/>
  <c r="AG50" i="59"/>
  <c r="AF50" i="59"/>
  <c r="AE50" i="59"/>
  <c r="AD50" i="59"/>
  <c r="AC50" i="59"/>
  <c r="AB50" i="59"/>
  <c r="AA50" i="59"/>
  <c r="Z50" i="59"/>
  <c r="Y50" i="59"/>
  <c r="X50" i="59"/>
  <c r="W50" i="59"/>
  <c r="V50" i="59"/>
  <c r="U50" i="59"/>
  <c r="T50" i="59"/>
  <c r="S50" i="59"/>
  <c r="R50" i="59"/>
  <c r="Q50" i="59"/>
  <c r="P50" i="59"/>
  <c r="O50" i="59"/>
  <c r="N50" i="59"/>
  <c r="M50" i="59"/>
  <c r="L50" i="59"/>
  <c r="K50" i="59"/>
  <c r="J50" i="59"/>
  <c r="I50" i="59"/>
  <c r="H50" i="59"/>
  <c r="G50" i="59"/>
  <c r="F50" i="59"/>
  <c r="E50" i="59"/>
  <c r="D50" i="59"/>
  <c r="BA49" i="59"/>
  <c r="AZ49" i="59"/>
  <c r="AY49" i="59"/>
  <c r="AX49" i="59"/>
  <c r="AW49" i="59"/>
  <c r="AV49" i="59"/>
  <c r="AU49" i="59"/>
  <c r="AT49" i="59"/>
  <c r="AS49" i="59"/>
  <c r="AR49" i="59"/>
  <c r="AQ49" i="59"/>
  <c r="AO49" i="59"/>
  <c r="AN49" i="59"/>
  <c r="AM49" i="59"/>
  <c r="AL49" i="59"/>
  <c r="AK49" i="59"/>
  <c r="AJ49" i="59"/>
  <c r="AI49" i="59"/>
  <c r="AH49" i="59"/>
  <c r="AG49" i="59"/>
  <c r="AF49" i="59"/>
  <c r="AE49" i="59"/>
  <c r="AD49" i="59"/>
  <c r="AC49" i="59"/>
  <c r="AB49" i="59"/>
  <c r="AA49" i="59"/>
  <c r="Z49" i="59"/>
  <c r="Y49" i="59"/>
  <c r="X49" i="59"/>
  <c r="W49" i="59"/>
  <c r="V49" i="59"/>
  <c r="U49" i="59"/>
  <c r="T49" i="59"/>
  <c r="S49" i="59"/>
  <c r="R49" i="59"/>
  <c r="Q49" i="59"/>
  <c r="P49" i="59"/>
  <c r="O49" i="59"/>
  <c r="N49" i="59"/>
  <c r="M49" i="59"/>
  <c r="L49" i="59"/>
  <c r="K49" i="59"/>
  <c r="J49" i="59"/>
  <c r="I49" i="59"/>
  <c r="H49" i="59"/>
  <c r="G49" i="59"/>
  <c r="F49" i="59"/>
  <c r="E49" i="59"/>
  <c r="D49" i="59"/>
  <c r="BA48" i="59"/>
  <c r="AZ48" i="59"/>
  <c r="AX48" i="59"/>
  <c r="AW48" i="59"/>
  <c r="AV48" i="59"/>
  <c r="AU48" i="59"/>
  <c r="AT48" i="59"/>
  <c r="AS48" i="59"/>
  <c r="AR48" i="59"/>
  <c r="AQ48" i="59"/>
  <c r="AP48" i="59"/>
  <c r="AO48" i="59"/>
  <c r="AN48" i="59"/>
  <c r="AM48" i="59"/>
  <c r="AL48" i="59"/>
  <c r="AK48" i="59"/>
  <c r="AJ48" i="59"/>
  <c r="AI48" i="59"/>
  <c r="AH48" i="59"/>
  <c r="AG48" i="59"/>
  <c r="AF48" i="59"/>
  <c r="AE48" i="59"/>
  <c r="AD48" i="59"/>
  <c r="AC48" i="59"/>
  <c r="AB48" i="59"/>
  <c r="AA48" i="59"/>
  <c r="Z48" i="59"/>
  <c r="Y48" i="59"/>
  <c r="X48" i="59"/>
  <c r="W48" i="59"/>
  <c r="V48" i="59"/>
  <c r="U48" i="59"/>
  <c r="T48" i="59"/>
  <c r="S48" i="59"/>
  <c r="R48" i="59"/>
  <c r="Q48" i="59"/>
  <c r="P48" i="59"/>
  <c r="O48" i="59"/>
  <c r="N48" i="59"/>
  <c r="M48" i="59"/>
  <c r="L48" i="59"/>
  <c r="K48" i="59"/>
  <c r="J48" i="59"/>
  <c r="I48" i="59"/>
  <c r="H48" i="59"/>
  <c r="G48" i="59"/>
  <c r="F48" i="59"/>
  <c r="E48" i="59"/>
  <c r="D48" i="59"/>
  <c r="BA47" i="59"/>
  <c r="AZ47" i="59"/>
  <c r="AX47" i="59"/>
  <c r="AW47" i="59"/>
  <c r="AV47" i="59"/>
  <c r="AU47" i="59"/>
  <c r="AT47" i="59"/>
  <c r="AS47" i="59"/>
  <c r="AR47" i="59"/>
  <c r="AQ47" i="59"/>
  <c r="AP47" i="59"/>
  <c r="AO47" i="59"/>
  <c r="AN47" i="59"/>
  <c r="AM47" i="59"/>
  <c r="AL47" i="59"/>
  <c r="AK47" i="59"/>
  <c r="AJ47" i="59"/>
  <c r="AI47" i="59"/>
  <c r="AH47" i="59"/>
  <c r="AG47" i="59"/>
  <c r="AF47" i="59"/>
  <c r="AE47" i="59"/>
  <c r="AD47" i="59"/>
  <c r="AC47" i="59"/>
  <c r="AB47" i="59"/>
  <c r="AA47" i="59"/>
  <c r="Z47" i="59"/>
  <c r="Y47" i="59"/>
  <c r="X47" i="59"/>
  <c r="W47" i="59"/>
  <c r="V47" i="59"/>
  <c r="U47" i="59"/>
  <c r="T47" i="59"/>
  <c r="S47" i="59"/>
  <c r="R47" i="59"/>
  <c r="Q47" i="59"/>
  <c r="P47" i="59"/>
  <c r="O47" i="59"/>
  <c r="N47" i="59"/>
  <c r="M47" i="59"/>
  <c r="L47" i="59"/>
  <c r="K47" i="59"/>
  <c r="J47" i="59"/>
  <c r="I47" i="59"/>
  <c r="H47" i="59"/>
  <c r="G47" i="59"/>
  <c r="F47" i="59"/>
  <c r="E47" i="59"/>
  <c r="D47" i="59"/>
  <c r="BH41" i="59"/>
  <c r="BC41" i="59"/>
  <c r="BH40" i="59"/>
  <c r="BC40" i="59"/>
  <c r="BH39" i="59"/>
  <c r="BC39" i="59"/>
  <c r="BH38" i="59"/>
  <c r="BC38" i="59"/>
  <c r="BH37" i="59"/>
  <c r="BC37" i="59"/>
  <c r="BH36" i="59"/>
  <c r="BC36" i="59"/>
  <c r="BH35" i="59"/>
  <c r="BC35" i="59"/>
  <c r="BH34" i="59"/>
  <c r="BC34" i="59"/>
  <c r="BH33" i="59"/>
  <c r="BC33" i="59"/>
  <c r="BH32" i="59"/>
  <c r="BC32" i="59"/>
  <c r="BH31" i="59"/>
  <c r="BC31" i="59"/>
  <c r="BH30" i="59"/>
  <c r="BC30" i="59"/>
  <c r="BH29" i="59"/>
  <c r="BC29" i="59"/>
  <c r="BH28" i="59"/>
  <c r="BC28" i="59"/>
  <c r="BH27" i="59"/>
  <c r="BC27" i="59"/>
  <c r="BH26" i="59"/>
  <c r="BC26" i="59"/>
  <c r="BH25" i="59"/>
  <c r="BC25" i="59"/>
  <c r="BH24" i="59"/>
  <c r="BC24" i="59"/>
  <c r="BH23" i="59"/>
  <c r="BC23" i="59"/>
  <c r="BH22" i="59"/>
  <c r="BC22" i="59"/>
  <c r="BH21" i="59"/>
  <c r="BC21" i="59"/>
  <c r="BH20" i="59"/>
  <c r="BC20" i="59"/>
  <c r="BH19" i="59"/>
  <c r="BC19" i="59"/>
  <c r="BH18" i="59"/>
  <c r="BC18" i="59"/>
  <c r="BH17" i="59"/>
  <c r="BC17" i="59"/>
  <c r="BH16" i="59"/>
  <c r="BC16" i="59"/>
  <c r="BH15" i="59"/>
  <c r="BC15" i="59"/>
  <c r="BH14" i="59"/>
  <c r="BC14" i="59"/>
  <c r="BH13" i="59"/>
  <c r="BC13" i="59"/>
  <c r="BH12" i="59"/>
  <c r="BC12" i="59"/>
  <c r="BH11" i="59"/>
  <c r="BC11" i="59"/>
  <c r="BH10" i="59"/>
  <c r="BC10" i="59"/>
  <c r="BH9" i="59"/>
  <c r="BC9" i="59"/>
  <c r="BH8" i="59"/>
  <c r="BC8" i="59"/>
  <c r="BH7" i="59"/>
  <c r="BC7" i="59"/>
  <c r="BH6" i="59"/>
  <c r="BC6" i="59"/>
  <c r="BH5" i="59"/>
  <c r="BC5" i="59"/>
  <c r="BH33" i="29"/>
  <c r="BH6" i="29"/>
  <c r="BH7" i="29"/>
  <c r="BH8" i="29"/>
  <c r="BH9" i="29"/>
  <c r="BH10" i="29"/>
  <c r="BH11" i="29"/>
  <c r="BH12" i="29"/>
  <c r="BH13" i="29"/>
  <c r="BH14" i="29"/>
  <c r="BH15" i="29"/>
  <c r="BH16" i="29"/>
  <c r="BH17" i="29"/>
  <c r="BH18" i="29"/>
  <c r="BH19" i="29"/>
  <c r="BH20" i="29"/>
  <c r="BH21" i="29"/>
  <c r="BH22" i="29"/>
  <c r="BH23" i="29"/>
  <c r="BH24" i="29"/>
  <c r="BH25" i="29"/>
  <c r="BH26" i="29"/>
  <c r="BH27" i="29"/>
  <c r="BH28" i="29"/>
  <c r="BH29" i="29"/>
  <c r="BH30" i="29"/>
  <c r="BH31" i="29"/>
  <c r="BH32" i="29"/>
  <c r="BH34" i="29"/>
  <c r="BH35" i="29"/>
  <c r="BH36" i="29"/>
  <c r="BH37" i="29"/>
  <c r="BH38" i="29"/>
  <c r="BH39" i="29"/>
  <c r="BH40" i="29"/>
  <c r="BH41" i="29"/>
  <c r="BH5" i="29"/>
  <c r="BC6" i="29"/>
  <c r="BC7" i="29"/>
  <c r="BC8" i="29"/>
  <c r="BC9" i="29"/>
  <c r="BC10" i="29"/>
  <c r="BC11" i="29"/>
  <c r="BC12" i="29"/>
  <c r="BC13" i="29"/>
  <c r="BC14" i="29"/>
  <c r="BC15" i="29"/>
  <c r="BC16" i="29"/>
  <c r="BC17" i="29"/>
  <c r="BC18" i="29"/>
  <c r="BC19" i="29"/>
  <c r="BC20" i="29"/>
  <c r="BC21" i="29"/>
  <c r="BC22" i="29"/>
  <c r="BC23" i="29"/>
  <c r="BC24" i="29"/>
  <c r="BC25" i="29"/>
  <c r="BC26" i="29"/>
  <c r="BC27" i="29"/>
  <c r="BC28" i="29"/>
  <c r="BC29" i="29"/>
  <c r="BC30" i="29"/>
  <c r="BC31" i="29"/>
  <c r="BC32" i="29"/>
  <c r="BC33" i="29"/>
  <c r="BC34" i="29"/>
  <c r="BC35" i="29"/>
  <c r="BC36" i="29"/>
  <c r="BC37" i="29"/>
  <c r="BC38" i="29"/>
  <c r="BC39" i="29"/>
  <c r="BC40" i="29"/>
  <c r="BC41" i="29"/>
  <c r="BC5" i="29"/>
  <c r="BA47" i="29"/>
  <c r="BA48" i="29"/>
  <c r="BA49" i="29"/>
  <c r="BA50" i="29"/>
  <c r="BA51" i="29"/>
  <c r="BA52" i="29"/>
  <c r="BA53" i="29"/>
  <c r="BA54" i="29"/>
  <c r="BA55" i="29"/>
  <c r="BA56" i="29"/>
  <c r="I12" i="35" l="1"/>
  <c r="I8" i="35"/>
  <c r="J12" i="35"/>
  <c r="I7" i="35"/>
  <c r="BC46" i="32"/>
  <c r="BG46" i="32"/>
  <c r="BK46" i="32"/>
  <c r="BF49" i="32"/>
  <c r="BJ49" i="32"/>
  <c r="BC50" i="32"/>
  <c r="BG50" i="32"/>
  <c r="BK50" i="32"/>
  <c r="BF53" i="32"/>
  <c r="BJ53" i="32"/>
  <c r="BA48" i="37"/>
  <c r="BF48" i="32"/>
  <c r="BJ48" i="32"/>
  <c r="BC49" i="32"/>
  <c r="BG49" i="32"/>
  <c r="BK49" i="32"/>
  <c r="BF52" i="32"/>
  <c r="BJ52" i="32"/>
  <c r="BC53" i="32"/>
  <c r="BG53" i="32"/>
  <c r="BK53" i="32"/>
  <c r="BF47" i="32"/>
  <c r="BJ47" i="32"/>
  <c r="BC48" i="32"/>
  <c r="BG48" i="32"/>
  <c r="BK48" i="32"/>
  <c r="BF51" i="32"/>
  <c r="BJ51" i="32"/>
  <c r="BC52" i="32"/>
  <c r="BG52" i="32"/>
  <c r="BK52" i="32"/>
  <c r="BA53" i="37"/>
  <c r="BF46" i="32"/>
  <c r="BJ46" i="32"/>
  <c r="BC47" i="32"/>
  <c r="BG47" i="32"/>
  <c r="BK47" i="32"/>
  <c r="BF50" i="32"/>
  <c r="BJ50" i="32"/>
  <c r="BC51" i="32"/>
  <c r="BG51" i="32"/>
  <c r="BK51" i="32"/>
  <c r="BC14" i="32"/>
  <c r="BK16" i="32"/>
  <c r="BC22" i="32"/>
  <c r="BG26" i="32"/>
  <c r="BC28" i="32"/>
  <c r="BK28" i="32"/>
  <c r="BC30" i="32"/>
  <c r="BG30" i="32"/>
  <c r="BK30" i="32"/>
  <c r="BC32" i="32"/>
  <c r="BG32" i="32"/>
  <c r="BK32" i="32"/>
  <c r="BC34" i="32"/>
  <c r="BG34" i="32"/>
  <c r="BK34" i="32"/>
  <c r="BC36" i="32"/>
  <c r="BG36" i="32"/>
  <c r="BK36" i="32"/>
  <c r="BC38" i="32"/>
  <c r="BG38" i="32"/>
  <c r="BK38" i="32"/>
  <c r="BC40" i="32"/>
  <c r="BG40" i="32"/>
  <c r="BK40" i="32"/>
  <c r="BK13" i="32"/>
  <c r="BD14" i="32"/>
  <c r="BH14" i="32"/>
  <c r="BL14" i="32"/>
  <c r="BD16" i="32"/>
  <c r="BH16" i="32"/>
  <c r="BL16" i="32"/>
  <c r="BG14" i="32"/>
  <c r="BC16" i="32"/>
  <c r="BG18" i="32"/>
  <c r="BG20" i="32"/>
  <c r="BG22" i="32"/>
  <c r="BG24" i="32"/>
  <c r="BC26" i="32"/>
  <c r="BC15" i="32"/>
  <c r="BG15" i="32"/>
  <c r="BK15" i="32"/>
  <c r="BC17" i="32"/>
  <c r="BG17" i="32"/>
  <c r="BK17" i="32"/>
  <c r="BC19" i="32"/>
  <c r="BG19" i="32"/>
  <c r="BK19" i="32"/>
  <c r="BC21" i="32"/>
  <c r="BG21" i="32"/>
  <c r="BK21" i="32"/>
  <c r="BC23" i="32"/>
  <c r="BG23" i="32"/>
  <c r="BK23" i="32"/>
  <c r="BC25" i="32"/>
  <c r="BG25" i="32"/>
  <c r="BK25" i="32"/>
  <c r="BC27" i="32"/>
  <c r="BG27" i="32"/>
  <c r="BK27" i="32"/>
  <c r="BC29" i="32"/>
  <c r="BG29" i="32"/>
  <c r="BK29" i="32"/>
  <c r="BC31" i="32"/>
  <c r="BG31" i="32"/>
  <c r="BK31" i="32"/>
  <c r="BC33" i="32"/>
  <c r="BG33" i="32"/>
  <c r="BK33" i="32"/>
  <c r="BC35" i="32"/>
  <c r="BG35" i="32"/>
  <c r="BK35" i="32"/>
  <c r="BC37" i="32"/>
  <c r="BG37" i="32"/>
  <c r="BK37" i="32"/>
  <c r="BC39" i="32"/>
  <c r="BG39" i="32"/>
  <c r="BK39" i="32"/>
  <c r="BC41" i="32"/>
  <c r="BG41" i="32"/>
  <c r="BK41" i="32"/>
  <c r="BG8" i="32"/>
  <c r="BD15" i="32"/>
  <c r="BH15" i="32"/>
  <c r="BL15" i="32"/>
  <c r="BN47" i="60"/>
  <c r="BN49" i="60"/>
  <c r="BT50" i="60"/>
  <c r="BV51" i="60"/>
  <c r="BR53" i="60"/>
  <c r="BT54" i="60"/>
  <c r="BN55" i="60"/>
  <c r="BT56" i="60"/>
  <c r="BF47" i="60"/>
  <c r="BJ47" i="60"/>
  <c r="BO47" i="60"/>
  <c r="BS47" i="60"/>
  <c r="BW47" i="60"/>
  <c r="BD48" i="60"/>
  <c r="BH48" i="60"/>
  <c r="BL48" i="60"/>
  <c r="BQ48" i="60"/>
  <c r="BU48" i="60"/>
  <c r="BF49" i="60"/>
  <c r="BJ49" i="60"/>
  <c r="BO49" i="60"/>
  <c r="BS49" i="60"/>
  <c r="BW49" i="60"/>
  <c r="BD50" i="60"/>
  <c r="BH50" i="60"/>
  <c r="BL50" i="60"/>
  <c r="BQ50" i="60"/>
  <c r="BU50" i="60"/>
  <c r="BF51" i="60"/>
  <c r="BJ51" i="60"/>
  <c r="BO51" i="60"/>
  <c r="BS51" i="60"/>
  <c r="BW51" i="60"/>
  <c r="BD52" i="60"/>
  <c r="BH52" i="60"/>
  <c r="BL52" i="60"/>
  <c r="BQ52" i="60"/>
  <c r="BU52" i="60"/>
  <c r="BF53" i="60"/>
  <c r="BJ53" i="60"/>
  <c r="BO53" i="60"/>
  <c r="BS53" i="60"/>
  <c r="BW53" i="60"/>
  <c r="BD54" i="60"/>
  <c r="BH54" i="60"/>
  <c r="BL54" i="60"/>
  <c r="BQ54" i="60"/>
  <c r="BU54" i="60"/>
  <c r="BF55" i="60"/>
  <c r="BJ55" i="60"/>
  <c r="BO55" i="60"/>
  <c r="BS55" i="60"/>
  <c r="BW55" i="60"/>
  <c r="BD56" i="60"/>
  <c r="BH56" i="60"/>
  <c r="BL56" i="60"/>
  <c r="BQ56" i="60"/>
  <c r="BU56" i="60"/>
  <c r="BR47" i="60"/>
  <c r="BV49" i="60"/>
  <c r="BP50" i="60"/>
  <c r="BV53" i="60"/>
  <c r="BV55" i="60"/>
  <c r="BP56" i="60"/>
  <c r="BK47" i="60"/>
  <c r="BE48" i="60"/>
  <c r="BI48" i="60"/>
  <c r="BG49" i="60"/>
  <c r="BC51" i="60"/>
  <c r="BG51" i="60"/>
  <c r="BE52" i="60"/>
  <c r="BI52" i="60"/>
  <c r="BC53" i="60"/>
  <c r="BE54" i="60"/>
  <c r="BG55" i="60"/>
  <c r="BC56" i="28" l="1"/>
  <c r="BH56" i="28"/>
  <c r="BH56" i="38" l="1"/>
  <c r="BC56" i="38"/>
  <c r="BH55" i="38"/>
  <c r="BC55" i="38"/>
  <c r="BH54" i="38"/>
  <c r="BC54" i="38"/>
  <c r="BH53" i="38"/>
  <c r="BC53" i="38"/>
  <c r="BH52" i="38"/>
  <c r="BC52" i="38"/>
  <c r="BH51" i="38"/>
  <c r="BC51" i="38"/>
  <c r="BH50" i="38"/>
  <c r="BC50" i="38"/>
  <c r="BH49" i="38"/>
  <c r="BC49" i="38"/>
  <c r="BH48" i="38"/>
  <c r="BC48" i="38"/>
  <c r="BH47" i="38"/>
  <c r="BC47" i="38"/>
  <c r="BH42" i="38"/>
  <c r="BC42" i="38"/>
  <c r="BH41" i="38"/>
  <c r="BC41" i="38"/>
  <c r="BH40" i="38"/>
  <c r="BC40" i="38"/>
  <c r="BH39" i="38"/>
  <c r="BC39" i="38"/>
  <c r="BH38" i="38"/>
  <c r="BC38" i="38"/>
  <c r="BH37" i="38"/>
  <c r="BC37" i="38"/>
  <c r="BH36" i="38"/>
  <c r="BC36" i="38"/>
  <c r="BH35" i="38"/>
  <c r="BC35" i="38"/>
  <c r="BH34" i="38"/>
  <c r="BC34" i="38"/>
  <c r="BH33" i="38"/>
  <c r="BC33" i="38"/>
  <c r="BH32" i="38"/>
  <c r="BC32" i="38"/>
  <c r="BH31" i="38"/>
  <c r="BC31" i="38"/>
  <c r="BH30" i="38"/>
  <c r="BC30" i="38"/>
  <c r="BH29" i="38"/>
  <c r="BC29" i="38"/>
  <c r="BH28" i="38"/>
  <c r="BC28" i="38"/>
  <c r="BH27" i="38"/>
  <c r="BC27" i="38"/>
  <c r="BH26" i="38"/>
  <c r="BC26" i="38"/>
  <c r="BH25" i="38"/>
  <c r="BC25" i="38"/>
  <c r="BH24" i="38"/>
  <c r="BC24" i="38"/>
  <c r="BH23" i="38"/>
  <c r="BC23" i="38"/>
  <c r="BH22" i="38"/>
  <c r="BC22" i="38"/>
  <c r="BH21" i="38"/>
  <c r="BC21" i="38"/>
  <c r="BH20" i="38"/>
  <c r="BC20" i="38"/>
  <c r="BH19" i="38"/>
  <c r="BC19" i="38"/>
  <c r="BH18" i="38"/>
  <c r="BC18" i="38"/>
  <c r="BH17" i="38"/>
  <c r="BC17" i="38"/>
  <c r="BH16" i="38"/>
  <c r="BC16" i="38"/>
  <c r="BH15" i="38"/>
  <c r="BC15" i="38"/>
  <c r="BH14" i="38"/>
  <c r="BC14" i="38"/>
  <c r="BH13" i="38"/>
  <c r="BC13" i="38"/>
  <c r="BH12" i="38"/>
  <c r="BC12" i="38"/>
  <c r="BH11" i="38"/>
  <c r="BC11" i="38"/>
  <c r="BH10" i="38"/>
  <c r="BC10" i="38"/>
  <c r="BH9" i="38"/>
  <c r="BC9" i="38"/>
  <c r="BH8" i="38"/>
  <c r="BC8" i="38"/>
  <c r="BH7" i="38"/>
  <c r="BC7" i="38"/>
  <c r="BH6" i="38"/>
  <c r="BC6" i="38"/>
  <c r="BH5" i="38"/>
  <c r="BC5" i="38"/>
  <c r="BH48" i="28"/>
  <c r="BH49" i="28"/>
  <c r="BH50" i="28"/>
  <c r="BH51" i="28"/>
  <c r="BH52" i="28"/>
  <c r="BH53" i="28"/>
  <c r="BH54" i="28"/>
  <c r="BH55" i="28"/>
  <c r="BH47" i="28"/>
  <c r="BC48" i="28"/>
  <c r="BC49" i="28"/>
  <c r="BC50" i="28"/>
  <c r="BC51" i="28"/>
  <c r="BC52" i="28"/>
  <c r="BC53" i="28"/>
  <c r="BC54" i="28"/>
  <c r="BC55" i="28"/>
  <c r="BC47" i="28"/>
  <c r="BH6" i="28"/>
  <c r="BH7" i="28"/>
  <c r="BH8" i="28"/>
  <c r="BH9" i="28"/>
  <c r="BH10" i="28"/>
  <c r="BH11" i="28"/>
  <c r="BH12" i="28"/>
  <c r="BH13" i="28"/>
  <c r="BH14" i="28"/>
  <c r="BH15" i="28"/>
  <c r="BH16" i="28"/>
  <c r="BH17" i="28"/>
  <c r="BH18" i="28"/>
  <c r="BH19" i="28"/>
  <c r="BH20" i="28"/>
  <c r="BH21" i="28"/>
  <c r="BH22" i="28"/>
  <c r="BH23" i="28"/>
  <c r="BH24" i="28"/>
  <c r="BH25" i="28"/>
  <c r="BH26" i="28"/>
  <c r="BH27" i="28"/>
  <c r="BH28" i="28"/>
  <c r="BH29" i="28"/>
  <c r="BH30" i="28"/>
  <c r="BH31" i="28"/>
  <c r="BH32" i="28"/>
  <c r="BH33" i="28"/>
  <c r="BH34" i="28"/>
  <c r="BH35" i="28"/>
  <c r="BH36" i="28"/>
  <c r="BH37" i="28"/>
  <c r="BH38" i="28"/>
  <c r="BH39" i="28"/>
  <c r="BH40" i="28"/>
  <c r="BH41" i="28"/>
  <c r="BH42" i="28"/>
  <c r="BH5" i="28"/>
  <c r="BC42" i="28"/>
  <c r="BC6" i="28"/>
  <c r="BC7" i="28"/>
  <c r="BC8" i="28"/>
  <c r="BC9" i="28"/>
  <c r="BC10" i="28"/>
  <c r="BC11" i="28"/>
  <c r="BC12" i="28"/>
  <c r="BC13" i="28"/>
  <c r="BC14" i="28"/>
  <c r="BC15" i="28"/>
  <c r="BC16" i="28"/>
  <c r="BC17" i="28"/>
  <c r="BC18" i="28"/>
  <c r="BC19" i="28"/>
  <c r="BC20" i="28"/>
  <c r="BC21" i="28"/>
  <c r="BC22" i="28"/>
  <c r="BC23" i="28"/>
  <c r="BC24" i="28"/>
  <c r="BC25" i="28"/>
  <c r="BC26" i="28"/>
  <c r="BC27" i="28"/>
  <c r="BC28" i="28"/>
  <c r="BC29" i="28"/>
  <c r="BC30" i="28"/>
  <c r="BC31" i="28"/>
  <c r="BC32" i="28"/>
  <c r="BC33" i="28"/>
  <c r="BC34" i="28"/>
  <c r="BC35" i="28"/>
  <c r="BC36" i="28"/>
  <c r="BC37" i="28"/>
  <c r="BC38" i="28"/>
  <c r="BC39" i="28"/>
  <c r="BC40" i="28"/>
  <c r="BC41" i="28"/>
  <c r="BC5" i="28"/>
  <c r="AQ6" i="35" l="1"/>
  <c r="AR6" i="35"/>
  <c r="AM6" i="35"/>
  <c r="AY5" i="36"/>
  <c r="AZ5" i="36"/>
  <c r="AY6" i="36"/>
  <c r="AZ6" i="36"/>
  <c r="AY7" i="36"/>
  <c r="AZ7" i="36"/>
  <c r="AY8" i="36"/>
  <c r="AZ8" i="36"/>
  <c r="AY9" i="36"/>
  <c r="AZ9" i="36"/>
  <c r="AY10" i="36"/>
  <c r="AZ10" i="36"/>
  <c r="AY11" i="36"/>
  <c r="AZ11" i="36"/>
  <c r="AY12" i="36"/>
  <c r="AZ12" i="36"/>
  <c r="AY13" i="36"/>
  <c r="AZ13" i="36"/>
  <c r="AY14" i="36"/>
  <c r="AZ14" i="36"/>
  <c r="AY15" i="36"/>
  <c r="AZ15" i="36"/>
  <c r="AY16" i="36"/>
  <c r="AZ16" i="36"/>
  <c r="AY17" i="36"/>
  <c r="AZ17" i="36"/>
  <c r="AY18" i="36"/>
  <c r="AZ18" i="36"/>
  <c r="AY19" i="36"/>
  <c r="AZ19" i="36"/>
  <c r="AY20" i="36"/>
  <c r="AZ20" i="36"/>
  <c r="AY21" i="36"/>
  <c r="AZ21" i="36"/>
  <c r="AY22" i="36"/>
  <c r="AZ22" i="36"/>
  <c r="AY23" i="36"/>
  <c r="AZ23" i="36"/>
  <c r="AY24" i="36"/>
  <c r="AZ24" i="36"/>
  <c r="AY25" i="36"/>
  <c r="AZ25" i="36"/>
  <c r="AY26" i="36"/>
  <c r="AZ26" i="36"/>
  <c r="AY27" i="36"/>
  <c r="AZ27" i="36"/>
  <c r="AY28" i="36"/>
  <c r="AZ28" i="36"/>
  <c r="AY29" i="36"/>
  <c r="AZ29" i="36"/>
  <c r="AY30" i="36"/>
  <c r="AZ30" i="36"/>
  <c r="AY31" i="36"/>
  <c r="AZ31" i="36"/>
  <c r="AY32" i="36"/>
  <c r="AZ32" i="36"/>
  <c r="AY33" i="36"/>
  <c r="AZ33" i="36"/>
  <c r="AY34" i="36"/>
  <c r="AZ34" i="36"/>
  <c r="AY35" i="36"/>
  <c r="AZ35" i="36"/>
  <c r="AY36" i="36"/>
  <c r="AZ36" i="36"/>
  <c r="AY37" i="36"/>
  <c r="AZ37" i="36"/>
  <c r="AY38" i="36"/>
  <c r="AZ38" i="36"/>
  <c r="AY39" i="36"/>
  <c r="AZ39" i="36"/>
  <c r="AY40" i="36"/>
  <c r="AZ40" i="36"/>
  <c r="AY41" i="36"/>
  <c r="AZ41" i="36"/>
  <c r="AY47" i="30"/>
  <c r="AY46" i="36" s="1"/>
  <c r="AY48" i="30"/>
  <c r="AY47" i="36" s="1"/>
  <c r="AY49" i="30"/>
  <c r="AY50" i="30"/>
  <c r="AY49" i="36" s="1"/>
  <c r="AZ49" i="36"/>
  <c r="AY51" i="30"/>
  <c r="AY50" i="36" s="1"/>
  <c r="AY52" i="30"/>
  <c r="AY51" i="36" s="1"/>
  <c r="AY53" i="30"/>
  <c r="AY54" i="30"/>
  <c r="AY53" i="36" s="1"/>
  <c r="AZ53" i="36"/>
  <c r="AY55" i="30"/>
  <c r="AY56" i="30"/>
  <c r="BJ5" i="30"/>
  <c r="BJ6" i="30"/>
  <c r="BJ7" i="30"/>
  <c r="BJ8" i="30"/>
  <c r="BJ9" i="30"/>
  <c r="BJ10" i="30"/>
  <c r="BJ11" i="30"/>
  <c r="BJ12" i="30"/>
  <c r="BJ13" i="30"/>
  <c r="BJ14" i="30"/>
  <c r="BJ15" i="30"/>
  <c r="BJ16" i="30"/>
  <c r="BJ17" i="30"/>
  <c r="BJ18" i="30"/>
  <c r="BJ19" i="30"/>
  <c r="BJ20" i="30"/>
  <c r="BJ21" i="30"/>
  <c r="BJ22" i="30"/>
  <c r="BJ23" i="30"/>
  <c r="BJ24" i="30"/>
  <c r="BJ25" i="30"/>
  <c r="BJ26" i="30"/>
  <c r="BJ27" i="30"/>
  <c r="BJ28" i="30"/>
  <c r="BJ29" i="30"/>
  <c r="BJ30" i="30"/>
  <c r="BJ31" i="30"/>
  <c r="BJ32" i="30"/>
  <c r="BJ33" i="30"/>
  <c r="BJ34" i="30"/>
  <c r="BJ35" i="30"/>
  <c r="BJ36" i="30"/>
  <c r="BJ37" i="30"/>
  <c r="BJ38" i="30"/>
  <c r="BJ39" i="30"/>
  <c r="BJ40" i="30"/>
  <c r="BJ41" i="30"/>
  <c r="W6" i="61"/>
  <c r="AZ57" i="37"/>
  <c r="AZ58" i="37"/>
  <c r="AY57" i="31"/>
  <c r="AZ57" i="31"/>
  <c r="AY58" i="31"/>
  <c r="AZ58" i="31"/>
  <c r="AZ48" i="36" l="1"/>
  <c r="AZ50" i="36"/>
  <c r="AZ52" i="36"/>
  <c r="AY52" i="36"/>
  <c r="AY48" i="36"/>
  <c r="AZ51" i="36"/>
  <c r="AZ46" i="36"/>
  <c r="AZ47" i="36"/>
  <c r="AY5" i="31"/>
  <c r="AZ5" i="31"/>
  <c r="AY6" i="31"/>
  <c r="AZ6" i="31"/>
  <c r="AY7" i="31"/>
  <c r="AZ7" i="31"/>
  <c r="AY8" i="31"/>
  <c r="AZ8" i="31"/>
  <c r="AY9" i="31"/>
  <c r="AZ9" i="31"/>
  <c r="AY10" i="31"/>
  <c r="AZ10" i="31"/>
  <c r="AY11" i="31"/>
  <c r="AZ11" i="31"/>
  <c r="AY12" i="31"/>
  <c r="AZ12" i="31"/>
  <c r="AY13" i="31"/>
  <c r="AZ13" i="31"/>
  <c r="AY14" i="31"/>
  <c r="AZ14" i="31"/>
  <c r="AY15" i="31"/>
  <c r="AZ15" i="31"/>
  <c r="AY16" i="31"/>
  <c r="AZ16" i="31"/>
  <c r="AY17" i="31"/>
  <c r="AZ17" i="31"/>
  <c r="AY18" i="31"/>
  <c r="AZ18" i="31"/>
  <c r="AY19" i="31"/>
  <c r="AZ19" i="31"/>
  <c r="AY20" i="31"/>
  <c r="AZ20" i="31"/>
  <c r="AY21" i="31"/>
  <c r="AZ21" i="31"/>
  <c r="AY22" i="31"/>
  <c r="AZ22" i="31"/>
  <c r="AY23" i="31"/>
  <c r="AZ23" i="31"/>
  <c r="AY24" i="31"/>
  <c r="AZ24" i="31"/>
  <c r="AY25" i="31"/>
  <c r="AZ25" i="31"/>
  <c r="AY26" i="31"/>
  <c r="AZ26" i="31"/>
  <c r="AY27" i="31"/>
  <c r="AZ27" i="31"/>
  <c r="AY28" i="31"/>
  <c r="AZ28" i="31"/>
  <c r="AY29" i="31"/>
  <c r="AZ29" i="31"/>
  <c r="AY30" i="31"/>
  <c r="AZ30" i="31"/>
  <c r="AY31" i="31"/>
  <c r="AZ31" i="31"/>
  <c r="AY32" i="31"/>
  <c r="AZ32" i="31"/>
  <c r="AY33" i="31"/>
  <c r="AZ33" i="31"/>
  <c r="AY34" i="31"/>
  <c r="AZ34" i="31"/>
  <c r="AY35" i="31"/>
  <c r="AZ35" i="31"/>
  <c r="AY36" i="31"/>
  <c r="AZ36" i="31"/>
  <c r="AY37" i="31"/>
  <c r="AZ37" i="31"/>
  <c r="AY38" i="31"/>
  <c r="AZ38" i="31"/>
  <c r="AY39" i="31"/>
  <c r="AZ39" i="31"/>
  <c r="AY40" i="31"/>
  <c r="AZ40" i="31"/>
  <c r="AY41" i="31"/>
  <c r="AZ41" i="31"/>
  <c r="D5" i="31"/>
  <c r="D5" i="37" s="1"/>
  <c r="AZ51" i="31" l="1"/>
  <c r="AZ50" i="31"/>
  <c r="AZ47" i="31"/>
  <c r="AZ46" i="31"/>
  <c r="AZ49" i="31"/>
  <c r="AY47" i="29"/>
  <c r="AZ47" i="29"/>
  <c r="AY48" i="29"/>
  <c r="AZ48" i="29"/>
  <c r="AY49" i="29"/>
  <c r="AZ49" i="29"/>
  <c r="AY50" i="29"/>
  <c r="AZ50" i="29"/>
  <c r="AY51" i="29"/>
  <c r="AZ51" i="29"/>
  <c r="AY52" i="29"/>
  <c r="AZ52" i="29"/>
  <c r="AY53" i="29"/>
  <c r="AZ53" i="29"/>
  <c r="AY54" i="29"/>
  <c r="AZ54" i="29"/>
  <c r="AY55" i="29"/>
  <c r="AZ55" i="29"/>
  <c r="AY56" i="29"/>
  <c r="AZ56" i="29"/>
  <c r="AZ53" i="31" l="1"/>
  <c r="AZ53" i="37" s="1"/>
  <c r="AZ52" i="31"/>
  <c r="AZ52" i="37" s="1"/>
  <c r="AZ48" i="31"/>
  <c r="AZ48" i="37" s="1"/>
  <c r="J7" i="35"/>
  <c r="AR7" i="35"/>
  <c r="AR12" i="35"/>
  <c r="AR8" i="35"/>
  <c r="AR10" i="35"/>
  <c r="AR9" i="35"/>
  <c r="AR11" i="35" l="1"/>
  <c r="AR14" i="35"/>
  <c r="AR13" i="35"/>
  <c r="AX56" i="30"/>
  <c r="AW56" i="30"/>
  <c r="AV56" i="30"/>
  <c r="AU56" i="30"/>
  <c r="AT56" i="30"/>
  <c r="AS56" i="30"/>
  <c r="AR56" i="30"/>
  <c r="AQ56" i="30"/>
  <c r="AP56" i="30"/>
  <c r="AO56" i="30"/>
  <c r="AN56" i="30"/>
  <c r="AM56" i="30"/>
  <c r="AL56" i="30"/>
  <c r="AK56" i="30"/>
  <c r="AJ56" i="30"/>
  <c r="AI56" i="30"/>
  <c r="AH56" i="30"/>
  <c r="AG56" i="30"/>
  <c r="AF56" i="30"/>
  <c r="AE56" i="30"/>
  <c r="AD56" i="30"/>
  <c r="AC56" i="30"/>
  <c r="AB56" i="30"/>
  <c r="AA56" i="30"/>
  <c r="Z56" i="30"/>
  <c r="Y56" i="30"/>
  <c r="X56" i="30"/>
  <c r="W56" i="30"/>
  <c r="V56" i="30"/>
  <c r="U56" i="30"/>
  <c r="T56" i="30"/>
  <c r="S56" i="30"/>
  <c r="R56" i="30"/>
  <c r="Q56" i="30"/>
  <c r="P56" i="30"/>
  <c r="O56" i="30"/>
  <c r="N56" i="30"/>
  <c r="M56" i="30"/>
  <c r="L56" i="30"/>
  <c r="K56" i="30"/>
  <c r="J56" i="30"/>
  <c r="I56" i="30"/>
  <c r="H56" i="30"/>
  <c r="G56" i="30"/>
  <c r="F56" i="30"/>
  <c r="E56" i="30"/>
  <c r="D56" i="30"/>
  <c r="AX55" i="30"/>
  <c r="AW55" i="30"/>
  <c r="AV55" i="30"/>
  <c r="AU55" i="30"/>
  <c r="AT55" i="30"/>
  <c r="AS55" i="30"/>
  <c r="AR55" i="30"/>
  <c r="AQ55" i="30"/>
  <c r="AP55" i="30"/>
  <c r="AO55" i="30"/>
  <c r="AN55" i="30"/>
  <c r="AM55" i="30"/>
  <c r="AL55" i="30"/>
  <c r="AK55" i="30"/>
  <c r="AJ55" i="30"/>
  <c r="AI55" i="30"/>
  <c r="AH55" i="30"/>
  <c r="AG55" i="30"/>
  <c r="AF55" i="30"/>
  <c r="AE55" i="30"/>
  <c r="AD55" i="30"/>
  <c r="AC55" i="30"/>
  <c r="AB55" i="30"/>
  <c r="AA55" i="30"/>
  <c r="Z55" i="30"/>
  <c r="Y55" i="30"/>
  <c r="X55" i="30"/>
  <c r="W55" i="30"/>
  <c r="V55" i="30"/>
  <c r="U55" i="30"/>
  <c r="T55" i="30"/>
  <c r="S55" i="30"/>
  <c r="R55" i="30"/>
  <c r="Q55" i="30"/>
  <c r="P55" i="30"/>
  <c r="O55" i="30"/>
  <c r="N55" i="30"/>
  <c r="M55" i="30"/>
  <c r="L55" i="30"/>
  <c r="K55" i="30"/>
  <c r="J55" i="30"/>
  <c r="I55" i="30"/>
  <c r="H55" i="30"/>
  <c r="G55" i="30"/>
  <c r="F55" i="30"/>
  <c r="E55" i="30"/>
  <c r="D55" i="30"/>
  <c r="AX54" i="30"/>
  <c r="AW54" i="30"/>
  <c r="AV54" i="30"/>
  <c r="AU54" i="30"/>
  <c r="AT54" i="30"/>
  <c r="AS54" i="30"/>
  <c r="AR54" i="30"/>
  <c r="AQ54" i="30"/>
  <c r="AP54" i="30"/>
  <c r="AO54" i="30"/>
  <c r="AO53" i="36" s="1"/>
  <c r="AN54" i="30"/>
  <c r="AM54" i="30"/>
  <c r="AM53" i="36" s="1"/>
  <c r="AL54" i="30"/>
  <c r="AK54" i="30"/>
  <c r="AJ54" i="30"/>
  <c r="AI54" i="30"/>
  <c r="AH54" i="30"/>
  <c r="AG54" i="30"/>
  <c r="AG53" i="36" s="1"/>
  <c r="AF54" i="30"/>
  <c r="AE54" i="30"/>
  <c r="AD54" i="30"/>
  <c r="AC54" i="30"/>
  <c r="AB54" i="30"/>
  <c r="AA54" i="30"/>
  <c r="Z54" i="30"/>
  <c r="Y54" i="30"/>
  <c r="Y53" i="36" s="1"/>
  <c r="X54" i="30"/>
  <c r="W54" i="30"/>
  <c r="W53" i="36" s="1"/>
  <c r="V54" i="30"/>
  <c r="U54" i="30"/>
  <c r="T54" i="30"/>
  <c r="S54" i="30"/>
  <c r="R54" i="30"/>
  <c r="Q54" i="30"/>
  <c r="Q53" i="36" s="1"/>
  <c r="P54" i="30"/>
  <c r="O54" i="30"/>
  <c r="N54" i="30"/>
  <c r="M54" i="30"/>
  <c r="L54" i="30"/>
  <c r="K54" i="30"/>
  <c r="J54" i="30"/>
  <c r="I54" i="30"/>
  <c r="I53" i="36" s="1"/>
  <c r="H54" i="30"/>
  <c r="G54" i="30"/>
  <c r="G53" i="36" s="1"/>
  <c r="F54" i="30"/>
  <c r="E54" i="30"/>
  <c r="D54" i="30"/>
  <c r="AX53" i="30"/>
  <c r="AW53" i="30"/>
  <c r="AV53" i="30"/>
  <c r="AU53" i="30"/>
  <c r="AT53" i="30"/>
  <c r="AS53" i="30"/>
  <c r="AR53" i="30"/>
  <c r="AR52" i="36" s="1"/>
  <c r="AQ53" i="30"/>
  <c r="AQ52" i="36" s="1"/>
  <c r="AP53" i="30"/>
  <c r="AO53" i="30"/>
  <c r="AN53" i="30"/>
  <c r="AN52" i="36" s="1"/>
  <c r="AM53" i="30"/>
  <c r="AM52" i="36" s="1"/>
  <c r="AL53" i="30"/>
  <c r="AK53" i="30"/>
  <c r="AJ53" i="30"/>
  <c r="AJ52" i="36" s="1"/>
  <c r="AI53" i="30"/>
  <c r="AI52" i="36" s="1"/>
  <c r="AH53" i="30"/>
  <c r="AG53" i="30"/>
  <c r="AF53" i="30"/>
  <c r="AF52" i="36" s="1"/>
  <c r="AE53" i="30"/>
  <c r="AE52" i="36" s="1"/>
  <c r="AD53" i="30"/>
  <c r="AC53" i="30"/>
  <c r="AB53" i="30"/>
  <c r="AB52" i="36" s="1"/>
  <c r="AA53" i="30"/>
  <c r="AA52" i="36" s="1"/>
  <c r="Z53" i="30"/>
  <c r="Y53" i="30"/>
  <c r="X53" i="30"/>
  <c r="X52" i="36" s="1"/>
  <c r="W53" i="30"/>
  <c r="W52" i="36" s="1"/>
  <c r="V53" i="30"/>
  <c r="U53" i="30"/>
  <c r="T53" i="30"/>
  <c r="T52" i="36" s="1"/>
  <c r="S53" i="30"/>
  <c r="S52" i="36" s="1"/>
  <c r="R53" i="30"/>
  <c r="Q53" i="30"/>
  <c r="P53" i="30"/>
  <c r="P52" i="36" s="1"/>
  <c r="O53" i="30"/>
  <c r="O52" i="36" s="1"/>
  <c r="N53" i="30"/>
  <c r="M53" i="30"/>
  <c r="L53" i="30"/>
  <c r="L52" i="36" s="1"/>
  <c r="K53" i="30"/>
  <c r="K52" i="36" s="1"/>
  <c r="J53" i="30"/>
  <c r="I53" i="30"/>
  <c r="H53" i="30"/>
  <c r="H52" i="36" s="1"/>
  <c r="G53" i="30"/>
  <c r="G52" i="36" s="1"/>
  <c r="F53" i="30"/>
  <c r="E53" i="30"/>
  <c r="D53" i="30"/>
  <c r="D52" i="36" s="1"/>
  <c r="AX52" i="30"/>
  <c r="AW52" i="30"/>
  <c r="AV52" i="30"/>
  <c r="AU52" i="30"/>
  <c r="AT52" i="30"/>
  <c r="AS52" i="30"/>
  <c r="AR52" i="30"/>
  <c r="AR51" i="36" s="1"/>
  <c r="AQ52" i="30"/>
  <c r="AQ51" i="36" s="1"/>
  <c r="AP52" i="30"/>
  <c r="AP51" i="36" s="1"/>
  <c r="AO52" i="30"/>
  <c r="AN52" i="30"/>
  <c r="AN51" i="36" s="1"/>
  <c r="AM52" i="30"/>
  <c r="AL52" i="30"/>
  <c r="AL51" i="36" s="1"/>
  <c r="AK52" i="30"/>
  <c r="AJ52" i="30"/>
  <c r="AI52" i="30"/>
  <c r="AI51" i="36" s="1"/>
  <c r="AH52" i="30"/>
  <c r="AH51" i="36" s="1"/>
  <c r="AG52" i="30"/>
  <c r="AF52" i="30"/>
  <c r="AE52" i="30"/>
  <c r="AD52" i="30"/>
  <c r="AD51" i="36" s="1"/>
  <c r="AC52" i="30"/>
  <c r="AB52" i="30"/>
  <c r="AB51" i="36" s="1"/>
  <c r="AA52" i="30"/>
  <c r="AA51" i="36" s="1"/>
  <c r="Z52" i="30"/>
  <c r="Z51" i="36" s="1"/>
  <c r="Y52" i="30"/>
  <c r="X52" i="30"/>
  <c r="X51" i="36" s="1"/>
  <c r="W52" i="30"/>
  <c r="W51" i="36" s="1"/>
  <c r="V52" i="30"/>
  <c r="V51" i="36" s="1"/>
  <c r="U52" i="30"/>
  <c r="T52" i="30"/>
  <c r="S52" i="30"/>
  <c r="S51" i="36" s="1"/>
  <c r="R52" i="30"/>
  <c r="R51" i="36" s="1"/>
  <c r="Q52" i="30"/>
  <c r="P52" i="30"/>
  <c r="O52" i="30"/>
  <c r="O51" i="36" s="1"/>
  <c r="N52" i="30"/>
  <c r="N51" i="36" s="1"/>
  <c r="M52" i="30"/>
  <c r="L52" i="30"/>
  <c r="L51" i="36" s="1"/>
  <c r="K52" i="30"/>
  <c r="J52" i="30"/>
  <c r="J51" i="36" s="1"/>
  <c r="I52" i="30"/>
  <c r="H52" i="30"/>
  <c r="H51" i="36" s="1"/>
  <c r="G52" i="30"/>
  <c r="F52" i="30"/>
  <c r="F51" i="36" s="1"/>
  <c r="E52" i="30"/>
  <c r="D52" i="30"/>
  <c r="AX51" i="30"/>
  <c r="AW51" i="30"/>
  <c r="AV51" i="30"/>
  <c r="AU51" i="30"/>
  <c r="AT51" i="30"/>
  <c r="AS51" i="30"/>
  <c r="AS50" i="36" s="1"/>
  <c r="AR51" i="30"/>
  <c r="AQ51" i="30"/>
  <c r="AP51" i="30"/>
  <c r="AO51" i="30"/>
  <c r="AN51" i="30"/>
  <c r="AM51" i="30"/>
  <c r="AL51" i="30"/>
  <c r="AK51" i="30"/>
  <c r="AK50" i="36" s="1"/>
  <c r="AJ51" i="30"/>
  <c r="AI51" i="30"/>
  <c r="AH51" i="30"/>
  <c r="AG51" i="30"/>
  <c r="AF51" i="30"/>
  <c r="AE51" i="30"/>
  <c r="AD51" i="30"/>
  <c r="AC51" i="30"/>
  <c r="AC50" i="36" s="1"/>
  <c r="AB51" i="30"/>
  <c r="AA51" i="30"/>
  <c r="Z51" i="30"/>
  <c r="Y51" i="30"/>
  <c r="X51" i="30"/>
  <c r="W51" i="30"/>
  <c r="V51" i="30"/>
  <c r="U51" i="30"/>
  <c r="U50" i="36" s="1"/>
  <c r="T51" i="30"/>
  <c r="S51" i="30"/>
  <c r="R51" i="30"/>
  <c r="Q51" i="30"/>
  <c r="P51" i="30"/>
  <c r="O51" i="30"/>
  <c r="N51" i="30"/>
  <c r="M51" i="30"/>
  <c r="M50" i="36" s="1"/>
  <c r="L51" i="30"/>
  <c r="K51" i="30"/>
  <c r="J51" i="30"/>
  <c r="I51" i="30"/>
  <c r="H51" i="30"/>
  <c r="G51" i="30"/>
  <c r="F51" i="30"/>
  <c r="E51" i="30"/>
  <c r="E50" i="36" s="1"/>
  <c r="D51" i="30"/>
  <c r="AX50" i="30"/>
  <c r="AW50" i="30"/>
  <c r="AW49" i="36" s="1"/>
  <c r="BL49" i="36" s="1"/>
  <c r="AV50" i="30"/>
  <c r="AU50" i="30"/>
  <c r="AT50" i="30"/>
  <c r="AS50" i="30"/>
  <c r="AR50" i="30"/>
  <c r="AR49" i="36" s="1"/>
  <c r="AQ50" i="30"/>
  <c r="AP50" i="30"/>
  <c r="AP49" i="36" s="1"/>
  <c r="AO50" i="30"/>
  <c r="AN50" i="30"/>
  <c r="AN49" i="36" s="1"/>
  <c r="AM50" i="30"/>
  <c r="AL50" i="30"/>
  <c r="AL49" i="36" s="1"/>
  <c r="AK50" i="30"/>
  <c r="AK49" i="36" s="1"/>
  <c r="AJ50" i="30"/>
  <c r="AI50" i="30"/>
  <c r="AH50" i="30"/>
  <c r="AH49" i="36" s="1"/>
  <c r="AG50" i="30"/>
  <c r="AF50" i="30"/>
  <c r="AF49" i="36" s="1"/>
  <c r="AE50" i="30"/>
  <c r="AD50" i="30"/>
  <c r="AD49" i="36" s="1"/>
  <c r="AC50" i="30"/>
  <c r="AB50" i="30"/>
  <c r="AB49" i="36" s="1"/>
  <c r="AA50" i="30"/>
  <c r="Z50" i="30"/>
  <c r="Z49" i="36" s="1"/>
  <c r="Y50" i="30"/>
  <c r="X50" i="30"/>
  <c r="X49" i="36" s="1"/>
  <c r="W50" i="30"/>
  <c r="V50" i="30"/>
  <c r="V49" i="36" s="1"/>
  <c r="U50" i="30"/>
  <c r="U49" i="36" s="1"/>
  <c r="T50" i="30"/>
  <c r="T49" i="36" s="1"/>
  <c r="S50" i="30"/>
  <c r="R50" i="30"/>
  <c r="R49" i="36" s="1"/>
  <c r="Q50" i="30"/>
  <c r="P50" i="30"/>
  <c r="O50" i="30"/>
  <c r="N50" i="30"/>
  <c r="N49" i="36" s="1"/>
  <c r="M50" i="30"/>
  <c r="L50" i="30"/>
  <c r="L49" i="36" s="1"/>
  <c r="K50" i="30"/>
  <c r="J50" i="30"/>
  <c r="J49" i="36" s="1"/>
  <c r="I50" i="30"/>
  <c r="H50" i="30"/>
  <c r="H49" i="36" s="1"/>
  <c r="G50" i="30"/>
  <c r="F50" i="30"/>
  <c r="F49" i="36" s="1"/>
  <c r="E50" i="30"/>
  <c r="E49" i="36" s="1"/>
  <c r="D50" i="30"/>
  <c r="D49" i="36" s="1"/>
  <c r="AX49" i="30"/>
  <c r="AW49" i="30"/>
  <c r="AV49" i="30"/>
  <c r="AU49" i="30"/>
  <c r="AU48" i="36" s="1"/>
  <c r="AT49" i="30"/>
  <c r="AS49" i="30"/>
  <c r="AR49" i="30"/>
  <c r="AR48" i="36" s="1"/>
  <c r="AQ49" i="30"/>
  <c r="AP49" i="30"/>
  <c r="AP48" i="36" s="1"/>
  <c r="AO49" i="30"/>
  <c r="AN49" i="30"/>
  <c r="AN48" i="36" s="1"/>
  <c r="AM49" i="30"/>
  <c r="AM48" i="36" s="1"/>
  <c r="AL49" i="30"/>
  <c r="AL48" i="36" s="1"/>
  <c r="AK49" i="30"/>
  <c r="AJ49" i="30"/>
  <c r="AJ48" i="36" s="1"/>
  <c r="AI49" i="30"/>
  <c r="AI48" i="36" s="1"/>
  <c r="AH49" i="30"/>
  <c r="AH48" i="36" s="1"/>
  <c r="AG49" i="30"/>
  <c r="AG48" i="36" s="1"/>
  <c r="AF49" i="30"/>
  <c r="AF48" i="36" s="1"/>
  <c r="AE49" i="30"/>
  <c r="AD49" i="30"/>
  <c r="AD48" i="36" s="1"/>
  <c r="AC49" i="30"/>
  <c r="AC48" i="36" s="1"/>
  <c r="AB49" i="30"/>
  <c r="AB48" i="36" s="1"/>
  <c r="AA49" i="30"/>
  <c r="AA48" i="36" s="1"/>
  <c r="Z49" i="30"/>
  <c r="Z48" i="36" s="1"/>
  <c r="Y49" i="30"/>
  <c r="X49" i="30"/>
  <c r="X48" i="36" s="1"/>
  <c r="W49" i="30"/>
  <c r="V49" i="30"/>
  <c r="V48" i="36" s="1"/>
  <c r="U49" i="30"/>
  <c r="T49" i="30"/>
  <c r="T48" i="36" s="1"/>
  <c r="S49" i="30"/>
  <c r="S48" i="36" s="1"/>
  <c r="R49" i="30"/>
  <c r="R48" i="36" s="1"/>
  <c r="Q49" i="30"/>
  <c r="Q48" i="36" s="1"/>
  <c r="P49" i="30"/>
  <c r="O49" i="30"/>
  <c r="O48" i="36" s="1"/>
  <c r="N49" i="30"/>
  <c r="N48" i="36" s="1"/>
  <c r="M49" i="30"/>
  <c r="M48" i="36" s="1"/>
  <c r="L49" i="30"/>
  <c r="L48" i="36" s="1"/>
  <c r="K49" i="30"/>
  <c r="J49" i="30"/>
  <c r="J48" i="36" s="1"/>
  <c r="I49" i="30"/>
  <c r="H49" i="30"/>
  <c r="H48" i="36" s="1"/>
  <c r="G49" i="30"/>
  <c r="G48" i="36" s="1"/>
  <c r="F49" i="30"/>
  <c r="F48" i="36" s="1"/>
  <c r="E49" i="30"/>
  <c r="D49" i="30"/>
  <c r="D48" i="36" s="1"/>
  <c r="AX48" i="30"/>
  <c r="AX47" i="36" s="1"/>
  <c r="AW48" i="30"/>
  <c r="AV48" i="30"/>
  <c r="AU48" i="30"/>
  <c r="AU47" i="36" s="1"/>
  <c r="AT48" i="30"/>
  <c r="AT47" i="36" s="1"/>
  <c r="AS48" i="30"/>
  <c r="AR48" i="30"/>
  <c r="AQ48" i="30"/>
  <c r="AP48" i="30"/>
  <c r="AO48" i="30"/>
  <c r="AN48" i="30"/>
  <c r="AN47" i="36" s="1"/>
  <c r="AM48" i="30"/>
  <c r="AL48" i="30"/>
  <c r="AK48" i="30"/>
  <c r="AK47" i="36" s="1"/>
  <c r="AJ48" i="30"/>
  <c r="AJ47" i="36" s="1"/>
  <c r="AI48" i="30"/>
  <c r="AH48" i="30"/>
  <c r="AG48" i="30"/>
  <c r="AF48" i="30"/>
  <c r="AF47" i="36" s="1"/>
  <c r="AE48" i="30"/>
  <c r="AD48" i="30"/>
  <c r="AC48" i="30"/>
  <c r="AB48" i="30"/>
  <c r="AA48" i="30"/>
  <c r="AA47" i="36" s="1"/>
  <c r="Z48" i="30"/>
  <c r="Y48" i="30"/>
  <c r="X48" i="30"/>
  <c r="W48" i="30"/>
  <c r="V48" i="30"/>
  <c r="U48" i="30"/>
  <c r="U47" i="36" s="1"/>
  <c r="T48" i="30"/>
  <c r="T47" i="36" s="1"/>
  <c r="S48" i="30"/>
  <c r="R48" i="30"/>
  <c r="Q48" i="30"/>
  <c r="P48" i="30"/>
  <c r="P47" i="36" s="1"/>
  <c r="O48" i="30"/>
  <c r="N48" i="30"/>
  <c r="M48" i="30"/>
  <c r="L48" i="30"/>
  <c r="K48" i="30"/>
  <c r="K47" i="36" s="1"/>
  <c r="J48" i="30"/>
  <c r="I48" i="30"/>
  <c r="H48" i="30"/>
  <c r="H47" i="36" s="1"/>
  <c r="G48" i="30"/>
  <c r="G47" i="36" s="1"/>
  <c r="F48" i="30"/>
  <c r="E48" i="30"/>
  <c r="D48" i="30"/>
  <c r="D47" i="36" s="1"/>
  <c r="AX47" i="30"/>
  <c r="AW47" i="30"/>
  <c r="AV47" i="30"/>
  <c r="AU47" i="30"/>
  <c r="AT47" i="30"/>
  <c r="AS47" i="30"/>
  <c r="AS46" i="36" s="1"/>
  <c r="AR47" i="30"/>
  <c r="AR46" i="36" s="1"/>
  <c r="AQ47" i="30"/>
  <c r="AP47" i="30"/>
  <c r="AP46" i="36" s="1"/>
  <c r="AO47" i="30"/>
  <c r="AN47" i="30"/>
  <c r="AN46" i="36" s="1"/>
  <c r="AM47" i="30"/>
  <c r="AL47" i="30"/>
  <c r="AL46" i="36" s="1"/>
  <c r="AK47" i="30"/>
  <c r="AJ47" i="30"/>
  <c r="AJ46" i="36" s="1"/>
  <c r="AI47" i="30"/>
  <c r="AH47" i="30"/>
  <c r="AH46" i="36" s="1"/>
  <c r="AG47" i="30"/>
  <c r="AG46" i="36" s="1"/>
  <c r="AF47" i="30"/>
  <c r="AF46" i="36" s="1"/>
  <c r="AE47" i="30"/>
  <c r="AD47" i="30"/>
  <c r="AD46" i="36" s="1"/>
  <c r="AC47" i="30"/>
  <c r="AB47" i="30"/>
  <c r="AB46" i="36" s="1"/>
  <c r="AA47" i="30"/>
  <c r="Z47" i="30"/>
  <c r="Z46" i="36" s="1"/>
  <c r="Y47" i="30"/>
  <c r="X47" i="30"/>
  <c r="X46" i="36" s="1"/>
  <c r="W47" i="30"/>
  <c r="V47" i="30"/>
  <c r="V46" i="36" s="1"/>
  <c r="U47" i="30"/>
  <c r="T47" i="30"/>
  <c r="S47" i="30"/>
  <c r="R47" i="30"/>
  <c r="R46" i="36" s="1"/>
  <c r="Q47" i="30"/>
  <c r="Q46" i="36" s="1"/>
  <c r="P47" i="30"/>
  <c r="P46" i="36" s="1"/>
  <c r="O47" i="30"/>
  <c r="N47" i="30"/>
  <c r="N46" i="36" s="1"/>
  <c r="M47" i="30"/>
  <c r="L47" i="30"/>
  <c r="L46" i="36" s="1"/>
  <c r="K47" i="30"/>
  <c r="J47" i="30"/>
  <c r="J46" i="36" s="1"/>
  <c r="I47" i="30"/>
  <c r="H47" i="30"/>
  <c r="H46" i="36" s="1"/>
  <c r="G47" i="30"/>
  <c r="F47" i="30"/>
  <c r="F46" i="36" s="1"/>
  <c r="E47" i="30"/>
  <c r="D47" i="30"/>
  <c r="D46" i="36" s="1"/>
  <c r="BU41" i="30"/>
  <c r="BT41" i="30"/>
  <c r="BS41" i="30"/>
  <c r="BR41" i="30"/>
  <c r="BQ41" i="30"/>
  <c r="BP41" i="30"/>
  <c r="BO41" i="30"/>
  <c r="BN41" i="30"/>
  <c r="BI41" i="30"/>
  <c r="BH41" i="30"/>
  <c r="BG41" i="30"/>
  <c r="BF41" i="30"/>
  <c r="BE41" i="30"/>
  <c r="BD41" i="30"/>
  <c r="BC41" i="30"/>
  <c r="BU40" i="30"/>
  <c r="BT40" i="30"/>
  <c r="BS40" i="30"/>
  <c r="BR40" i="30"/>
  <c r="BQ40" i="30"/>
  <c r="BP40" i="30"/>
  <c r="BO40" i="30"/>
  <c r="BN40" i="30"/>
  <c r="BI40" i="30"/>
  <c r="BH40" i="30"/>
  <c r="BG40" i="30"/>
  <c r="BF40" i="30"/>
  <c r="BE40" i="30"/>
  <c r="BD40" i="30"/>
  <c r="BC40" i="30"/>
  <c r="BU39" i="30"/>
  <c r="BT39" i="30"/>
  <c r="BS39" i="30"/>
  <c r="BR39" i="30"/>
  <c r="BQ39" i="30"/>
  <c r="BP39" i="30"/>
  <c r="BO39" i="30"/>
  <c r="BN39" i="30"/>
  <c r="BI39" i="30"/>
  <c r="BH39" i="30"/>
  <c r="BG39" i="30"/>
  <c r="BF39" i="30"/>
  <c r="BE39" i="30"/>
  <c r="BD39" i="30"/>
  <c r="BC39" i="30"/>
  <c r="BU38" i="30"/>
  <c r="BT38" i="30"/>
  <c r="BS38" i="30"/>
  <c r="BR38" i="30"/>
  <c r="BQ38" i="30"/>
  <c r="BP38" i="30"/>
  <c r="BO38" i="30"/>
  <c r="BN38" i="30"/>
  <c r="BI38" i="30"/>
  <c r="BH38" i="30"/>
  <c r="BG38" i="30"/>
  <c r="BF38" i="30"/>
  <c r="BE38" i="30"/>
  <c r="BD38" i="30"/>
  <c r="BC38" i="30"/>
  <c r="BU37" i="30"/>
  <c r="BT37" i="30"/>
  <c r="BS37" i="30"/>
  <c r="BR37" i="30"/>
  <c r="BQ37" i="30"/>
  <c r="BP37" i="30"/>
  <c r="BO37" i="30"/>
  <c r="BN37" i="30"/>
  <c r="BI37" i="30"/>
  <c r="BH37" i="30"/>
  <c r="BG37" i="30"/>
  <c r="BF37" i="30"/>
  <c r="BE37" i="30"/>
  <c r="BD37" i="30"/>
  <c r="BC37" i="30"/>
  <c r="BU36" i="30"/>
  <c r="BT36" i="30"/>
  <c r="BS36" i="30"/>
  <c r="BR36" i="30"/>
  <c r="BQ36" i="30"/>
  <c r="BP36" i="30"/>
  <c r="BO36" i="30"/>
  <c r="BN36" i="30"/>
  <c r="BI36" i="30"/>
  <c r="BH36" i="30"/>
  <c r="BG36" i="30"/>
  <c r="BF36" i="30"/>
  <c r="BE36" i="30"/>
  <c r="BD36" i="30"/>
  <c r="BC36" i="30"/>
  <c r="BU35" i="30"/>
  <c r="BT35" i="30"/>
  <c r="BS35" i="30"/>
  <c r="BR35" i="30"/>
  <c r="BQ35" i="30"/>
  <c r="BP35" i="30"/>
  <c r="BO35" i="30"/>
  <c r="BN35" i="30"/>
  <c r="BI35" i="30"/>
  <c r="BH35" i="30"/>
  <c r="BG35" i="30"/>
  <c r="BF35" i="30"/>
  <c r="BE35" i="30"/>
  <c r="BD35" i="30"/>
  <c r="BC35" i="30"/>
  <c r="BU34" i="30"/>
  <c r="BT34" i="30"/>
  <c r="BS34" i="30"/>
  <c r="BR34" i="30"/>
  <c r="BQ34" i="30"/>
  <c r="BP34" i="30"/>
  <c r="BO34" i="30"/>
  <c r="BN34" i="30"/>
  <c r="BI34" i="30"/>
  <c r="BH34" i="30"/>
  <c r="BG34" i="30"/>
  <c r="BF34" i="30"/>
  <c r="BE34" i="30"/>
  <c r="BD34" i="30"/>
  <c r="BC34" i="30"/>
  <c r="BU33" i="30"/>
  <c r="BT33" i="30"/>
  <c r="BS33" i="30"/>
  <c r="BR33" i="30"/>
  <c r="BQ33" i="30"/>
  <c r="BP33" i="30"/>
  <c r="BO33" i="30"/>
  <c r="BN33" i="30"/>
  <c r="BI33" i="30"/>
  <c r="BH33" i="30"/>
  <c r="BG33" i="30"/>
  <c r="BF33" i="30"/>
  <c r="BE33" i="30"/>
  <c r="BD33" i="30"/>
  <c r="BC33" i="30"/>
  <c r="BU32" i="30"/>
  <c r="BT32" i="30"/>
  <c r="BS32" i="30"/>
  <c r="BR32" i="30"/>
  <c r="BQ32" i="30"/>
  <c r="BP32" i="30"/>
  <c r="BO32" i="30"/>
  <c r="BN32" i="30"/>
  <c r="BI32" i="30"/>
  <c r="BH32" i="30"/>
  <c r="BG32" i="30"/>
  <c r="BF32" i="30"/>
  <c r="BE32" i="30"/>
  <c r="BD32" i="30"/>
  <c r="BU31" i="30"/>
  <c r="BT31" i="30"/>
  <c r="BS31" i="30"/>
  <c r="BR31" i="30"/>
  <c r="BQ31" i="30"/>
  <c r="BP31" i="30"/>
  <c r="BO31" i="30"/>
  <c r="BN31" i="30"/>
  <c r="BI31" i="30"/>
  <c r="BH31" i="30"/>
  <c r="BG31" i="30"/>
  <c r="BF31" i="30"/>
  <c r="BE31" i="30"/>
  <c r="BD31" i="30"/>
  <c r="BC31" i="30"/>
  <c r="BU30" i="30"/>
  <c r="BT30" i="30"/>
  <c r="BS30" i="30"/>
  <c r="BR30" i="30"/>
  <c r="BQ30" i="30"/>
  <c r="BP30" i="30"/>
  <c r="BO30" i="30"/>
  <c r="BN30" i="30"/>
  <c r="BI30" i="30"/>
  <c r="BH30" i="30"/>
  <c r="BG30" i="30"/>
  <c r="BF30" i="30"/>
  <c r="BE30" i="30"/>
  <c r="BD30" i="30"/>
  <c r="BC30" i="30"/>
  <c r="BU29" i="30"/>
  <c r="BT29" i="30"/>
  <c r="BS29" i="30"/>
  <c r="BR29" i="30"/>
  <c r="BQ29" i="30"/>
  <c r="BP29" i="30"/>
  <c r="BO29" i="30"/>
  <c r="BN29" i="30"/>
  <c r="BI29" i="30"/>
  <c r="BH29" i="30"/>
  <c r="BG29" i="30"/>
  <c r="BF29" i="30"/>
  <c r="BE29" i="30"/>
  <c r="BD29" i="30"/>
  <c r="BC29" i="30"/>
  <c r="BU28" i="30"/>
  <c r="BT28" i="30"/>
  <c r="BS28" i="30"/>
  <c r="BR28" i="30"/>
  <c r="BQ28" i="30"/>
  <c r="BP28" i="30"/>
  <c r="BO28" i="30"/>
  <c r="BN28" i="30"/>
  <c r="BI28" i="30"/>
  <c r="BH28" i="30"/>
  <c r="BG28" i="30"/>
  <c r="BF28" i="30"/>
  <c r="BE28" i="30"/>
  <c r="BD28" i="30"/>
  <c r="BC28" i="30"/>
  <c r="BU27" i="30"/>
  <c r="BT27" i="30"/>
  <c r="BS27" i="30"/>
  <c r="BR27" i="30"/>
  <c r="BQ27" i="30"/>
  <c r="BP27" i="30"/>
  <c r="BO27" i="30"/>
  <c r="BN27" i="30"/>
  <c r="BI27" i="30"/>
  <c r="BH27" i="30"/>
  <c r="BG27" i="30"/>
  <c r="BF27" i="30"/>
  <c r="BE27" i="30"/>
  <c r="BD27" i="30"/>
  <c r="BC27" i="30"/>
  <c r="BU26" i="30"/>
  <c r="BT26" i="30"/>
  <c r="BS26" i="30"/>
  <c r="BR26" i="30"/>
  <c r="BQ26" i="30"/>
  <c r="BP26" i="30"/>
  <c r="BO26" i="30"/>
  <c r="BN26" i="30"/>
  <c r="BI26" i="30"/>
  <c r="BH26" i="30"/>
  <c r="BG26" i="30"/>
  <c r="BF26" i="30"/>
  <c r="BE26" i="30"/>
  <c r="BD26" i="30"/>
  <c r="BC26" i="30"/>
  <c r="BU25" i="30"/>
  <c r="BT25" i="30"/>
  <c r="BS25" i="30"/>
  <c r="BR25" i="30"/>
  <c r="BQ25" i="30"/>
  <c r="BP25" i="30"/>
  <c r="BO25" i="30"/>
  <c r="BN25" i="30"/>
  <c r="BI25" i="30"/>
  <c r="BH25" i="30"/>
  <c r="BG25" i="30"/>
  <c r="BF25" i="30"/>
  <c r="BE25" i="30"/>
  <c r="BD25" i="30"/>
  <c r="BC25" i="30"/>
  <c r="BU24" i="30"/>
  <c r="BT24" i="30"/>
  <c r="BS24" i="30"/>
  <c r="BR24" i="30"/>
  <c r="BQ24" i="30"/>
  <c r="BP24" i="30"/>
  <c r="BO24" i="30"/>
  <c r="BN24" i="30"/>
  <c r="BI24" i="30"/>
  <c r="BH24" i="30"/>
  <c r="BG24" i="30"/>
  <c r="BF24" i="30"/>
  <c r="BE24" i="30"/>
  <c r="BD24" i="30"/>
  <c r="BC24" i="30"/>
  <c r="BU23" i="30"/>
  <c r="BT23" i="30"/>
  <c r="BS23" i="30"/>
  <c r="BR23" i="30"/>
  <c r="BQ23" i="30"/>
  <c r="BP23" i="30"/>
  <c r="BO23" i="30"/>
  <c r="BN23" i="30"/>
  <c r="BI23" i="30"/>
  <c r="BH23" i="30"/>
  <c r="BG23" i="30"/>
  <c r="BF23" i="30"/>
  <c r="BE23" i="30"/>
  <c r="BD23" i="30"/>
  <c r="BC23" i="30"/>
  <c r="BU22" i="30"/>
  <c r="BT22" i="30"/>
  <c r="BS22" i="30"/>
  <c r="BR22" i="30"/>
  <c r="BQ22" i="30"/>
  <c r="BP22" i="30"/>
  <c r="BO22" i="30"/>
  <c r="BN22" i="30"/>
  <c r="BI22" i="30"/>
  <c r="BH22" i="30"/>
  <c r="BG22" i="30"/>
  <c r="BF22" i="30"/>
  <c r="BE22" i="30"/>
  <c r="BD22" i="30"/>
  <c r="BC22" i="30"/>
  <c r="BU21" i="30"/>
  <c r="BT21" i="30"/>
  <c r="BS21" i="30"/>
  <c r="BR21" i="30"/>
  <c r="BQ21" i="30"/>
  <c r="BP21" i="30"/>
  <c r="BO21" i="30"/>
  <c r="BN21" i="30"/>
  <c r="BI21" i="30"/>
  <c r="BH21" i="30"/>
  <c r="BG21" i="30"/>
  <c r="BF21" i="30"/>
  <c r="BE21" i="30"/>
  <c r="BD21" i="30"/>
  <c r="BC21" i="30"/>
  <c r="BU20" i="30"/>
  <c r="BT20" i="30"/>
  <c r="BS20" i="30"/>
  <c r="BR20" i="30"/>
  <c r="BQ20" i="30"/>
  <c r="BP20" i="30"/>
  <c r="BO20" i="30"/>
  <c r="BN20" i="30"/>
  <c r="BI20" i="30"/>
  <c r="BH20" i="30"/>
  <c r="BG20" i="30"/>
  <c r="BF20" i="30"/>
  <c r="BE20" i="30"/>
  <c r="BD20" i="30"/>
  <c r="BC20" i="30"/>
  <c r="BU19" i="30"/>
  <c r="BT19" i="30"/>
  <c r="BS19" i="30"/>
  <c r="BR19" i="30"/>
  <c r="BQ19" i="30"/>
  <c r="BP19" i="30"/>
  <c r="BO19" i="30"/>
  <c r="BN19" i="30"/>
  <c r="BI19" i="30"/>
  <c r="BH19" i="30"/>
  <c r="BG19" i="30"/>
  <c r="BF19" i="30"/>
  <c r="BE19" i="30"/>
  <c r="BD19" i="30"/>
  <c r="BC19" i="30"/>
  <c r="BU18" i="30"/>
  <c r="BT18" i="30"/>
  <c r="BS18" i="30"/>
  <c r="BR18" i="30"/>
  <c r="BQ18" i="30"/>
  <c r="BP18" i="30"/>
  <c r="BO18" i="30"/>
  <c r="BN18" i="30"/>
  <c r="BI18" i="30"/>
  <c r="BH18" i="30"/>
  <c r="BG18" i="30"/>
  <c r="BF18" i="30"/>
  <c r="BE18" i="30"/>
  <c r="BD18" i="30"/>
  <c r="BC18" i="30"/>
  <c r="BU17" i="30"/>
  <c r="BT17" i="30"/>
  <c r="BS17" i="30"/>
  <c r="BR17" i="30"/>
  <c r="BQ17" i="30"/>
  <c r="BP17" i="30"/>
  <c r="BO17" i="30"/>
  <c r="BN17" i="30"/>
  <c r="BI17" i="30"/>
  <c r="BH17" i="30"/>
  <c r="BG17" i="30"/>
  <c r="BF17" i="30"/>
  <c r="BE17" i="30"/>
  <c r="BD17" i="30"/>
  <c r="BC17" i="30"/>
  <c r="BU16" i="30"/>
  <c r="BT16" i="30"/>
  <c r="BS16" i="30"/>
  <c r="BR16" i="30"/>
  <c r="BQ16" i="30"/>
  <c r="BP16" i="30"/>
  <c r="BO16" i="30"/>
  <c r="BN16" i="30"/>
  <c r="BI16" i="30"/>
  <c r="BH16" i="30"/>
  <c r="BG16" i="30"/>
  <c r="BF16" i="30"/>
  <c r="BE16" i="30"/>
  <c r="BD16" i="30"/>
  <c r="BC16" i="30"/>
  <c r="BU15" i="30"/>
  <c r="BT15" i="30"/>
  <c r="BS15" i="30"/>
  <c r="BR15" i="30"/>
  <c r="BQ15" i="30"/>
  <c r="BP15" i="30"/>
  <c r="BO15" i="30"/>
  <c r="BN15" i="30"/>
  <c r="BI15" i="30"/>
  <c r="BH15" i="30"/>
  <c r="BG15" i="30"/>
  <c r="BF15" i="30"/>
  <c r="BE15" i="30"/>
  <c r="BD15" i="30"/>
  <c r="BC15" i="30"/>
  <c r="BU14" i="30"/>
  <c r="BT14" i="30"/>
  <c r="BS14" i="30"/>
  <c r="BR14" i="30"/>
  <c r="BQ14" i="30"/>
  <c r="BP14" i="30"/>
  <c r="BO14" i="30"/>
  <c r="BN14" i="30"/>
  <c r="BI14" i="30"/>
  <c r="BH14" i="30"/>
  <c r="BG14" i="30"/>
  <c r="BF14" i="30"/>
  <c r="BE14" i="30"/>
  <c r="BD14" i="30"/>
  <c r="BC14" i="30"/>
  <c r="BU13" i="30"/>
  <c r="BT13" i="30"/>
  <c r="BS13" i="30"/>
  <c r="BR13" i="30"/>
  <c r="BQ13" i="30"/>
  <c r="BP13" i="30"/>
  <c r="BO13" i="30"/>
  <c r="BN13" i="30"/>
  <c r="BI13" i="30"/>
  <c r="BH13" i="30"/>
  <c r="BG13" i="30"/>
  <c r="BF13" i="30"/>
  <c r="BE13" i="30"/>
  <c r="BD13" i="30"/>
  <c r="BC13" i="30"/>
  <c r="BU12" i="30"/>
  <c r="BT12" i="30"/>
  <c r="BS12" i="30"/>
  <c r="BR12" i="30"/>
  <c r="BQ12" i="30"/>
  <c r="BP12" i="30"/>
  <c r="BO12" i="30"/>
  <c r="BN12" i="30"/>
  <c r="BI12" i="30"/>
  <c r="BH12" i="30"/>
  <c r="BG12" i="30"/>
  <c r="BF12" i="30"/>
  <c r="BE12" i="30"/>
  <c r="BD12" i="30"/>
  <c r="BC12" i="30"/>
  <c r="BU11" i="30"/>
  <c r="BT11" i="30"/>
  <c r="BS11" i="30"/>
  <c r="BR11" i="30"/>
  <c r="BQ11" i="30"/>
  <c r="BP11" i="30"/>
  <c r="BO11" i="30"/>
  <c r="BN11" i="30"/>
  <c r="BI11" i="30"/>
  <c r="BH11" i="30"/>
  <c r="BG11" i="30"/>
  <c r="BF11" i="30"/>
  <c r="BE11" i="30"/>
  <c r="BD11" i="30"/>
  <c r="BC11" i="30"/>
  <c r="BU10" i="30"/>
  <c r="BT10" i="30"/>
  <c r="BS10" i="30"/>
  <c r="BR10" i="30"/>
  <c r="BQ10" i="30"/>
  <c r="BP10" i="30"/>
  <c r="BO10" i="30"/>
  <c r="BN10" i="30"/>
  <c r="BI10" i="30"/>
  <c r="BH10" i="30"/>
  <c r="BG10" i="30"/>
  <c r="BF10" i="30"/>
  <c r="BE10" i="30"/>
  <c r="BD10" i="30"/>
  <c r="BC10" i="30"/>
  <c r="BU9" i="30"/>
  <c r="BT9" i="30"/>
  <c r="BS9" i="30"/>
  <c r="BR9" i="30"/>
  <c r="BQ9" i="30"/>
  <c r="BP9" i="30"/>
  <c r="BO9" i="30"/>
  <c r="BN9" i="30"/>
  <c r="BI9" i="30"/>
  <c r="BH9" i="30"/>
  <c r="BG9" i="30"/>
  <c r="BF9" i="30"/>
  <c r="BE9" i="30"/>
  <c r="BD9" i="30"/>
  <c r="BC9" i="30"/>
  <c r="BU8" i="30"/>
  <c r="BT8" i="30"/>
  <c r="BS8" i="30"/>
  <c r="BR8" i="30"/>
  <c r="BQ8" i="30"/>
  <c r="BP8" i="30"/>
  <c r="BO8" i="30"/>
  <c r="BN8" i="30"/>
  <c r="BI8" i="30"/>
  <c r="BH8" i="30"/>
  <c r="BG8" i="30"/>
  <c r="BF8" i="30"/>
  <c r="BE8" i="30"/>
  <c r="BD8" i="30"/>
  <c r="BC8" i="30"/>
  <c r="BU7" i="30"/>
  <c r="BT7" i="30"/>
  <c r="BS7" i="30"/>
  <c r="BR7" i="30"/>
  <c r="BQ7" i="30"/>
  <c r="BP7" i="30"/>
  <c r="BO7" i="30"/>
  <c r="BN7" i="30"/>
  <c r="BI7" i="30"/>
  <c r="BH7" i="30"/>
  <c r="BG7" i="30"/>
  <c r="BF7" i="30"/>
  <c r="BE7" i="30"/>
  <c r="BD7" i="30"/>
  <c r="BC7" i="30"/>
  <c r="BU6" i="30"/>
  <c r="BT6" i="30"/>
  <c r="BS6" i="30"/>
  <c r="BR6" i="30"/>
  <c r="BQ6" i="30"/>
  <c r="BP6" i="30"/>
  <c r="BO6" i="30"/>
  <c r="BN6" i="30"/>
  <c r="BI6" i="30"/>
  <c r="BH6" i="30"/>
  <c r="BG6" i="30"/>
  <c r="BF6" i="30"/>
  <c r="BE6" i="30"/>
  <c r="BD6" i="30"/>
  <c r="BC6" i="30"/>
  <c r="BU5" i="30"/>
  <c r="BT5" i="30"/>
  <c r="BS5" i="30"/>
  <c r="BR5" i="30"/>
  <c r="BQ5" i="30"/>
  <c r="BP5" i="30"/>
  <c r="BO5" i="30"/>
  <c r="BN5" i="30"/>
  <c r="BI5" i="30"/>
  <c r="BH5" i="30"/>
  <c r="BG5" i="30"/>
  <c r="BF5" i="30"/>
  <c r="BE5" i="30"/>
  <c r="BD5" i="30"/>
  <c r="BC5" i="30"/>
  <c r="AX56" i="29"/>
  <c r="AW56" i="29"/>
  <c r="AV56" i="29"/>
  <c r="AU56" i="29"/>
  <c r="AT56" i="29"/>
  <c r="AS56" i="29"/>
  <c r="AR56" i="29"/>
  <c r="AQ56" i="29"/>
  <c r="AP56" i="29"/>
  <c r="AO56" i="29"/>
  <c r="AN56" i="29"/>
  <c r="AM56" i="29"/>
  <c r="AL56" i="29"/>
  <c r="AK56" i="29"/>
  <c r="AJ56" i="29"/>
  <c r="AI56" i="29"/>
  <c r="AH56" i="29"/>
  <c r="AG56" i="29"/>
  <c r="AF56" i="29"/>
  <c r="AE56" i="29"/>
  <c r="AD56" i="29"/>
  <c r="AC56" i="29"/>
  <c r="AB56" i="29"/>
  <c r="AA56" i="29"/>
  <c r="Z56" i="29"/>
  <c r="Y56" i="29"/>
  <c r="X56" i="29"/>
  <c r="W56" i="29"/>
  <c r="V56" i="29"/>
  <c r="U56" i="29"/>
  <c r="T56" i="29"/>
  <c r="S56" i="29"/>
  <c r="R56" i="29"/>
  <c r="Q56" i="29"/>
  <c r="P56" i="29"/>
  <c r="O56" i="29"/>
  <c r="N56" i="29"/>
  <c r="M56" i="29"/>
  <c r="L56" i="29"/>
  <c r="K56" i="29"/>
  <c r="J56" i="29"/>
  <c r="I56" i="29"/>
  <c r="H56" i="29"/>
  <c r="G56" i="29"/>
  <c r="F56" i="29"/>
  <c r="E56" i="29"/>
  <c r="D56" i="29"/>
  <c r="AX55" i="29"/>
  <c r="AW55" i="29"/>
  <c r="AV55" i="29"/>
  <c r="AU55" i="29"/>
  <c r="AT55" i="29"/>
  <c r="AS55" i="29"/>
  <c r="AR55" i="29"/>
  <c r="AQ55" i="29"/>
  <c r="AP55" i="29"/>
  <c r="AO55" i="29"/>
  <c r="AN55" i="29"/>
  <c r="AM55" i="29"/>
  <c r="AL55" i="29"/>
  <c r="AK55" i="29"/>
  <c r="AJ55" i="29"/>
  <c r="AI55" i="29"/>
  <c r="AH55" i="29"/>
  <c r="AG55" i="29"/>
  <c r="AF55" i="29"/>
  <c r="AE55" i="29"/>
  <c r="AD55" i="29"/>
  <c r="AC55" i="29"/>
  <c r="AB55" i="29"/>
  <c r="AA55" i="29"/>
  <c r="Z55" i="29"/>
  <c r="Y55" i="29"/>
  <c r="X55" i="29"/>
  <c r="W55" i="29"/>
  <c r="V55" i="29"/>
  <c r="U55" i="29"/>
  <c r="T55" i="29"/>
  <c r="S55" i="29"/>
  <c r="R55" i="29"/>
  <c r="Q55" i="29"/>
  <c r="P55" i="29"/>
  <c r="O55" i="29"/>
  <c r="N55" i="29"/>
  <c r="M55" i="29"/>
  <c r="L55" i="29"/>
  <c r="K55" i="29"/>
  <c r="J55" i="29"/>
  <c r="I55" i="29"/>
  <c r="H55" i="29"/>
  <c r="G55" i="29"/>
  <c r="F55" i="29"/>
  <c r="E55" i="29"/>
  <c r="D55" i="29"/>
  <c r="AX54" i="29"/>
  <c r="AW54" i="29"/>
  <c r="AW53" i="31" s="1"/>
  <c r="AV54" i="29"/>
  <c r="AU54" i="29"/>
  <c r="AU53" i="31" s="1"/>
  <c r="AT54" i="29"/>
  <c r="AT53" i="31" s="1"/>
  <c r="AL14" i="35" s="1"/>
  <c r="AS54" i="29"/>
  <c r="AS53" i="31" s="1"/>
  <c r="AS53" i="37" s="1"/>
  <c r="AR54" i="29"/>
  <c r="AR53" i="31" s="1"/>
  <c r="AQ54" i="29"/>
  <c r="AQ53" i="31" s="1"/>
  <c r="AP54" i="29"/>
  <c r="AO54" i="29"/>
  <c r="AO53" i="31" s="1"/>
  <c r="AO53" i="37" s="1"/>
  <c r="AN54" i="29"/>
  <c r="AM54" i="29"/>
  <c r="AL54" i="29"/>
  <c r="AK54" i="29"/>
  <c r="AK53" i="31" s="1"/>
  <c r="AK53" i="37" s="1"/>
  <c r="AJ54" i="29"/>
  <c r="AJ53" i="31" s="1"/>
  <c r="AI54" i="29"/>
  <c r="AI53" i="31" s="1"/>
  <c r="AH54" i="29"/>
  <c r="AG54" i="29"/>
  <c r="AG53" i="31" s="1"/>
  <c r="AG53" i="37" s="1"/>
  <c r="AF54" i="29"/>
  <c r="AF53" i="31" s="1"/>
  <c r="AF53" i="37" s="1"/>
  <c r="AE54" i="29"/>
  <c r="AE53" i="31" s="1"/>
  <c r="AE53" i="37" s="1"/>
  <c r="AD54" i="29"/>
  <c r="AD53" i="31" s="1"/>
  <c r="AD53" i="37" s="1"/>
  <c r="AC54" i="29"/>
  <c r="AC53" i="31" s="1"/>
  <c r="AC53" i="37" s="1"/>
  <c r="AB54" i="29"/>
  <c r="AA54" i="29"/>
  <c r="Z54" i="29"/>
  <c r="Y54" i="29"/>
  <c r="Y53" i="31" s="1"/>
  <c r="Y53" i="37" s="1"/>
  <c r="X54" i="29"/>
  <c r="X53" i="31" s="1"/>
  <c r="X53" i="37" s="1"/>
  <c r="W54" i="29"/>
  <c r="W53" i="31" s="1"/>
  <c r="W53" i="37" s="1"/>
  <c r="V54" i="29"/>
  <c r="U54" i="29"/>
  <c r="U53" i="31" s="1"/>
  <c r="U53" i="37" s="1"/>
  <c r="T54" i="29"/>
  <c r="T53" i="31" s="1"/>
  <c r="T53" i="37" s="1"/>
  <c r="S54" i="29"/>
  <c r="S53" i="31" s="1"/>
  <c r="S53" i="37" s="1"/>
  <c r="R54" i="29"/>
  <c r="Q54" i="29"/>
  <c r="Q53" i="31" s="1"/>
  <c r="Q53" i="37" s="1"/>
  <c r="P54" i="29"/>
  <c r="O54" i="29"/>
  <c r="O53" i="31" s="1"/>
  <c r="O53" i="37" s="1"/>
  <c r="N54" i="29"/>
  <c r="N53" i="31" s="1"/>
  <c r="N53" i="37" s="1"/>
  <c r="M54" i="29"/>
  <c r="M53" i="31" s="1"/>
  <c r="M53" i="37" s="1"/>
  <c r="L54" i="29"/>
  <c r="L53" i="31" s="1"/>
  <c r="L53" i="37" s="1"/>
  <c r="K54" i="29"/>
  <c r="K53" i="31" s="1"/>
  <c r="K53" i="37" s="1"/>
  <c r="J54" i="29"/>
  <c r="I54" i="29"/>
  <c r="I53" i="31" s="1"/>
  <c r="I53" i="37" s="1"/>
  <c r="H54" i="29"/>
  <c r="H53" i="31" s="1"/>
  <c r="H53" i="37" s="1"/>
  <c r="G54" i="29"/>
  <c r="G53" i="31" s="1"/>
  <c r="G53" i="37" s="1"/>
  <c r="F54" i="29"/>
  <c r="E54" i="29"/>
  <c r="E53" i="31" s="1"/>
  <c r="E53" i="37" s="1"/>
  <c r="D54" i="29"/>
  <c r="AY52" i="31"/>
  <c r="AQ13" i="35" s="1"/>
  <c r="AX53" i="29"/>
  <c r="AX52" i="31" s="1"/>
  <c r="AX52" i="37" s="1"/>
  <c r="AW53" i="29"/>
  <c r="AW52" i="31" s="1"/>
  <c r="BL52" i="31" s="1"/>
  <c r="AV53" i="29"/>
  <c r="AU53" i="29"/>
  <c r="AU52" i="31" s="1"/>
  <c r="AT53" i="29"/>
  <c r="AS53" i="29"/>
  <c r="AS52" i="31" s="1"/>
  <c r="AR53" i="29"/>
  <c r="AR52" i="31" s="1"/>
  <c r="AQ53" i="29"/>
  <c r="AQ52" i="31" s="1"/>
  <c r="AP53" i="29"/>
  <c r="AO53" i="29"/>
  <c r="AO52" i="31" s="1"/>
  <c r="AN53" i="29"/>
  <c r="AN52" i="31" s="1"/>
  <c r="AM53" i="29"/>
  <c r="AM52" i="31" s="1"/>
  <c r="AL53" i="29"/>
  <c r="AK53" i="29"/>
  <c r="AK52" i="31" s="1"/>
  <c r="AJ53" i="29"/>
  <c r="AI53" i="29"/>
  <c r="AI52" i="31" s="1"/>
  <c r="AI52" i="37" s="1"/>
  <c r="AH53" i="29"/>
  <c r="AH52" i="31" s="1"/>
  <c r="AH52" i="37" s="1"/>
  <c r="AG53" i="29"/>
  <c r="AG52" i="31" s="1"/>
  <c r="AG52" i="37" s="1"/>
  <c r="AF53" i="29"/>
  <c r="AF52" i="31" s="1"/>
  <c r="AF52" i="37" s="1"/>
  <c r="AE53" i="29"/>
  <c r="AE52" i="31" s="1"/>
  <c r="AE52" i="37" s="1"/>
  <c r="AD53" i="29"/>
  <c r="AC53" i="29"/>
  <c r="AC52" i="31" s="1"/>
  <c r="AC52" i="37" s="1"/>
  <c r="AB53" i="29"/>
  <c r="AA53" i="29"/>
  <c r="AA52" i="31" s="1"/>
  <c r="AA52" i="37" s="1"/>
  <c r="Z53" i="29"/>
  <c r="Y53" i="29"/>
  <c r="Y52" i="31" s="1"/>
  <c r="Y52" i="37" s="1"/>
  <c r="X53" i="29"/>
  <c r="X52" i="31" s="1"/>
  <c r="X52" i="37" s="1"/>
  <c r="W53" i="29"/>
  <c r="W52" i="31" s="1"/>
  <c r="W52" i="37" s="1"/>
  <c r="V53" i="29"/>
  <c r="U53" i="29"/>
  <c r="U52" i="31" s="1"/>
  <c r="U52" i="37" s="1"/>
  <c r="T53" i="29"/>
  <c r="T52" i="31" s="1"/>
  <c r="T52" i="37" s="1"/>
  <c r="S53" i="29"/>
  <c r="S52" i="31" s="1"/>
  <c r="S52" i="37" s="1"/>
  <c r="R53" i="29"/>
  <c r="R52" i="31" s="1"/>
  <c r="R52" i="37" s="1"/>
  <c r="Q53" i="29"/>
  <c r="Q52" i="31" s="1"/>
  <c r="Q52" i="37" s="1"/>
  <c r="P53" i="29"/>
  <c r="O53" i="29"/>
  <c r="O52" i="31" s="1"/>
  <c r="O52" i="37" s="1"/>
  <c r="N53" i="29"/>
  <c r="M53" i="29"/>
  <c r="M52" i="31" s="1"/>
  <c r="M52" i="37" s="1"/>
  <c r="L53" i="29"/>
  <c r="L52" i="31" s="1"/>
  <c r="L52" i="37" s="1"/>
  <c r="K53" i="29"/>
  <c r="K52" i="31" s="1"/>
  <c r="K52" i="37" s="1"/>
  <c r="J53" i="29"/>
  <c r="I53" i="29"/>
  <c r="I52" i="31" s="1"/>
  <c r="I52" i="37" s="1"/>
  <c r="H53" i="29"/>
  <c r="H52" i="31" s="1"/>
  <c r="H52" i="37" s="1"/>
  <c r="G53" i="29"/>
  <c r="G52" i="31" s="1"/>
  <c r="G52" i="37" s="1"/>
  <c r="F53" i="29"/>
  <c r="E53" i="29"/>
  <c r="E52" i="31" s="1"/>
  <c r="E52" i="37" s="1"/>
  <c r="D53" i="29"/>
  <c r="D52" i="31" s="1"/>
  <c r="D52" i="37" s="1"/>
  <c r="AX52" i="29"/>
  <c r="AW52" i="29"/>
  <c r="AV52" i="29"/>
  <c r="AU52" i="29"/>
  <c r="AT52" i="29"/>
  <c r="AS52" i="29"/>
  <c r="AR52" i="29"/>
  <c r="AQ52" i="29"/>
  <c r="AP52" i="29"/>
  <c r="AO52" i="29"/>
  <c r="AN52" i="29"/>
  <c r="AM52" i="29"/>
  <c r="AL52" i="29"/>
  <c r="AK52" i="29"/>
  <c r="AJ52" i="29"/>
  <c r="AI52" i="29"/>
  <c r="AH52" i="29"/>
  <c r="AG52" i="29"/>
  <c r="AF52" i="29"/>
  <c r="AE52" i="29"/>
  <c r="AD52" i="29"/>
  <c r="AC52" i="29"/>
  <c r="AB52" i="29"/>
  <c r="AA52" i="29"/>
  <c r="Z52" i="29"/>
  <c r="Y52" i="29"/>
  <c r="X52" i="29"/>
  <c r="W52" i="29"/>
  <c r="V52" i="29"/>
  <c r="U52" i="29"/>
  <c r="T52" i="29"/>
  <c r="S52" i="29"/>
  <c r="R52" i="29"/>
  <c r="Q52" i="29"/>
  <c r="P52" i="29"/>
  <c r="O52" i="29"/>
  <c r="N52" i="29"/>
  <c r="M52" i="29"/>
  <c r="L52" i="29"/>
  <c r="K52" i="29"/>
  <c r="J52" i="29"/>
  <c r="I52" i="29"/>
  <c r="H52" i="29"/>
  <c r="G52" i="29"/>
  <c r="F52" i="29"/>
  <c r="E52" i="29"/>
  <c r="D52" i="29"/>
  <c r="AX51" i="29"/>
  <c r="AW51" i="29"/>
  <c r="AV51" i="29"/>
  <c r="AU51" i="29"/>
  <c r="AT51" i="29"/>
  <c r="AS51" i="29"/>
  <c r="AR51" i="29"/>
  <c r="AQ51" i="29"/>
  <c r="AP51" i="29"/>
  <c r="AO51" i="29"/>
  <c r="AN51" i="29"/>
  <c r="AM51" i="29"/>
  <c r="AL51" i="29"/>
  <c r="AK51" i="29"/>
  <c r="AJ51" i="29"/>
  <c r="AI51" i="29"/>
  <c r="AH51" i="29"/>
  <c r="AG51" i="29"/>
  <c r="AF51" i="29"/>
  <c r="AE51" i="29"/>
  <c r="AD51" i="29"/>
  <c r="AC51" i="29"/>
  <c r="AB51" i="29"/>
  <c r="AA51" i="29"/>
  <c r="Z51" i="29"/>
  <c r="Y51" i="29"/>
  <c r="X51" i="29"/>
  <c r="W51" i="29"/>
  <c r="V51" i="29"/>
  <c r="U51" i="29"/>
  <c r="T51" i="29"/>
  <c r="S51" i="29"/>
  <c r="R51" i="29"/>
  <c r="Q51" i="29"/>
  <c r="P51" i="29"/>
  <c r="O51" i="29"/>
  <c r="N51" i="29"/>
  <c r="M51" i="29"/>
  <c r="L51" i="29"/>
  <c r="K51" i="29"/>
  <c r="J51" i="29"/>
  <c r="I51" i="29"/>
  <c r="H51" i="29"/>
  <c r="G51" i="29"/>
  <c r="F51" i="29"/>
  <c r="E51" i="29"/>
  <c r="D51" i="29"/>
  <c r="AX50" i="29"/>
  <c r="AW50" i="29"/>
  <c r="AV50" i="29"/>
  <c r="AU50" i="29"/>
  <c r="AT50" i="29"/>
  <c r="AS50" i="29"/>
  <c r="AR50" i="29"/>
  <c r="AQ50" i="29"/>
  <c r="AP50" i="29"/>
  <c r="AO50" i="29"/>
  <c r="AN50" i="29"/>
  <c r="AM50" i="29"/>
  <c r="AL50" i="29"/>
  <c r="AK50" i="29"/>
  <c r="AJ50" i="29"/>
  <c r="AI50" i="29"/>
  <c r="AH50" i="29"/>
  <c r="AG50" i="29"/>
  <c r="AF50" i="29"/>
  <c r="AE50" i="29"/>
  <c r="AD50" i="29"/>
  <c r="AC50" i="29"/>
  <c r="AB50" i="29"/>
  <c r="AA50" i="29"/>
  <c r="Z50" i="29"/>
  <c r="Y50" i="29"/>
  <c r="X50" i="29"/>
  <c r="W50" i="29"/>
  <c r="V50" i="29"/>
  <c r="U50" i="29"/>
  <c r="T50" i="29"/>
  <c r="S50" i="29"/>
  <c r="R50" i="29"/>
  <c r="Q50" i="29"/>
  <c r="P50" i="29"/>
  <c r="O50" i="29"/>
  <c r="N50" i="29"/>
  <c r="M50" i="29"/>
  <c r="L50" i="29"/>
  <c r="K50" i="29"/>
  <c r="J50" i="29"/>
  <c r="I50" i="29"/>
  <c r="H50" i="29"/>
  <c r="G50" i="29"/>
  <c r="F50" i="29"/>
  <c r="E50" i="29"/>
  <c r="D50" i="29"/>
  <c r="AX49" i="29"/>
  <c r="AW49" i="29"/>
  <c r="AV49" i="29"/>
  <c r="AU49" i="29"/>
  <c r="AU48" i="31" s="1"/>
  <c r="AT49" i="29"/>
  <c r="AS49" i="29"/>
  <c r="AS48" i="31" s="1"/>
  <c r="AR49" i="29"/>
  <c r="AR48" i="31" s="1"/>
  <c r="AQ49" i="29"/>
  <c r="AQ48" i="31" s="1"/>
  <c r="AQ48" i="37" s="1"/>
  <c r="AP49" i="29"/>
  <c r="AO49" i="29"/>
  <c r="AN49" i="29"/>
  <c r="AN48" i="31" s="1"/>
  <c r="AM49" i="29"/>
  <c r="AM48" i="31" s="1"/>
  <c r="AM48" i="37" s="1"/>
  <c r="AL49" i="29"/>
  <c r="AK49" i="29"/>
  <c r="AK48" i="31" s="1"/>
  <c r="AJ49" i="29"/>
  <c r="AJ48" i="31" s="1"/>
  <c r="AI49" i="29"/>
  <c r="AI48" i="31" s="1"/>
  <c r="AH49" i="29"/>
  <c r="AG49" i="29"/>
  <c r="AG48" i="31" s="1"/>
  <c r="AG48" i="37" s="1"/>
  <c r="AF49" i="29"/>
  <c r="AF48" i="31" s="1"/>
  <c r="AF48" i="37" s="1"/>
  <c r="AE49" i="29"/>
  <c r="AE48" i="31" s="1"/>
  <c r="AE48" i="37" s="1"/>
  <c r="AD49" i="29"/>
  <c r="AC49" i="29"/>
  <c r="AC48" i="31" s="1"/>
  <c r="AC48" i="37" s="1"/>
  <c r="AB49" i="29"/>
  <c r="AB48" i="31" s="1"/>
  <c r="AB48" i="37" s="1"/>
  <c r="AA49" i="29"/>
  <c r="AA48" i="31" s="1"/>
  <c r="AA48" i="37" s="1"/>
  <c r="Z49" i="29"/>
  <c r="Y49" i="29"/>
  <c r="Y48" i="31" s="1"/>
  <c r="Y48" i="37" s="1"/>
  <c r="X49" i="29"/>
  <c r="X48" i="31" s="1"/>
  <c r="X48" i="37" s="1"/>
  <c r="W49" i="29"/>
  <c r="W48" i="31" s="1"/>
  <c r="W48" i="37" s="1"/>
  <c r="V49" i="29"/>
  <c r="U49" i="29"/>
  <c r="U48" i="31" s="1"/>
  <c r="U48" i="37" s="1"/>
  <c r="T49" i="29"/>
  <c r="T48" i="31" s="1"/>
  <c r="T48" i="37" s="1"/>
  <c r="S49" i="29"/>
  <c r="S48" i="31" s="1"/>
  <c r="S48" i="37" s="1"/>
  <c r="R49" i="29"/>
  <c r="Q49" i="29"/>
  <c r="Q48" i="31" s="1"/>
  <c r="Q48" i="37" s="1"/>
  <c r="P49" i="29"/>
  <c r="P48" i="31" s="1"/>
  <c r="P48" i="37" s="1"/>
  <c r="O49" i="29"/>
  <c r="O48" i="31" s="1"/>
  <c r="O48" i="37" s="1"/>
  <c r="N49" i="29"/>
  <c r="M49" i="29"/>
  <c r="M48" i="31" s="1"/>
  <c r="M48" i="37" s="1"/>
  <c r="L49" i="29"/>
  <c r="L48" i="31" s="1"/>
  <c r="L48" i="37" s="1"/>
  <c r="K49" i="29"/>
  <c r="K48" i="31" s="1"/>
  <c r="K48" i="37" s="1"/>
  <c r="J49" i="29"/>
  <c r="I49" i="29"/>
  <c r="I48" i="31" s="1"/>
  <c r="I48" i="37" s="1"/>
  <c r="H49" i="29"/>
  <c r="H48" i="31" s="1"/>
  <c r="H48" i="37" s="1"/>
  <c r="G49" i="29"/>
  <c r="G48" i="31" s="1"/>
  <c r="G48" i="37" s="1"/>
  <c r="F49" i="29"/>
  <c r="E49" i="29"/>
  <c r="E48" i="31" s="1"/>
  <c r="E48" i="37" s="1"/>
  <c r="D49" i="29"/>
  <c r="D48" i="31" s="1"/>
  <c r="D48" i="37" s="1"/>
  <c r="AX48" i="29"/>
  <c r="AW48" i="29"/>
  <c r="AV48" i="29"/>
  <c r="AU48" i="29"/>
  <c r="AT48" i="29"/>
  <c r="AS48" i="29"/>
  <c r="AR48" i="29"/>
  <c r="AQ48" i="29"/>
  <c r="AP48" i="29"/>
  <c r="AO48" i="29"/>
  <c r="AN48" i="29"/>
  <c r="AM48" i="29"/>
  <c r="AL48" i="29"/>
  <c r="AK48" i="29"/>
  <c r="AJ48" i="29"/>
  <c r="AI48" i="29"/>
  <c r="AH48" i="29"/>
  <c r="AG48" i="29"/>
  <c r="AF48" i="29"/>
  <c r="AE48" i="29"/>
  <c r="AD48" i="29"/>
  <c r="AC48" i="29"/>
  <c r="AB48" i="29"/>
  <c r="AA48" i="29"/>
  <c r="Z48" i="29"/>
  <c r="Y48" i="29"/>
  <c r="X48" i="29"/>
  <c r="W48" i="29"/>
  <c r="V48" i="29"/>
  <c r="U48" i="29"/>
  <c r="T48" i="29"/>
  <c r="S48" i="29"/>
  <c r="R48" i="29"/>
  <c r="Q48" i="29"/>
  <c r="P48" i="29"/>
  <c r="O48" i="29"/>
  <c r="N48" i="29"/>
  <c r="M48" i="29"/>
  <c r="L48" i="29"/>
  <c r="K48" i="29"/>
  <c r="J48" i="29"/>
  <c r="I48" i="29"/>
  <c r="H48" i="29"/>
  <c r="G48" i="29"/>
  <c r="F48" i="29"/>
  <c r="E48" i="29"/>
  <c r="D48" i="29"/>
  <c r="AX47" i="29"/>
  <c r="AW47" i="29"/>
  <c r="AV47" i="29"/>
  <c r="AU47" i="29"/>
  <c r="AT47" i="29"/>
  <c r="AS47" i="29"/>
  <c r="AR47" i="29"/>
  <c r="AQ47" i="29"/>
  <c r="AP47" i="29"/>
  <c r="AO47" i="29"/>
  <c r="AN47" i="29"/>
  <c r="AM47" i="29"/>
  <c r="AL47" i="29"/>
  <c r="AK47" i="29"/>
  <c r="AJ47" i="29"/>
  <c r="AI47" i="29"/>
  <c r="AH47" i="29"/>
  <c r="AG47" i="29"/>
  <c r="AF47" i="29"/>
  <c r="AE47" i="29"/>
  <c r="AD47" i="29"/>
  <c r="AC47" i="29"/>
  <c r="AB47" i="29"/>
  <c r="AA47" i="29"/>
  <c r="Z47" i="29"/>
  <c r="Y47" i="29"/>
  <c r="X47" i="29"/>
  <c r="W47" i="29"/>
  <c r="V47" i="29"/>
  <c r="U47" i="29"/>
  <c r="T47" i="29"/>
  <c r="S47" i="29"/>
  <c r="R47" i="29"/>
  <c r="Q47" i="29"/>
  <c r="P47" i="29"/>
  <c r="O47" i="29"/>
  <c r="N47" i="29"/>
  <c r="M47" i="29"/>
  <c r="L47" i="29"/>
  <c r="K47" i="29"/>
  <c r="J47" i="29"/>
  <c r="I47" i="29"/>
  <c r="H47" i="29"/>
  <c r="G47" i="29"/>
  <c r="F47" i="29"/>
  <c r="E47" i="29"/>
  <c r="D47" i="29"/>
  <c r="AX53" i="36"/>
  <c r="AT53" i="36"/>
  <c r="AS53" i="36"/>
  <c r="AP53" i="36"/>
  <c r="AL53" i="36"/>
  <c r="AK53" i="36"/>
  <c r="AH53" i="36"/>
  <c r="AD53" i="36"/>
  <c r="AC53" i="36"/>
  <c r="Z53" i="36"/>
  <c r="V53" i="36"/>
  <c r="U53" i="36"/>
  <c r="R53" i="36"/>
  <c r="N53" i="36"/>
  <c r="M53" i="36"/>
  <c r="J53" i="36"/>
  <c r="F53" i="36"/>
  <c r="E53" i="36"/>
  <c r="AX52" i="36"/>
  <c r="AW52" i="36"/>
  <c r="BL52" i="36" s="1"/>
  <c r="AT52" i="36"/>
  <c r="AS52" i="36"/>
  <c r="AP52" i="36"/>
  <c r="AO52" i="36"/>
  <c r="AL52" i="36"/>
  <c r="AK52" i="36"/>
  <c r="AH52" i="36"/>
  <c r="AG52" i="36"/>
  <c r="AD52" i="36"/>
  <c r="AC52" i="36"/>
  <c r="Z52" i="36"/>
  <c r="Y52" i="36"/>
  <c r="V52" i="36"/>
  <c r="U52" i="36"/>
  <c r="R52" i="36"/>
  <c r="Q52" i="36"/>
  <c r="N52" i="36"/>
  <c r="M52" i="36"/>
  <c r="J52" i="36"/>
  <c r="I52" i="36"/>
  <c r="F52" i="36"/>
  <c r="E52" i="36"/>
  <c r="AV51" i="36"/>
  <c r="BK51" i="36" s="1"/>
  <c r="AO51" i="36"/>
  <c r="AF51" i="36"/>
  <c r="Y51" i="36"/>
  <c r="P51" i="36"/>
  <c r="I51" i="36"/>
  <c r="AV50" i="36"/>
  <c r="BK50" i="36" s="1"/>
  <c r="AR50" i="36"/>
  <c r="AN50" i="36"/>
  <c r="AJ50" i="36"/>
  <c r="AF50" i="36"/>
  <c r="AB50" i="36"/>
  <c r="X50" i="36"/>
  <c r="T50" i="36"/>
  <c r="P50" i="36"/>
  <c r="L50" i="36"/>
  <c r="H50" i="36"/>
  <c r="D50" i="36"/>
  <c r="AS49" i="36"/>
  <c r="AO49" i="36"/>
  <c r="AC49" i="36"/>
  <c r="Y49" i="36"/>
  <c r="M49" i="36"/>
  <c r="I49" i="36"/>
  <c r="AO48" i="36"/>
  <c r="AK48" i="36"/>
  <c r="AE48" i="36"/>
  <c r="Y48" i="36"/>
  <c r="U48" i="36"/>
  <c r="I48" i="36"/>
  <c r="E48" i="36"/>
  <c r="AW47" i="36"/>
  <c r="BL47" i="36" s="1"/>
  <c r="AO47" i="36"/>
  <c r="AG47" i="36"/>
  <c r="Y47" i="36"/>
  <c r="Q47" i="36"/>
  <c r="O47" i="36"/>
  <c r="I47" i="36"/>
  <c r="E47" i="36"/>
  <c r="U46" i="36"/>
  <c r="AX41" i="36"/>
  <c r="AW41" i="36"/>
  <c r="AV41" i="36"/>
  <c r="BK41" i="36" s="1"/>
  <c r="AU41" i="36"/>
  <c r="AT41" i="36"/>
  <c r="AS41" i="36"/>
  <c r="AR41" i="36"/>
  <c r="AQ41" i="36"/>
  <c r="AP41" i="36"/>
  <c r="AO41" i="36"/>
  <c r="AN41" i="36"/>
  <c r="AM41" i="36"/>
  <c r="AL41" i="36"/>
  <c r="AK41" i="36"/>
  <c r="AJ41" i="36"/>
  <c r="AI41" i="36"/>
  <c r="AH41" i="36"/>
  <c r="AG41" i="36"/>
  <c r="AF41" i="36"/>
  <c r="AE41" i="36"/>
  <c r="AD41" i="36"/>
  <c r="AC41" i="36"/>
  <c r="AB41" i="36"/>
  <c r="AA41" i="36"/>
  <c r="Z41" i="36"/>
  <c r="Y41" i="36"/>
  <c r="X41" i="36"/>
  <c r="W41" i="36"/>
  <c r="V41" i="36"/>
  <c r="U41" i="36"/>
  <c r="T41" i="36"/>
  <c r="S41" i="36"/>
  <c r="R41" i="36"/>
  <c r="Q41" i="36"/>
  <c r="P41" i="36"/>
  <c r="O41" i="36"/>
  <c r="N41" i="36"/>
  <c r="M41" i="36"/>
  <c r="L41" i="36"/>
  <c r="K41" i="36"/>
  <c r="J41" i="36"/>
  <c r="I41" i="36"/>
  <c r="H41" i="36"/>
  <c r="G41" i="36"/>
  <c r="F41" i="36"/>
  <c r="E41" i="36"/>
  <c r="D41" i="36"/>
  <c r="AX40" i="36"/>
  <c r="AW40" i="36"/>
  <c r="AV40" i="36"/>
  <c r="BK40" i="36" s="1"/>
  <c r="AU40" i="36"/>
  <c r="AT40" i="36"/>
  <c r="AS40" i="36"/>
  <c r="AR40" i="36"/>
  <c r="AQ40" i="36"/>
  <c r="AP40" i="36"/>
  <c r="AO40" i="36"/>
  <c r="AN40" i="36"/>
  <c r="AM40" i="36"/>
  <c r="AL40" i="36"/>
  <c r="AK40" i="36"/>
  <c r="AJ40" i="36"/>
  <c r="AI40" i="36"/>
  <c r="AH40" i="36"/>
  <c r="AG40" i="36"/>
  <c r="AF40" i="36"/>
  <c r="AE40" i="36"/>
  <c r="AD40" i="36"/>
  <c r="AC40" i="36"/>
  <c r="AB40" i="36"/>
  <c r="AA40" i="36"/>
  <c r="Z40" i="36"/>
  <c r="Y40" i="36"/>
  <c r="X40" i="36"/>
  <c r="W40" i="36"/>
  <c r="V40" i="36"/>
  <c r="U40" i="36"/>
  <c r="T40" i="36"/>
  <c r="S40" i="36"/>
  <c r="R40" i="36"/>
  <c r="Q40" i="36"/>
  <c r="P40" i="36"/>
  <c r="O40" i="36"/>
  <c r="N40" i="36"/>
  <c r="M40" i="36"/>
  <c r="L40" i="36"/>
  <c r="K40" i="36"/>
  <c r="J40" i="36"/>
  <c r="I40" i="36"/>
  <c r="H40" i="36"/>
  <c r="G40" i="36"/>
  <c r="F40" i="36"/>
  <c r="E40" i="36"/>
  <c r="D40" i="36"/>
  <c r="AX39" i="36"/>
  <c r="AW39" i="36"/>
  <c r="AV39" i="36"/>
  <c r="BK39" i="36" s="1"/>
  <c r="AU39" i="36"/>
  <c r="AT39" i="36"/>
  <c r="AS39" i="36"/>
  <c r="AR39" i="36"/>
  <c r="AQ39" i="36"/>
  <c r="AP39" i="36"/>
  <c r="AO39" i="36"/>
  <c r="AN39" i="36"/>
  <c r="AM39" i="36"/>
  <c r="AL39" i="36"/>
  <c r="AK39" i="36"/>
  <c r="AJ39" i="36"/>
  <c r="AI39" i="36"/>
  <c r="AH39" i="36"/>
  <c r="AG39" i="36"/>
  <c r="AF39" i="36"/>
  <c r="AE39" i="36"/>
  <c r="AD39" i="36"/>
  <c r="AC39" i="36"/>
  <c r="AB39" i="36"/>
  <c r="AA39" i="36"/>
  <c r="Z39" i="36"/>
  <c r="Y39" i="36"/>
  <c r="X39" i="36"/>
  <c r="W39" i="36"/>
  <c r="V39" i="36"/>
  <c r="U39" i="36"/>
  <c r="T39" i="36"/>
  <c r="S39" i="36"/>
  <c r="R39" i="36"/>
  <c r="Q39" i="36"/>
  <c r="P39" i="36"/>
  <c r="O39" i="36"/>
  <c r="N39" i="36"/>
  <c r="M39" i="36"/>
  <c r="L39" i="36"/>
  <c r="K39" i="36"/>
  <c r="J39" i="36"/>
  <c r="I39" i="36"/>
  <c r="H39" i="36"/>
  <c r="G39" i="36"/>
  <c r="F39" i="36"/>
  <c r="E39" i="36"/>
  <c r="D39" i="36"/>
  <c r="AX38" i="36"/>
  <c r="AW38" i="36"/>
  <c r="AV38" i="36"/>
  <c r="BK38" i="36" s="1"/>
  <c r="AU38" i="36"/>
  <c r="AT38" i="36"/>
  <c r="AS38" i="36"/>
  <c r="AR38" i="36"/>
  <c r="AQ38" i="36"/>
  <c r="AP38" i="36"/>
  <c r="AO38" i="36"/>
  <c r="AN38" i="36"/>
  <c r="AM38" i="36"/>
  <c r="AL38" i="36"/>
  <c r="AK38" i="36"/>
  <c r="AJ38" i="36"/>
  <c r="AI38" i="36"/>
  <c r="AH38" i="36"/>
  <c r="AG38" i="36"/>
  <c r="AF38" i="36"/>
  <c r="AE38" i="36"/>
  <c r="AD38" i="36"/>
  <c r="AC38" i="36"/>
  <c r="AB38" i="36"/>
  <c r="AA38" i="36"/>
  <c r="Z38" i="36"/>
  <c r="Y38" i="36"/>
  <c r="X38" i="36"/>
  <c r="W38" i="36"/>
  <c r="V38" i="36"/>
  <c r="U38" i="36"/>
  <c r="T38" i="36"/>
  <c r="S38" i="36"/>
  <c r="R38" i="36"/>
  <c r="Q38" i="36"/>
  <c r="P38" i="36"/>
  <c r="O38" i="36"/>
  <c r="N38" i="36"/>
  <c r="M38" i="36"/>
  <c r="L38" i="36"/>
  <c r="K38" i="36"/>
  <c r="J38" i="36"/>
  <c r="I38" i="36"/>
  <c r="H38" i="36"/>
  <c r="G38" i="36"/>
  <c r="F38" i="36"/>
  <c r="E38" i="36"/>
  <c r="D38" i="36"/>
  <c r="AX37" i="36"/>
  <c r="AW37" i="36"/>
  <c r="AV37" i="36"/>
  <c r="BK37" i="36" s="1"/>
  <c r="AU37" i="36"/>
  <c r="AT37" i="36"/>
  <c r="AS37" i="36"/>
  <c r="AR37" i="36"/>
  <c r="AQ37" i="36"/>
  <c r="AP37" i="36"/>
  <c r="AO37" i="36"/>
  <c r="AN37" i="36"/>
  <c r="AM37" i="36"/>
  <c r="AL37" i="36"/>
  <c r="AK37" i="36"/>
  <c r="AJ37" i="36"/>
  <c r="AI37" i="36"/>
  <c r="AH37" i="36"/>
  <c r="AG37" i="36"/>
  <c r="AF37" i="36"/>
  <c r="AE37" i="36"/>
  <c r="AD37" i="36"/>
  <c r="AC37" i="36"/>
  <c r="AB37" i="36"/>
  <c r="AA37" i="36"/>
  <c r="Z37" i="36"/>
  <c r="Y37" i="36"/>
  <c r="X37" i="36"/>
  <c r="W37" i="36"/>
  <c r="V37" i="36"/>
  <c r="U37" i="36"/>
  <c r="T37" i="36"/>
  <c r="S37" i="36"/>
  <c r="R37" i="36"/>
  <c r="Q37" i="36"/>
  <c r="P37" i="36"/>
  <c r="O37" i="36"/>
  <c r="N37" i="36"/>
  <c r="M37" i="36"/>
  <c r="L37" i="36"/>
  <c r="K37" i="36"/>
  <c r="J37" i="36"/>
  <c r="I37" i="36"/>
  <c r="H37" i="36"/>
  <c r="G37" i="36"/>
  <c r="F37" i="36"/>
  <c r="E37" i="36"/>
  <c r="D37" i="36"/>
  <c r="AX36" i="36"/>
  <c r="AW36" i="36"/>
  <c r="AV36" i="36"/>
  <c r="BK36" i="36" s="1"/>
  <c r="AU36" i="36"/>
  <c r="AT36" i="36"/>
  <c r="AS36" i="36"/>
  <c r="AR36" i="36"/>
  <c r="AQ36" i="36"/>
  <c r="AP36" i="36"/>
  <c r="AO36" i="36"/>
  <c r="AN36" i="36"/>
  <c r="AM36" i="36"/>
  <c r="AL36" i="36"/>
  <c r="AK36" i="36"/>
  <c r="AJ36" i="36"/>
  <c r="AI36" i="36"/>
  <c r="AH36" i="36"/>
  <c r="AG36" i="36"/>
  <c r="AF36" i="36"/>
  <c r="AE36" i="36"/>
  <c r="AD36" i="36"/>
  <c r="AC36" i="36"/>
  <c r="AB36" i="36"/>
  <c r="AA36" i="36"/>
  <c r="Z36" i="36"/>
  <c r="Y36" i="36"/>
  <c r="X36" i="36"/>
  <c r="W36" i="36"/>
  <c r="V36" i="36"/>
  <c r="U36" i="36"/>
  <c r="T36" i="36"/>
  <c r="S36" i="36"/>
  <c r="R36" i="36"/>
  <c r="Q36" i="36"/>
  <c r="P36" i="36"/>
  <c r="O36" i="36"/>
  <c r="N36" i="36"/>
  <c r="M36" i="36"/>
  <c r="L36" i="36"/>
  <c r="K36" i="36"/>
  <c r="J36" i="36"/>
  <c r="I36" i="36"/>
  <c r="H36" i="36"/>
  <c r="G36" i="36"/>
  <c r="F36" i="36"/>
  <c r="E36" i="36"/>
  <c r="D36" i="36"/>
  <c r="AX35" i="36"/>
  <c r="AW35" i="36"/>
  <c r="AV35" i="36"/>
  <c r="BK35" i="36" s="1"/>
  <c r="AU35" i="36"/>
  <c r="AT35" i="36"/>
  <c r="AS35" i="36"/>
  <c r="AR35" i="36"/>
  <c r="AQ35" i="36"/>
  <c r="AP35" i="36"/>
  <c r="AO35" i="36"/>
  <c r="AN35" i="36"/>
  <c r="AM35" i="36"/>
  <c r="AL35" i="36"/>
  <c r="AK35" i="36"/>
  <c r="AJ35" i="36"/>
  <c r="AI35" i="36"/>
  <c r="AH35" i="36"/>
  <c r="AG35" i="36"/>
  <c r="AF35" i="36"/>
  <c r="AE35" i="36"/>
  <c r="AD35" i="36"/>
  <c r="AC35" i="36"/>
  <c r="AB35" i="36"/>
  <c r="AA35" i="36"/>
  <c r="Z35" i="36"/>
  <c r="Y35" i="36"/>
  <c r="X35" i="36"/>
  <c r="W35" i="36"/>
  <c r="V35" i="36"/>
  <c r="U35" i="36"/>
  <c r="T35" i="36"/>
  <c r="S35" i="36"/>
  <c r="R35" i="36"/>
  <c r="Q35" i="36"/>
  <c r="P35" i="36"/>
  <c r="O35" i="36"/>
  <c r="N35" i="36"/>
  <c r="M35" i="36"/>
  <c r="L35" i="36"/>
  <c r="K35" i="36"/>
  <c r="J35" i="36"/>
  <c r="I35" i="36"/>
  <c r="H35" i="36"/>
  <c r="G35" i="36"/>
  <c r="F35" i="36"/>
  <c r="E35" i="36"/>
  <c r="D35" i="36"/>
  <c r="AX34" i="36"/>
  <c r="AW34" i="36"/>
  <c r="AV34" i="36"/>
  <c r="BK34" i="36" s="1"/>
  <c r="AU34" i="36"/>
  <c r="AT34" i="36"/>
  <c r="AS34" i="36"/>
  <c r="AR34" i="36"/>
  <c r="AQ34" i="36"/>
  <c r="AP34" i="36"/>
  <c r="AO34" i="36"/>
  <c r="AN34" i="36"/>
  <c r="AM34" i="36"/>
  <c r="AL34" i="36"/>
  <c r="AK34" i="36"/>
  <c r="AJ34" i="36"/>
  <c r="AI34" i="36"/>
  <c r="AH34" i="36"/>
  <c r="AG34" i="36"/>
  <c r="AF34" i="36"/>
  <c r="AE34" i="36"/>
  <c r="AD34" i="36"/>
  <c r="AC34" i="36"/>
  <c r="AB34" i="36"/>
  <c r="AA34" i="36"/>
  <c r="Z34" i="36"/>
  <c r="Y34" i="36"/>
  <c r="X34" i="36"/>
  <c r="W34" i="36"/>
  <c r="V34" i="36"/>
  <c r="U34" i="36"/>
  <c r="T34" i="36"/>
  <c r="S34" i="36"/>
  <c r="R34" i="36"/>
  <c r="Q34" i="36"/>
  <c r="P34" i="36"/>
  <c r="O34" i="36"/>
  <c r="N34" i="36"/>
  <c r="M34" i="36"/>
  <c r="L34" i="36"/>
  <c r="K34" i="36"/>
  <c r="J34" i="36"/>
  <c r="I34" i="36"/>
  <c r="H34" i="36"/>
  <c r="G34" i="36"/>
  <c r="F34" i="36"/>
  <c r="E34" i="36"/>
  <c r="D34" i="36"/>
  <c r="AX33" i="36"/>
  <c r="AW33" i="36"/>
  <c r="AV33" i="36"/>
  <c r="BK33" i="36" s="1"/>
  <c r="AU33" i="36"/>
  <c r="AT33" i="36"/>
  <c r="AS33" i="36"/>
  <c r="AR33" i="36"/>
  <c r="AQ33" i="36"/>
  <c r="AP33" i="36"/>
  <c r="AO33" i="36"/>
  <c r="AN33" i="36"/>
  <c r="AM33" i="36"/>
  <c r="AL33" i="36"/>
  <c r="AK33" i="36"/>
  <c r="AJ33" i="36"/>
  <c r="AI33" i="36"/>
  <c r="AH33" i="36"/>
  <c r="AG33" i="36"/>
  <c r="AF33" i="36"/>
  <c r="AE33" i="36"/>
  <c r="AD33" i="36"/>
  <c r="AC33" i="36"/>
  <c r="AB33" i="36"/>
  <c r="AA33" i="36"/>
  <c r="Z33" i="36"/>
  <c r="Y33" i="36"/>
  <c r="X33" i="36"/>
  <c r="W33" i="36"/>
  <c r="V33" i="36"/>
  <c r="U33" i="36"/>
  <c r="T33" i="36"/>
  <c r="S33" i="36"/>
  <c r="R33" i="36"/>
  <c r="Q33" i="36"/>
  <c r="P33" i="36"/>
  <c r="O33" i="36"/>
  <c r="N33" i="36"/>
  <c r="M33" i="36"/>
  <c r="L33" i="36"/>
  <c r="K33" i="36"/>
  <c r="J33" i="36"/>
  <c r="I33" i="36"/>
  <c r="H33" i="36"/>
  <c r="G33" i="36"/>
  <c r="F33" i="36"/>
  <c r="E33" i="36"/>
  <c r="D33" i="36"/>
  <c r="AX32" i="36"/>
  <c r="AW32" i="36"/>
  <c r="AV32" i="36"/>
  <c r="BK32" i="36" s="1"/>
  <c r="AU32" i="36"/>
  <c r="AT32" i="36"/>
  <c r="AS32" i="36"/>
  <c r="AR32" i="36"/>
  <c r="AQ32" i="36"/>
  <c r="AP32" i="36"/>
  <c r="AO32" i="36"/>
  <c r="AN32" i="36"/>
  <c r="AM32" i="36"/>
  <c r="AL32" i="36"/>
  <c r="AK32" i="36"/>
  <c r="AJ32" i="36"/>
  <c r="AI32" i="36"/>
  <c r="AH32" i="36"/>
  <c r="AG32" i="36"/>
  <c r="AF32" i="36"/>
  <c r="AE32" i="36"/>
  <c r="AD32" i="36"/>
  <c r="AC32" i="36"/>
  <c r="AB32" i="36"/>
  <c r="AA32" i="36"/>
  <c r="Z32" i="36"/>
  <c r="Y32" i="36"/>
  <c r="X32" i="36"/>
  <c r="W32" i="36"/>
  <c r="V32" i="36"/>
  <c r="U32" i="36"/>
  <c r="T32" i="36"/>
  <c r="S32" i="36"/>
  <c r="R32" i="36"/>
  <c r="Q32" i="36"/>
  <c r="P32" i="36"/>
  <c r="O32" i="36"/>
  <c r="N32" i="36"/>
  <c r="M32" i="36"/>
  <c r="L32" i="36"/>
  <c r="K32" i="36"/>
  <c r="J32" i="36"/>
  <c r="I32" i="36"/>
  <c r="H32" i="36"/>
  <c r="G32" i="36"/>
  <c r="F32" i="36"/>
  <c r="E32" i="36"/>
  <c r="D32" i="36"/>
  <c r="AX31" i="36"/>
  <c r="AW31" i="36"/>
  <c r="AV31" i="36"/>
  <c r="BK31" i="36" s="1"/>
  <c r="AU31" i="36"/>
  <c r="AT31" i="36"/>
  <c r="AS31" i="36"/>
  <c r="AR31" i="36"/>
  <c r="AQ31" i="36"/>
  <c r="AP31" i="36"/>
  <c r="AO31" i="36"/>
  <c r="AN31" i="36"/>
  <c r="AM31" i="36"/>
  <c r="AL31" i="36"/>
  <c r="AK31" i="36"/>
  <c r="AJ31" i="36"/>
  <c r="AI31" i="36"/>
  <c r="AH31" i="36"/>
  <c r="AG31" i="36"/>
  <c r="AF31" i="36"/>
  <c r="AE31" i="36"/>
  <c r="AD31" i="36"/>
  <c r="AC31" i="36"/>
  <c r="AB31" i="36"/>
  <c r="AA31" i="36"/>
  <c r="Z31" i="36"/>
  <c r="Y31" i="36"/>
  <c r="X31" i="36"/>
  <c r="W31" i="36"/>
  <c r="V31" i="36"/>
  <c r="U31" i="36"/>
  <c r="T31" i="36"/>
  <c r="S31" i="36"/>
  <c r="R31" i="36"/>
  <c r="Q31" i="36"/>
  <c r="P31" i="36"/>
  <c r="O31" i="36"/>
  <c r="N31" i="36"/>
  <c r="M31" i="36"/>
  <c r="L31" i="36"/>
  <c r="K31" i="36"/>
  <c r="J31" i="36"/>
  <c r="I31" i="36"/>
  <c r="H31" i="36"/>
  <c r="G31" i="36"/>
  <c r="F31" i="36"/>
  <c r="E31" i="36"/>
  <c r="D31" i="36"/>
  <c r="AX30" i="36"/>
  <c r="AW30" i="36"/>
  <c r="AV30" i="36"/>
  <c r="BK30" i="36" s="1"/>
  <c r="AU30" i="36"/>
  <c r="AT30" i="36"/>
  <c r="AS30" i="36"/>
  <c r="AR30" i="36"/>
  <c r="AQ30" i="36"/>
  <c r="AP30" i="36"/>
  <c r="AO30" i="36"/>
  <c r="AN30" i="36"/>
  <c r="AM30" i="36"/>
  <c r="AL30" i="36"/>
  <c r="AK30" i="36"/>
  <c r="AJ30" i="36"/>
  <c r="AI30" i="36"/>
  <c r="AH30" i="36"/>
  <c r="AG30" i="36"/>
  <c r="AF30" i="36"/>
  <c r="AE30" i="36"/>
  <c r="AD30" i="36"/>
  <c r="AC30" i="36"/>
  <c r="AB30" i="36"/>
  <c r="AA30" i="36"/>
  <c r="Z30" i="36"/>
  <c r="Y30" i="36"/>
  <c r="X30" i="36"/>
  <c r="W30" i="36"/>
  <c r="V30" i="36"/>
  <c r="U30" i="36"/>
  <c r="T30" i="36"/>
  <c r="S30" i="36"/>
  <c r="R30" i="36"/>
  <c r="Q30" i="36"/>
  <c r="P30" i="36"/>
  <c r="O30" i="36"/>
  <c r="N30" i="36"/>
  <c r="M30" i="36"/>
  <c r="L30" i="36"/>
  <c r="K30" i="36"/>
  <c r="J30" i="36"/>
  <c r="I30" i="36"/>
  <c r="H30" i="36"/>
  <c r="G30" i="36"/>
  <c r="F30" i="36"/>
  <c r="E30" i="36"/>
  <c r="D30" i="36"/>
  <c r="AX29" i="36"/>
  <c r="AW29" i="36"/>
  <c r="AV29" i="36"/>
  <c r="BK29" i="36" s="1"/>
  <c r="AU29" i="36"/>
  <c r="AT29" i="36"/>
  <c r="AS29" i="36"/>
  <c r="AR29" i="36"/>
  <c r="AQ29" i="36"/>
  <c r="AP29" i="36"/>
  <c r="AO29" i="36"/>
  <c r="AN29" i="36"/>
  <c r="AM29" i="36"/>
  <c r="AL29" i="36"/>
  <c r="AK29" i="36"/>
  <c r="AJ29" i="36"/>
  <c r="AI29" i="36"/>
  <c r="AH29" i="36"/>
  <c r="AG29" i="36"/>
  <c r="AF29" i="36"/>
  <c r="AE29" i="36"/>
  <c r="AD29" i="36"/>
  <c r="AC29" i="36"/>
  <c r="AB29" i="36"/>
  <c r="AA29" i="36"/>
  <c r="Z29" i="36"/>
  <c r="Y29" i="36"/>
  <c r="X29" i="36"/>
  <c r="W29" i="36"/>
  <c r="V29" i="36"/>
  <c r="U29" i="36"/>
  <c r="T29" i="36"/>
  <c r="S29" i="36"/>
  <c r="R29" i="36"/>
  <c r="Q29" i="36"/>
  <c r="P29" i="36"/>
  <c r="O29" i="36"/>
  <c r="N29" i="36"/>
  <c r="M29" i="36"/>
  <c r="L29" i="36"/>
  <c r="K29" i="36"/>
  <c r="J29" i="36"/>
  <c r="I29" i="36"/>
  <c r="H29" i="36"/>
  <c r="G29" i="36"/>
  <c r="F29" i="36"/>
  <c r="E29" i="36"/>
  <c r="D29" i="36"/>
  <c r="AX28" i="36"/>
  <c r="AW28" i="36"/>
  <c r="AV28" i="36"/>
  <c r="BK28" i="36" s="1"/>
  <c r="AU28" i="36"/>
  <c r="AT28" i="36"/>
  <c r="AS28" i="36"/>
  <c r="AR28" i="36"/>
  <c r="AQ28" i="36"/>
  <c r="AP28" i="36"/>
  <c r="AO28" i="36"/>
  <c r="AN28" i="36"/>
  <c r="AM28" i="36"/>
  <c r="AL28" i="36"/>
  <c r="AK28" i="36"/>
  <c r="AJ28" i="36"/>
  <c r="AI28" i="36"/>
  <c r="AH28" i="36"/>
  <c r="AG28" i="36"/>
  <c r="AF28" i="36"/>
  <c r="AE28" i="36"/>
  <c r="AD28" i="36"/>
  <c r="AC28" i="36"/>
  <c r="AB28" i="36"/>
  <c r="AA28" i="36"/>
  <c r="Z28" i="36"/>
  <c r="Y28" i="36"/>
  <c r="X28" i="36"/>
  <c r="W28" i="36"/>
  <c r="V28" i="36"/>
  <c r="U28" i="36"/>
  <c r="T28" i="36"/>
  <c r="S28" i="36"/>
  <c r="R28" i="36"/>
  <c r="Q28" i="36"/>
  <c r="P28" i="36"/>
  <c r="O28" i="36"/>
  <c r="N28" i="36"/>
  <c r="M28" i="36"/>
  <c r="L28" i="36"/>
  <c r="K28" i="36"/>
  <c r="J28" i="36"/>
  <c r="I28" i="36"/>
  <c r="H28" i="36"/>
  <c r="G28" i="36"/>
  <c r="F28" i="36"/>
  <c r="E28" i="36"/>
  <c r="D28" i="36"/>
  <c r="AX27" i="36"/>
  <c r="AW27" i="36"/>
  <c r="AV27" i="36"/>
  <c r="BK27" i="36" s="1"/>
  <c r="AU27" i="36"/>
  <c r="AT27" i="36"/>
  <c r="AS27" i="36"/>
  <c r="AR27" i="36"/>
  <c r="AQ27" i="36"/>
  <c r="AP27" i="36"/>
  <c r="AO27" i="36"/>
  <c r="AN27" i="36"/>
  <c r="AM27" i="36"/>
  <c r="AL27" i="36"/>
  <c r="AK27" i="36"/>
  <c r="AJ27" i="36"/>
  <c r="AI27" i="36"/>
  <c r="AH27" i="36"/>
  <c r="AG27" i="36"/>
  <c r="AF27" i="36"/>
  <c r="AE27" i="36"/>
  <c r="AD27" i="36"/>
  <c r="AC27" i="36"/>
  <c r="AB27" i="36"/>
  <c r="AA27" i="36"/>
  <c r="Z27" i="36"/>
  <c r="Y27" i="36"/>
  <c r="X27" i="36"/>
  <c r="W27" i="36"/>
  <c r="V27" i="36"/>
  <c r="U27" i="36"/>
  <c r="T27" i="36"/>
  <c r="S27" i="36"/>
  <c r="R27" i="36"/>
  <c r="Q27" i="36"/>
  <c r="P27" i="36"/>
  <c r="O27" i="36"/>
  <c r="N27" i="36"/>
  <c r="M27" i="36"/>
  <c r="L27" i="36"/>
  <c r="K27" i="36"/>
  <c r="J27" i="36"/>
  <c r="I27" i="36"/>
  <c r="H27" i="36"/>
  <c r="G27" i="36"/>
  <c r="F27" i="36"/>
  <c r="E27" i="36"/>
  <c r="D27" i="36"/>
  <c r="AX26" i="36"/>
  <c r="AW26" i="36"/>
  <c r="AV26" i="36"/>
  <c r="BK26" i="36" s="1"/>
  <c r="AU26" i="36"/>
  <c r="AT26" i="36"/>
  <c r="AS26" i="36"/>
  <c r="AR26" i="36"/>
  <c r="AQ26" i="36"/>
  <c r="AP26" i="36"/>
  <c r="AO26" i="36"/>
  <c r="AN26" i="36"/>
  <c r="AM26" i="36"/>
  <c r="AL26" i="36"/>
  <c r="AK26" i="36"/>
  <c r="AJ26" i="36"/>
  <c r="AI26" i="36"/>
  <c r="AH26" i="36"/>
  <c r="AG26" i="36"/>
  <c r="AF26" i="36"/>
  <c r="AE26" i="36"/>
  <c r="AD26" i="36"/>
  <c r="AC26" i="36"/>
  <c r="AB26" i="36"/>
  <c r="AA26" i="36"/>
  <c r="Z26" i="36"/>
  <c r="Y26" i="36"/>
  <c r="X26" i="36"/>
  <c r="W26" i="36"/>
  <c r="V26" i="36"/>
  <c r="U26" i="36"/>
  <c r="T26" i="36"/>
  <c r="S26" i="36"/>
  <c r="R26" i="36"/>
  <c r="Q26" i="36"/>
  <c r="P26" i="36"/>
  <c r="O26" i="36"/>
  <c r="N26" i="36"/>
  <c r="M26" i="36"/>
  <c r="L26" i="36"/>
  <c r="K26" i="36"/>
  <c r="J26" i="36"/>
  <c r="I26" i="36"/>
  <c r="H26" i="36"/>
  <c r="G26" i="36"/>
  <c r="F26" i="36"/>
  <c r="E26" i="36"/>
  <c r="D26" i="36"/>
  <c r="AX25" i="36"/>
  <c r="AW25" i="36"/>
  <c r="AV25" i="36"/>
  <c r="BK25" i="36" s="1"/>
  <c r="AU25" i="36"/>
  <c r="AT25" i="36"/>
  <c r="AS25" i="36"/>
  <c r="AR25" i="36"/>
  <c r="AQ25" i="36"/>
  <c r="AP25" i="36"/>
  <c r="AO25" i="36"/>
  <c r="AN25" i="36"/>
  <c r="AM25" i="36"/>
  <c r="AL25" i="36"/>
  <c r="AK25" i="36"/>
  <c r="AJ25" i="36"/>
  <c r="AI25" i="36"/>
  <c r="AH25" i="36"/>
  <c r="AG25" i="36"/>
  <c r="AF25" i="36"/>
  <c r="AE25" i="36"/>
  <c r="AD25" i="36"/>
  <c r="AC25" i="36"/>
  <c r="AB25" i="36"/>
  <c r="AA25" i="36"/>
  <c r="Z25" i="36"/>
  <c r="Y25" i="36"/>
  <c r="X25" i="36"/>
  <c r="W25" i="36"/>
  <c r="V25" i="36"/>
  <c r="U25" i="36"/>
  <c r="T25" i="36"/>
  <c r="S25" i="36"/>
  <c r="R25" i="36"/>
  <c r="Q25" i="36"/>
  <c r="P25" i="36"/>
  <c r="O25" i="36"/>
  <c r="N25" i="36"/>
  <c r="M25" i="36"/>
  <c r="L25" i="36"/>
  <c r="K25" i="36"/>
  <c r="J25" i="36"/>
  <c r="I25" i="36"/>
  <c r="H25" i="36"/>
  <c r="G25" i="36"/>
  <c r="F25" i="36"/>
  <c r="E25" i="36"/>
  <c r="D25" i="36"/>
  <c r="AX24" i="36"/>
  <c r="AW24" i="36"/>
  <c r="AV24" i="36"/>
  <c r="BK24" i="36" s="1"/>
  <c r="AU24" i="36"/>
  <c r="AT24" i="36"/>
  <c r="AS24" i="36"/>
  <c r="AR24" i="36"/>
  <c r="AQ24" i="36"/>
  <c r="AP24" i="36"/>
  <c r="AO24" i="36"/>
  <c r="AN24" i="36"/>
  <c r="AM24" i="36"/>
  <c r="AL24" i="36"/>
  <c r="AK24" i="36"/>
  <c r="AJ24" i="36"/>
  <c r="AI24" i="36"/>
  <c r="AH24" i="36"/>
  <c r="AG24" i="36"/>
  <c r="AF24" i="36"/>
  <c r="AE24" i="36"/>
  <c r="AD24" i="36"/>
  <c r="AC24" i="36"/>
  <c r="AB24" i="36"/>
  <c r="AA24" i="36"/>
  <c r="Z24" i="36"/>
  <c r="Y24" i="36"/>
  <c r="X24" i="36"/>
  <c r="W24" i="36"/>
  <c r="V24" i="36"/>
  <c r="U24" i="36"/>
  <c r="T24" i="36"/>
  <c r="S24" i="36"/>
  <c r="R24" i="36"/>
  <c r="Q24" i="36"/>
  <c r="P24" i="36"/>
  <c r="O24" i="36"/>
  <c r="N24" i="36"/>
  <c r="M24" i="36"/>
  <c r="L24" i="36"/>
  <c r="K24" i="36"/>
  <c r="J24" i="36"/>
  <c r="I24" i="36"/>
  <c r="H24" i="36"/>
  <c r="G24" i="36"/>
  <c r="F24" i="36"/>
  <c r="E24" i="36"/>
  <c r="D24" i="36"/>
  <c r="AX23" i="36"/>
  <c r="AW23" i="36"/>
  <c r="AV23" i="36"/>
  <c r="BK23" i="36" s="1"/>
  <c r="AU23" i="36"/>
  <c r="AT23" i="36"/>
  <c r="AS23" i="36"/>
  <c r="AR23" i="36"/>
  <c r="AQ23" i="36"/>
  <c r="AP23" i="36"/>
  <c r="AO23" i="36"/>
  <c r="AN23" i="36"/>
  <c r="AM23" i="36"/>
  <c r="AL23" i="36"/>
  <c r="AK23" i="36"/>
  <c r="AJ23" i="36"/>
  <c r="AI23" i="36"/>
  <c r="AH23" i="36"/>
  <c r="AG23" i="36"/>
  <c r="AF23" i="36"/>
  <c r="AE23" i="36"/>
  <c r="AD23" i="36"/>
  <c r="AC23" i="36"/>
  <c r="AB23" i="36"/>
  <c r="AA23" i="36"/>
  <c r="Z23" i="36"/>
  <c r="Y23" i="36"/>
  <c r="X23" i="36"/>
  <c r="W23" i="36"/>
  <c r="V23" i="36"/>
  <c r="U23" i="36"/>
  <c r="T23" i="36"/>
  <c r="S23" i="36"/>
  <c r="R23" i="36"/>
  <c r="Q23" i="36"/>
  <c r="P23" i="36"/>
  <c r="O23" i="36"/>
  <c r="N23" i="36"/>
  <c r="M23" i="36"/>
  <c r="L23" i="36"/>
  <c r="K23" i="36"/>
  <c r="J23" i="36"/>
  <c r="I23" i="36"/>
  <c r="H23" i="36"/>
  <c r="G23" i="36"/>
  <c r="F23" i="36"/>
  <c r="E23" i="36"/>
  <c r="D23" i="36"/>
  <c r="AX22" i="36"/>
  <c r="AW22" i="36"/>
  <c r="AV22" i="36"/>
  <c r="BK22" i="36" s="1"/>
  <c r="AU22" i="36"/>
  <c r="AT22" i="36"/>
  <c r="AS22" i="36"/>
  <c r="AR22" i="36"/>
  <c r="AQ22" i="36"/>
  <c r="AP22" i="36"/>
  <c r="AO22" i="36"/>
  <c r="AN22" i="36"/>
  <c r="AM22" i="36"/>
  <c r="AL22" i="36"/>
  <c r="AK22" i="36"/>
  <c r="AJ22" i="36"/>
  <c r="AI22" i="36"/>
  <c r="AH22" i="36"/>
  <c r="AG22" i="36"/>
  <c r="AF22" i="36"/>
  <c r="AE22" i="36"/>
  <c r="AD22" i="36"/>
  <c r="AC22" i="36"/>
  <c r="AB22" i="36"/>
  <c r="AA22" i="36"/>
  <c r="Z22" i="36"/>
  <c r="Y22" i="36"/>
  <c r="X22" i="36"/>
  <c r="W22" i="36"/>
  <c r="V22" i="36"/>
  <c r="U22" i="36"/>
  <c r="T22" i="36"/>
  <c r="S22" i="36"/>
  <c r="R22" i="36"/>
  <c r="Q22" i="36"/>
  <c r="P22" i="36"/>
  <c r="O22" i="36"/>
  <c r="N22" i="36"/>
  <c r="M22" i="36"/>
  <c r="L22" i="36"/>
  <c r="K22" i="36"/>
  <c r="J22" i="36"/>
  <c r="I22" i="36"/>
  <c r="H22" i="36"/>
  <c r="G22" i="36"/>
  <c r="F22" i="36"/>
  <c r="E22" i="36"/>
  <c r="D22" i="36"/>
  <c r="AX21" i="36"/>
  <c r="AW21" i="36"/>
  <c r="AV21" i="36"/>
  <c r="BK21" i="36" s="1"/>
  <c r="AU21" i="36"/>
  <c r="AT21" i="36"/>
  <c r="AS21" i="36"/>
  <c r="AR21" i="36"/>
  <c r="AQ21" i="36"/>
  <c r="AP21" i="36"/>
  <c r="AO21" i="36"/>
  <c r="AN21" i="36"/>
  <c r="AM21" i="36"/>
  <c r="AL21" i="36"/>
  <c r="AK21" i="36"/>
  <c r="AJ21" i="36"/>
  <c r="AI21" i="36"/>
  <c r="AH21" i="36"/>
  <c r="AG21" i="36"/>
  <c r="AF21" i="36"/>
  <c r="AE21" i="36"/>
  <c r="AD21" i="36"/>
  <c r="AC21" i="36"/>
  <c r="AB21" i="36"/>
  <c r="AA21" i="36"/>
  <c r="Z21" i="36"/>
  <c r="Y21" i="36"/>
  <c r="X21" i="36"/>
  <c r="W21" i="36"/>
  <c r="V21" i="36"/>
  <c r="U21" i="36"/>
  <c r="T21" i="36"/>
  <c r="S21" i="36"/>
  <c r="R21" i="36"/>
  <c r="Q21" i="36"/>
  <c r="P21" i="36"/>
  <c r="O21" i="36"/>
  <c r="N21" i="36"/>
  <c r="M21" i="36"/>
  <c r="L21" i="36"/>
  <c r="K21" i="36"/>
  <c r="J21" i="36"/>
  <c r="I21" i="36"/>
  <c r="H21" i="36"/>
  <c r="G21" i="36"/>
  <c r="F21" i="36"/>
  <c r="E21" i="36"/>
  <c r="D21" i="36"/>
  <c r="AX20" i="36"/>
  <c r="AW20" i="36"/>
  <c r="AV20" i="36"/>
  <c r="BK20" i="36" s="1"/>
  <c r="AU20" i="36"/>
  <c r="AT20" i="36"/>
  <c r="AS20" i="36"/>
  <c r="AR20" i="36"/>
  <c r="AQ20" i="36"/>
  <c r="AP20" i="36"/>
  <c r="AO20" i="36"/>
  <c r="AN20" i="36"/>
  <c r="AM20" i="36"/>
  <c r="AL20" i="36"/>
  <c r="AK20" i="36"/>
  <c r="AJ20" i="36"/>
  <c r="AI20" i="36"/>
  <c r="AH20" i="36"/>
  <c r="AG20" i="36"/>
  <c r="AF20" i="36"/>
  <c r="AE20" i="36"/>
  <c r="AD20" i="36"/>
  <c r="AC20" i="36"/>
  <c r="AB20" i="36"/>
  <c r="AA20" i="36"/>
  <c r="Z20" i="36"/>
  <c r="Y20" i="36"/>
  <c r="X20" i="36"/>
  <c r="W20" i="36"/>
  <c r="V20" i="36"/>
  <c r="U20" i="36"/>
  <c r="T20" i="36"/>
  <c r="S20" i="36"/>
  <c r="R20" i="36"/>
  <c r="Q20" i="36"/>
  <c r="P20" i="36"/>
  <c r="O20" i="36"/>
  <c r="N20" i="36"/>
  <c r="M20" i="36"/>
  <c r="L20" i="36"/>
  <c r="K20" i="36"/>
  <c r="J20" i="36"/>
  <c r="I20" i="36"/>
  <c r="H20" i="36"/>
  <c r="G20" i="36"/>
  <c r="F20" i="36"/>
  <c r="E20" i="36"/>
  <c r="D20" i="36"/>
  <c r="AX19" i="36"/>
  <c r="AW19" i="36"/>
  <c r="AV19" i="36"/>
  <c r="BK19" i="36" s="1"/>
  <c r="AU19" i="36"/>
  <c r="AT19" i="36"/>
  <c r="AS19" i="36"/>
  <c r="AR19" i="36"/>
  <c r="AQ19" i="36"/>
  <c r="AP19" i="36"/>
  <c r="AO19" i="36"/>
  <c r="AN19" i="36"/>
  <c r="AM19" i="36"/>
  <c r="AL19" i="36"/>
  <c r="AK19" i="36"/>
  <c r="AJ19" i="36"/>
  <c r="AI19" i="36"/>
  <c r="AH19" i="36"/>
  <c r="AG19" i="36"/>
  <c r="AF19" i="36"/>
  <c r="AE19" i="36"/>
  <c r="AD19" i="36"/>
  <c r="AC19" i="36"/>
  <c r="AB19" i="36"/>
  <c r="AA19" i="36"/>
  <c r="Z19" i="36"/>
  <c r="Y19" i="36"/>
  <c r="X19" i="36"/>
  <c r="W19" i="36"/>
  <c r="V19" i="36"/>
  <c r="U19" i="36"/>
  <c r="T19" i="36"/>
  <c r="S19" i="36"/>
  <c r="R19" i="36"/>
  <c r="Q19" i="36"/>
  <c r="P19" i="36"/>
  <c r="O19" i="36"/>
  <c r="N19" i="36"/>
  <c r="M19" i="36"/>
  <c r="L19" i="36"/>
  <c r="K19" i="36"/>
  <c r="J19" i="36"/>
  <c r="I19" i="36"/>
  <c r="H19" i="36"/>
  <c r="G19" i="36"/>
  <c r="F19" i="36"/>
  <c r="E19" i="36"/>
  <c r="D19" i="36"/>
  <c r="AX18" i="36"/>
  <c r="AW18" i="36"/>
  <c r="AV18" i="36"/>
  <c r="BK18" i="36" s="1"/>
  <c r="AU18" i="36"/>
  <c r="AT18" i="36"/>
  <c r="AS18" i="36"/>
  <c r="AR18" i="36"/>
  <c r="AQ18" i="36"/>
  <c r="AP18" i="36"/>
  <c r="AO18" i="36"/>
  <c r="AN18" i="36"/>
  <c r="AM18" i="36"/>
  <c r="AL18" i="36"/>
  <c r="AK18" i="36"/>
  <c r="AJ18" i="36"/>
  <c r="AI18" i="36"/>
  <c r="AH18" i="36"/>
  <c r="AG18" i="36"/>
  <c r="AF18" i="36"/>
  <c r="AE18" i="36"/>
  <c r="AD18" i="36"/>
  <c r="AC18" i="36"/>
  <c r="AB18" i="36"/>
  <c r="AA18" i="36"/>
  <c r="Z18" i="36"/>
  <c r="Y18" i="36"/>
  <c r="X18" i="36"/>
  <c r="W18" i="36"/>
  <c r="V18" i="36"/>
  <c r="U18" i="36"/>
  <c r="T18" i="36"/>
  <c r="S18" i="36"/>
  <c r="R18" i="36"/>
  <c r="Q18" i="36"/>
  <c r="P18" i="36"/>
  <c r="O18" i="36"/>
  <c r="N18" i="36"/>
  <c r="M18" i="36"/>
  <c r="L18" i="36"/>
  <c r="K18" i="36"/>
  <c r="J18" i="36"/>
  <c r="I18" i="36"/>
  <c r="H18" i="36"/>
  <c r="G18" i="36"/>
  <c r="F18" i="36"/>
  <c r="E18" i="36"/>
  <c r="D18" i="36"/>
  <c r="AX17" i="36"/>
  <c r="AW17" i="36"/>
  <c r="AV17" i="36"/>
  <c r="BK17" i="36" s="1"/>
  <c r="AU17" i="36"/>
  <c r="AT17" i="36"/>
  <c r="AS17" i="36"/>
  <c r="AR17" i="36"/>
  <c r="AQ17" i="36"/>
  <c r="AP17" i="36"/>
  <c r="AO17" i="36"/>
  <c r="AN17" i="36"/>
  <c r="AM17" i="36"/>
  <c r="AL17" i="36"/>
  <c r="AK17" i="36"/>
  <c r="AJ17" i="36"/>
  <c r="AI17" i="36"/>
  <c r="AH17" i="36"/>
  <c r="AG17" i="36"/>
  <c r="AF17" i="36"/>
  <c r="AE17" i="36"/>
  <c r="AD17" i="36"/>
  <c r="AC17" i="36"/>
  <c r="AB17" i="36"/>
  <c r="AA17" i="36"/>
  <c r="Z17" i="36"/>
  <c r="Y17" i="36"/>
  <c r="X17" i="36"/>
  <c r="W17" i="36"/>
  <c r="V17" i="36"/>
  <c r="U17" i="36"/>
  <c r="T17" i="36"/>
  <c r="S17" i="36"/>
  <c r="R17" i="36"/>
  <c r="Q17" i="36"/>
  <c r="P17" i="36"/>
  <c r="O17" i="36"/>
  <c r="N17" i="36"/>
  <c r="M17" i="36"/>
  <c r="L17" i="36"/>
  <c r="K17" i="36"/>
  <c r="J17" i="36"/>
  <c r="I17" i="36"/>
  <c r="H17" i="36"/>
  <c r="G17" i="36"/>
  <c r="F17" i="36"/>
  <c r="E17" i="36"/>
  <c r="D17" i="36"/>
  <c r="AX16" i="36"/>
  <c r="AW16" i="36"/>
  <c r="AV16" i="36"/>
  <c r="BK16" i="36" s="1"/>
  <c r="AU16" i="36"/>
  <c r="AT16" i="36"/>
  <c r="AS16" i="36"/>
  <c r="BH16" i="36" s="1"/>
  <c r="AR16" i="36"/>
  <c r="AQ16" i="36"/>
  <c r="AP16" i="36"/>
  <c r="AO16" i="36"/>
  <c r="AN16" i="36"/>
  <c r="AM16" i="36"/>
  <c r="AL16" i="36"/>
  <c r="AK16" i="36"/>
  <c r="AJ16" i="36"/>
  <c r="AI16" i="36"/>
  <c r="AH16" i="36"/>
  <c r="AG16" i="36"/>
  <c r="AF16" i="36"/>
  <c r="AE16" i="36"/>
  <c r="AD16" i="36"/>
  <c r="AC16" i="36"/>
  <c r="AB16" i="36"/>
  <c r="AA16" i="36"/>
  <c r="Z16" i="36"/>
  <c r="Y16" i="36"/>
  <c r="X16" i="36"/>
  <c r="W16" i="36"/>
  <c r="V16" i="36"/>
  <c r="U16" i="36"/>
  <c r="T16" i="36"/>
  <c r="S16" i="36"/>
  <c r="R16" i="36"/>
  <c r="Q16" i="36"/>
  <c r="P16" i="36"/>
  <c r="O16" i="36"/>
  <c r="N16" i="36"/>
  <c r="M16" i="36"/>
  <c r="L16" i="36"/>
  <c r="K16" i="36"/>
  <c r="J16" i="36"/>
  <c r="I16" i="36"/>
  <c r="H16" i="36"/>
  <c r="G16" i="36"/>
  <c r="F16" i="36"/>
  <c r="E16" i="36"/>
  <c r="D16" i="36"/>
  <c r="AX15" i="36"/>
  <c r="AW15" i="36"/>
  <c r="AV15" i="36"/>
  <c r="BK15" i="36" s="1"/>
  <c r="AU15" i="36"/>
  <c r="AT15" i="36"/>
  <c r="AS15" i="36"/>
  <c r="AR15" i="36"/>
  <c r="AQ15" i="36"/>
  <c r="AP15" i="36"/>
  <c r="AO15" i="36"/>
  <c r="AN15" i="36"/>
  <c r="AM15" i="36"/>
  <c r="AL15" i="36"/>
  <c r="AK15" i="36"/>
  <c r="AJ15" i="36"/>
  <c r="AI15" i="36"/>
  <c r="AH15" i="36"/>
  <c r="AG15" i="36"/>
  <c r="AF15" i="36"/>
  <c r="AE15" i="36"/>
  <c r="AD15" i="36"/>
  <c r="AC15" i="36"/>
  <c r="AB15" i="36"/>
  <c r="AA15" i="36"/>
  <c r="Z15" i="36"/>
  <c r="Y15" i="36"/>
  <c r="X15" i="36"/>
  <c r="W15" i="36"/>
  <c r="V15" i="36"/>
  <c r="U15" i="36"/>
  <c r="T15" i="36"/>
  <c r="S15" i="36"/>
  <c r="R15" i="36"/>
  <c r="Q15" i="36"/>
  <c r="P15" i="36"/>
  <c r="O15" i="36"/>
  <c r="N15" i="36"/>
  <c r="M15" i="36"/>
  <c r="L15" i="36"/>
  <c r="K15" i="36"/>
  <c r="J15" i="36"/>
  <c r="I15" i="36"/>
  <c r="H15" i="36"/>
  <c r="G15" i="36"/>
  <c r="F15" i="36"/>
  <c r="E15" i="36"/>
  <c r="D15" i="36"/>
  <c r="AX14" i="36"/>
  <c r="AW14" i="36"/>
  <c r="AV14" i="36"/>
  <c r="BK14" i="36" s="1"/>
  <c r="AU14" i="36"/>
  <c r="AT14" i="36"/>
  <c r="AS14" i="36"/>
  <c r="AR14" i="36"/>
  <c r="AQ14" i="36"/>
  <c r="AP14" i="36"/>
  <c r="AO14" i="36"/>
  <c r="AN14" i="36"/>
  <c r="AM14" i="36"/>
  <c r="AL14" i="36"/>
  <c r="AK14" i="36"/>
  <c r="AJ14" i="36"/>
  <c r="AI14" i="36"/>
  <c r="AH14" i="36"/>
  <c r="AG14" i="36"/>
  <c r="AF14" i="36"/>
  <c r="AE14" i="36"/>
  <c r="AD14" i="36"/>
  <c r="AC14" i="36"/>
  <c r="AB14" i="36"/>
  <c r="AA14" i="36"/>
  <c r="Z14" i="36"/>
  <c r="Y14" i="36"/>
  <c r="X14" i="36"/>
  <c r="W14" i="36"/>
  <c r="V14" i="36"/>
  <c r="U14" i="36"/>
  <c r="T14" i="36"/>
  <c r="S14" i="36"/>
  <c r="R14" i="36"/>
  <c r="Q14" i="36"/>
  <c r="P14" i="36"/>
  <c r="O14" i="36"/>
  <c r="N14" i="36"/>
  <c r="M14" i="36"/>
  <c r="L14" i="36"/>
  <c r="K14" i="36"/>
  <c r="J14" i="36"/>
  <c r="I14" i="36"/>
  <c r="H14" i="36"/>
  <c r="G14" i="36"/>
  <c r="F14" i="36"/>
  <c r="E14" i="36"/>
  <c r="D14" i="36"/>
  <c r="AX13" i="36"/>
  <c r="AW13" i="36"/>
  <c r="AV13" i="36"/>
  <c r="BK13" i="36" s="1"/>
  <c r="AU13" i="36"/>
  <c r="AT13" i="36"/>
  <c r="AS13" i="36"/>
  <c r="AR13" i="36"/>
  <c r="AQ13" i="36"/>
  <c r="AP13" i="36"/>
  <c r="AO13" i="36"/>
  <c r="AN13" i="36"/>
  <c r="AM13" i="36"/>
  <c r="AL13" i="36"/>
  <c r="AK13" i="36"/>
  <c r="AJ13" i="36"/>
  <c r="AI13" i="36"/>
  <c r="AH13" i="36"/>
  <c r="AG13" i="36"/>
  <c r="AF13" i="36"/>
  <c r="AE13" i="36"/>
  <c r="AD13" i="36"/>
  <c r="AC13" i="36"/>
  <c r="AB13" i="36"/>
  <c r="AA13" i="36"/>
  <c r="Z13" i="36"/>
  <c r="Y13" i="36"/>
  <c r="X13" i="36"/>
  <c r="W13" i="36"/>
  <c r="V13" i="36"/>
  <c r="U13" i="36"/>
  <c r="T13" i="36"/>
  <c r="S13" i="36"/>
  <c r="R13" i="36"/>
  <c r="Q13" i="36"/>
  <c r="P13" i="36"/>
  <c r="O13" i="36"/>
  <c r="N13" i="36"/>
  <c r="M13" i="36"/>
  <c r="L13" i="36"/>
  <c r="K13" i="36"/>
  <c r="J13" i="36"/>
  <c r="I13" i="36"/>
  <c r="H13" i="36"/>
  <c r="G13" i="36"/>
  <c r="F13" i="36"/>
  <c r="E13" i="36"/>
  <c r="D13" i="36"/>
  <c r="AX12" i="36"/>
  <c r="AW12" i="36"/>
  <c r="AV12" i="36"/>
  <c r="BK12" i="36" s="1"/>
  <c r="AU12" i="36"/>
  <c r="AT12" i="36"/>
  <c r="AS12" i="36"/>
  <c r="AR12" i="36"/>
  <c r="AQ12" i="36"/>
  <c r="AP12" i="36"/>
  <c r="AO12" i="36"/>
  <c r="AN12" i="36"/>
  <c r="AM12" i="36"/>
  <c r="AL12" i="36"/>
  <c r="AK12" i="36"/>
  <c r="AJ12" i="36"/>
  <c r="AI12" i="36"/>
  <c r="AH12" i="36"/>
  <c r="AG12" i="36"/>
  <c r="AF12" i="36"/>
  <c r="AE12" i="36"/>
  <c r="AD12" i="36"/>
  <c r="AC12" i="36"/>
  <c r="AB12" i="36"/>
  <c r="AA12" i="36"/>
  <c r="Z12" i="36"/>
  <c r="Y12" i="36"/>
  <c r="X12" i="36"/>
  <c r="W12" i="36"/>
  <c r="V12" i="36"/>
  <c r="U12" i="36"/>
  <c r="T12" i="36"/>
  <c r="S12" i="36"/>
  <c r="R12" i="36"/>
  <c r="Q12" i="36"/>
  <c r="P12" i="36"/>
  <c r="O12" i="36"/>
  <c r="N12" i="36"/>
  <c r="M12" i="36"/>
  <c r="L12" i="36"/>
  <c r="K12" i="36"/>
  <c r="J12" i="36"/>
  <c r="I12" i="36"/>
  <c r="H12" i="36"/>
  <c r="G12" i="36"/>
  <c r="F12" i="36"/>
  <c r="E12" i="36"/>
  <c r="D12" i="36"/>
  <c r="AX11" i="36"/>
  <c r="AW11" i="36"/>
  <c r="AV11" i="36"/>
  <c r="BK11" i="36" s="1"/>
  <c r="AU11" i="36"/>
  <c r="AT11" i="36"/>
  <c r="AS11" i="36"/>
  <c r="AR11" i="36"/>
  <c r="AQ11" i="36"/>
  <c r="AP11" i="36"/>
  <c r="AO11" i="36"/>
  <c r="AN11" i="36"/>
  <c r="AM11" i="36"/>
  <c r="AL11" i="36"/>
  <c r="AK11" i="36"/>
  <c r="AJ11" i="36"/>
  <c r="AI11" i="36"/>
  <c r="AH11" i="36"/>
  <c r="AG11" i="36"/>
  <c r="AF11" i="36"/>
  <c r="AE11" i="36"/>
  <c r="AD11" i="36"/>
  <c r="AC11" i="36"/>
  <c r="AB11" i="36"/>
  <c r="AA11" i="36"/>
  <c r="Z11" i="36"/>
  <c r="Y11" i="36"/>
  <c r="X11" i="36"/>
  <c r="W11" i="36"/>
  <c r="V11" i="36"/>
  <c r="U11" i="36"/>
  <c r="T11" i="36"/>
  <c r="S11" i="36"/>
  <c r="R11" i="36"/>
  <c r="Q11" i="36"/>
  <c r="P11" i="36"/>
  <c r="O11" i="36"/>
  <c r="N11" i="36"/>
  <c r="M11" i="36"/>
  <c r="L11" i="36"/>
  <c r="K11" i="36"/>
  <c r="J11" i="36"/>
  <c r="I11" i="36"/>
  <c r="H11" i="36"/>
  <c r="G11" i="36"/>
  <c r="F11" i="36"/>
  <c r="E11" i="36"/>
  <c r="D11" i="36"/>
  <c r="AX10" i="36"/>
  <c r="AW10" i="36"/>
  <c r="AV10" i="36"/>
  <c r="BK10" i="36" s="1"/>
  <c r="AU10" i="36"/>
  <c r="AT10" i="36"/>
  <c r="AS10" i="36"/>
  <c r="AR10" i="36"/>
  <c r="AQ10" i="36"/>
  <c r="AP10" i="36"/>
  <c r="AO10" i="36"/>
  <c r="AN10" i="36"/>
  <c r="AM10" i="36"/>
  <c r="AL10" i="36"/>
  <c r="AK10" i="36"/>
  <c r="AJ10" i="36"/>
  <c r="AI10" i="36"/>
  <c r="AH10" i="36"/>
  <c r="AG10" i="36"/>
  <c r="AF10" i="36"/>
  <c r="AE10" i="36"/>
  <c r="AD10" i="36"/>
  <c r="AC10" i="36"/>
  <c r="AB10" i="36"/>
  <c r="AA10" i="36"/>
  <c r="Z10" i="36"/>
  <c r="Y10" i="36"/>
  <c r="X10" i="36"/>
  <c r="W10" i="36"/>
  <c r="V10" i="36"/>
  <c r="U10" i="36"/>
  <c r="T10" i="36"/>
  <c r="S10" i="36"/>
  <c r="R10" i="36"/>
  <c r="Q10" i="36"/>
  <c r="P10" i="36"/>
  <c r="O10" i="36"/>
  <c r="N10" i="36"/>
  <c r="M10" i="36"/>
  <c r="L10" i="36"/>
  <c r="K10" i="36"/>
  <c r="J10" i="36"/>
  <c r="I10" i="36"/>
  <c r="H10" i="36"/>
  <c r="G10" i="36"/>
  <c r="F10" i="36"/>
  <c r="E10" i="36"/>
  <c r="D10" i="36"/>
  <c r="AX9" i="36"/>
  <c r="AW9" i="36"/>
  <c r="AV9" i="36"/>
  <c r="BK9" i="36" s="1"/>
  <c r="AU9" i="36"/>
  <c r="AT9" i="36"/>
  <c r="AS9" i="36"/>
  <c r="AR9" i="36"/>
  <c r="AQ9" i="36"/>
  <c r="AP9" i="36"/>
  <c r="AO9" i="36"/>
  <c r="AN9" i="36"/>
  <c r="AM9" i="36"/>
  <c r="AL9" i="36"/>
  <c r="AK9" i="36"/>
  <c r="AJ9" i="36"/>
  <c r="AI9" i="36"/>
  <c r="AH9" i="36"/>
  <c r="AG9" i="36"/>
  <c r="AF9" i="36"/>
  <c r="AE9" i="36"/>
  <c r="AD9" i="36"/>
  <c r="AC9" i="36"/>
  <c r="AB9" i="36"/>
  <c r="AA9" i="36"/>
  <c r="Z9" i="36"/>
  <c r="Y9" i="36"/>
  <c r="X9" i="36"/>
  <c r="W9" i="36"/>
  <c r="V9" i="36"/>
  <c r="U9" i="36"/>
  <c r="T9" i="36"/>
  <c r="S9" i="36"/>
  <c r="R9" i="36"/>
  <c r="Q9" i="36"/>
  <c r="P9" i="36"/>
  <c r="O9" i="36"/>
  <c r="N9" i="36"/>
  <c r="M9" i="36"/>
  <c r="L9" i="36"/>
  <c r="K9" i="36"/>
  <c r="J9" i="36"/>
  <c r="I9" i="36"/>
  <c r="H9" i="36"/>
  <c r="G9" i="36"/>
  <c r="F9" i="36"/>
  <c r="E9" i="36"/>
  <c r="D9" i="36"/>
  <c r="AX8" i="36"/>
  <c r="AW8" i="36"/>
  <c r="AV8" i="36"/>
  <c r="BK8" i="36" s="1"/>
  <c r="AU8" i="36"/>
  <c r="AT8" i="36"/>
  <c r="AS8" i="36"/>
  <c r="AR8" i="36"/>
  <c r="AQ8" i="36"/>
  <c r="AP8" i="36"/>
  <c r="AO8" i="36"/>
  <c r="AN8" i="36"/>
  <c r="AM8" i="36"/>
  <c r="AL8" i="36"/>
  <c r="AK8" i="36"/>
  <c r="AJ8" i="36"/>
  <c r="AI8" i="36"/>
  <c r="AH8" i="36"/>
  <c r="AG8" i="36"/>
  <c r="AF8" i="36"/>
  <c r="AE8" i="36"/>
  <c r="AD8" i="36"/>
  <c r="AC8" i="36"/>
  <c r="AB8" i="36"/>
  <c r="AA8" i="36"/>
  <c r="Z8" i="36"/>
  <c r="Y8" i="36"/>
  <c r="X8" i="36"/>
  <c r="W8" i="36"/>
  <c r="V8" i="36"/>
  <c r="U8" i="36"/>
  <c r="T8" i="36"/>
  <c r="S8" i="36"/>
  <c r="R8" i="36"/>
  <c r="Q8" i="36"/>
  <c r="P8" i="36"/>
  <c r="O8" i="36"/>
  <c r="N8" i="36"/>
  <c r="M8" i="36"/>
  <c r="L8" i="36"/>
  <c r="K8" i="36"/>
  <c r="J8" i="36"/>
  <c r="I8" i="36"/>
  <c r="H8" i="36"/>
  <c r="G8" i="36"/>
  <c r="F8" i="36"/>
  <c r="E8" i="36"/>
  <c r="D8" i="36"/>
  <c r="AX7" i="36"/>
  <c r="AW7" i="36"/>
  <c r="AV7" i="36"/>
  <c r="BK7" i="36" s="1"/>
  <c r="AU7" i="36"/>
  <c r="AT7" i="36"/>
  <c r="AS7" i="36"/>
  <c r="AR7" i="36"/>
  <c r="AQ7" i="36"/>
  <c r="AP7" i="36"/>
  <c r="AO7" i="36"/>
  <c r="AN7" i="36"/>
  <c r="AM7" i="36"/>
  <c r="AL7" i="36"/>
  <c r="AK7" i="36"/>
  <c r="AJ7" i="36"/>
  <c r="AI7" i="36"/>
  <c r="AH7" i="36"/>
  <c r="AG7" i="36"/>
  <c r="AF7" i="36"/>
  <c r="AE7" i="36"/>
  <c r="AD7" i="36"/>
  <c r="AC7" i="36"/>
  <c r="AB7" i="36"/>
  <c r="AA7" i="36"/>
  <c r="Z7" i="36"/>
  <c r="Y7" i="36"/>
  <c r="X7" i="36"/>
  <c r="W7" i="36"/>
  <c r="V7" i="36"/>
  <c r="U7" i="36"/>
  <c r="T7" i="36"/>
  <c r="S7" i="36"/>
  <c r="R7" i="36"/>
  <c r="Q7" i="36"/>
  <c r="P7" i="36"/>
  <c r="O7" i="36"/>
  <c r="N7" i="36"/>
  <c r="M7" i="36"/>
  <c r="L7" i="36"/>
  <c r="K7" i="36"/>
  <c r="J7" i="36"/>
  <c r="I7" i="36"/>
  <c r="H7" i="36"/>
  <c r="G7" i="36"/>
  <c r="F7" i="36"/>
  <c r="E7" i="36"/>
  <c r="D7" i="36"/>
  <c r="AX6" i="36"/>
  <c r="AW6" i="36"/>
  <c r="AV6" i="36"/>
  <c r="BK6" i="36" s="1"/>
  <c r="AU6" i="36"/>
  <c r="AT6" i="36"/>
  <c r="AS6" i="36"/>
  <c r="AR6" i="36"/>
  <c r="AQ6" i="36"/>
  <c r="AP6" i="36"/>
  <c r="AO6" i="36"/>
  <c r="AN6" i="36"/>
  <c r="AM6" i="36"/>
  <c r="AL6" i="36"/>
  <c r="AK6" i="36"/>
  <c r="AJ6" i="36"/>
  <c r="AI6" i="36"/>
  <c r="AH6" i="36"/>
  <c r="AG6" i="36"/>
  <c r="AF6" i="36"/>
  <c r="AE6" i="36"/>
  <c r="AD6" i="36"/>
  <c r="AC6" i="36"/>
  <c r="AB6" i="36"/>
  <c r="AA6" i="36"/>
  <c r="Z6" i="36"/>
  <c r="Y6" i="36"/>
  <c r="X6" i="36"/>
  <c r="W6" i="36"/>
  <c r="V6" i="36"/>
  <c r="U6" i="36"/>
  <c r="T6" i="36"/>
  <c r="S6" i="36"/>
  <c r="R6" i="36"/>
  <c r="Q6" i="36"/>
  <c r="P6" i="36"/>
  <c r="O6" i="36"/>
  <c r="N6" i="36"/>
  <c r="M6" i="36"/>
  <c r="L6" i="36"/>
  <c r="K6" i="36"/>
  <c r="J6" i="36"/>
  <c r="I6" i="36"/>
  <c r="H6" i="36"/>
  <c r="G6" i="36"/>
  <c r="F6" i="36"/>
  <c r="E6" i="36"/>
  <c r="D6" i="36"/>
  <c r="AX5" i="36"/>
  <c r="AW5" i="36"/>
  <c r="AV5" i="36"/>
  <c r="BK5" i="36" s="1"/>
  <c r="AU5" i="36"/>
  <c r="AT5" i="36"/>
  <c r="AS5" i="36"/>
  <c r="AR5" i="36"/>
  <c r="AQ5" i="36"/>
  <c r="AP5" i="36"/>
  <c r="AO5" i="36"/>
  <c r="AN5" i="36"/>
  <c r="AM5" i="36"/>
  <c r="AL5" i="36"/>
  <c r="AK5" i="36"/>
  <c r="AJ5" i="36"/>
  <c r="AI5" i="36"/>
  <c r="AH5" i="36"/>
  <c r="AG5" i="36"/>
  <c r="AF5" i="36"/>
  <c r="AE5" i="36"/>
  <c r="AD5" i="36"/>
  <c r="AC5" i="36"/>
  <c r="AB5" i="36"/>
  <c r="AA5" i="36"/>
  <c r="Z5" i="36"/>
  <c r="Y5" i="36"/>
  <c r="X5" i="36"/>
  <c r="W5" i="36"/>
  <c r="V5" i="36"/>
  <c r="U5" i="36"/>
  <c r="T5" i="36"/>
  <c r="S5" i="36"/>
  <c r="R5" i="36"/>
  <c r="Q5" i="36"/>
  <c r="P5" i="36"/>
  <c r="O5" i="36"/>
  <c r="N5" i="36"/>
  <c r="M5" i="36"/>
  <c r="L5" i="36"/>
  <c r="K5" i="36"/>
  <c r="J5" i="36"/>
  <c r="I5" i="36"/>
  <c r="H5" i="36"/>
  <c r="G5" i="36"/>
  <c r="F5" i="36"/>
  <c r="E5" i="36"/>
  <c r="D5" i="36"/>
  <c r="AY58" i="37"/>
  <c r="AX58" i="37"/>
  <c r="AW58" i="37"/>
  <c r="AV58" i="37"/>
  <c r="AU58" i="37"/>
  <c r="AT58" i="37"/>
  <c r="AS58" i="37"/>
  <c r="AR58" i="37"/>
  <c r="AQ58" i="37"/>
  <c r="AP58" i="37"/>
  <c r="AO58" i="37"/>
  <c r="AN58" i="37"/>
  <c r="AM58" i="37"/>
  <c r="AL58" i="37"/>
  <c r="AK58" i="37"/>
  <c r="AJ58" i="37"/>
  <c r="AI58" i="37"/>
  <c r="AH58" i="37"/>
  <c r="AG58" i="37"/>
  <c r="AF58" i="37"/>
  <c r="AE58" i="37"/>
  <c r="AD58" i="37"/>
  <c r="AC58" i="37"/>
  <c r="AB58" i="37"/>
  <c r="AA58" i="37"/>
  <c r="Z58" i="37"/>
  <c r="Y58" i="37"/>
  <c r="X58" i="37"/>
  <c r="W58" i="37"/>
  <c r="V58" i="37"/>
  <c r="U58" i="37"/>
  <c r="T58" i="37"/>
  <c r="S58" i="37"/>
  <c r="R58" i="37"/>
  <c r="Q58" i="37"/>
  <c r="P58" i="37"/>
  <c r="O58" i="37"/>
  <c r="N58" i="37"/>
  <c r="M58" i="37"/>
  <c r="L58" i="37"/>
  <c r="K58" i="37"/>
  <c r="J58" i="37"/>
  <c r="I58" i="37"/>
  <c r="H58" i="37"/>
  <c r="G58" i="37"/>
  <c r="F58" i="37"/>
  <c r="E58" i="37"/>
  <c r="D58" i="37"/>
  <c r="AY57" i="37"/>
  <c r="AX57" i="37"/>
  <c r="AW57" i="37"/>
  <c r="AV57" i="37"/>
  <c r="AU57" i="37"/>
  <c r="AT57" i="37"/>
  <c r="AS57" i="37"/>
  <c r="AR57" i="37"/>
  <c r="AQ57" i="37"/>
  <c r="AP57" i="37"/>
  <c r="AO57" i="37"/>
  <c r="AN57" i="37"/>
  <c r="AM57" i="37"/>
  <c r="AL57" i="37"/>
  <c r="AK57" i="37"/>
  <c r="AJ57" i="37"/>
  <c r="AI57" i="37"/>
  <c r="AH57" i="37"/>
  <c r="AG57" i="37"/>
  <c r="AF57" i="37"/>
  <c r="AE57" i="37"/>
  <c r="AD57" i="37"/>
  <c r="AC57" i="37"/>
  <c r="AB57" i="37"/>
  <c r="AA57" i="37"/>
  <c r="Z57" i="37"/>
  <c r="Y57" i="37"/>
  <c r="X57" i="37"/>
  <c r="W57" i="37"/>
  <c r="V57" i="37"/>
  <c r="U57" i="37"/>
  <c r="T57" i="37"/>
  <c r="S57" i="37"/>
  <c r="R57" i="37"/>
  <c r="Q57" i="37"/>
  <c r="P57" i="37"/>
  <c r="O57" i="37"/>
  <c r="N57" i="37"/>
  <c r="M57" i="37"/>
  <c r="L57" i="37"/>
  <c r="K57" i="37"/>
  <c r="J57" i="37"/>
  <c r="I57" i="37"/>
  <c r="H57" i="37"/>
  <c r="G57" i="37"/>
  <c r="F57" i="37"/>
  <c r="E57" i="37"/>
  <c r="D57" i="37"/>
  <c r="AP56" i="37"/>
  <c r="AO56" i="37"/>
  <c r="AN56" i="37"/>
  <c r="AM56" i="37"/>
  <c r="AL56" i="37"/>
  <c r="AK56" i="37"/>
  <c r="AJ56" i="37"/>
  <c r="AI56" i="37"/>
  <c r="AH56" i="37"/>
  <c r="AG56" i="37"/>
  <c r="AF56" i="37"/>
  <c r="AE56" i="37"/>
  <c r="AD56" i="37"/>
  <c r="AC56" i="37"/>
  <c r="AB56" i="37"/>
  <c r="AA56" i="37"/>
  <c r="Z56" i="37"/>
  <c r="Y56" i="37"/>
  <c r="X56" i="37"/>
  <c r="W56" i="37"/>
  <c r="V56" i="37"/>
  <c r="U56" i="37"/>
  <c r="T56" i="37"/>
  <c r="S56" i="37"/>
  <c r="R56" i="37"/>
  <c r="Q56" i="37"/>
  <c r="P56" i="37"/>
  <c r="O56" i="37"/>
  <c r="N56" i="37"/>
  <c r="M56" i="37"/>
  <c r="L56" i="37"/>
  <c r="K56" i="37"/>
  <c r="J56" i="37"/>
  <c r="I56" i="37"/>
  <c r="H56" i="37"/>
  <c r="G56" i="37"/>
  <c r="F56" i="37"/>
  <c r="E56" i="37"/>
  <c r="D56" i="37"/>
  <c r="AX58" i="31"/>
  <c r="AW58" i="31"/>
  <c r="AV58" i="31"/>
  <c r="AU58" i="31"/>
  <c r="AT58" i="31"/>
  <c r="AS58" i="31"/>
  <c r="AR58" i="31"/>
  <c r="AQ58" i="31"/>
  <c r="AP58" i="31"/>
  <c r="AO58" i="31"/>
  <c r="AN58" i="31"/>
  <c r="AM58" i="31"/>
  <c r="AL58" i="31"/>
  <c r="AK58" i="31"/>
  <c r="AJ58" i="31"/>
  <c r="AI58" i="31"/>
  <c r="AH58" i="31"/>
  <c r="AG58" i="31"/>
  <c r="AF58" i="31"/>
  <c r="AE58" i="31"/>
  <c r="AD58" i="31"/>
  <c r="AC58" i="31"/>
  <c r="AB58" i="31"/>
  <c r="AA58" i="31"/>
  <c r="Z58" i="31"/>
  <c r="Y58" i="31"/>
  <c r="X58" i="31"/>
  <c r="W58" i="31"/>
  <c r="V58" i="31"/>
  <c r="U58" i="31"/>
  <c r="T58" i="31"/>
  <c r="S58" i="31"/>
  <c r="R58" i="31"/>
  <c r="Q58" i="31"/>
  <c r="P58" i="31"/>
  <c r="O58" i="31"/>
  <c r="N58" i="31"/>
  <c r="M58" i="31"/>
  <c r="L58" i="31"/>
  <c r="K58" i="31"/>
  <c r="J58" i="31"/>
  <c r="I58" i="31"/>
  <c r="H58" i="31"/>
  <c r="G58" i="31"/>
  <c r="F58" i="31"/>
  <c r="E58" i="31"/>
  <c r="D58" i="31"/>
  <c r="AX57" i="31"/>
  <c r="AW57" i="31"/>
  <c r="AV57" i="31"/>
  <c r="AU57" i="31"/>
  <c r="AT57" i="31"/>
  <c r="AS57" i="31"/>
  <c r="AR57" i="31"/>
  <c r="AQ57" i="31"/>
  <c r="AP57" i="31"/>
  <c r="AO57" i="31"/>
  <c r="AN57" i="31"/>
  <c r="AM57" i="31"/>
  <c r="AL57" i="31"/>
  <c r="AK57" i="31"/>
  <c r="AJ57" i="31"/>
  <c r="AI57" i="31"/>
  <c r="AH57" i="31"/>
  <c r="AG57" i="31"/>
  <c r="AF57" i="31"/>
  <c r="AE57" i="31"/>
  <c r="AD57" i="31"/>
  <c r="AC57" i="31"/>
  <c r="AB57" i="31"/>
  <c r="AA57" i="31"/>
  <c r="Z57" i="31"/>
  <c r="Y57" i="31"/>
  <c r="X57" i="31"/>
  <c r="W57" i="31"/>
  <c r="V57" i="31"/>
  <c r="U57" i="31"/>
  <c r="T57" i="31"/>
  <c r="S57" i="31"/>
  <c r="R57" i="31"/>
  <c r="Q57" i="31"/>
  <c r="P57" i="31"/>
  <c r="O57" i="31"/>
  <c r="N57" i="31"/>
  <c r="M57" i="31"/>
  <c r="L57" i="31"/>
  <c r="K57" i="31"/>
  <c r="J57" i="31"/>
  <c r="I57" i="31"/>
  <c r="H57" i="31"/>
  <c r="G57" i="31"/>
  <c r="F57" i="31"/>
  <c r="E57" i="31"/>
  <c r="D57" i="31"/>
  <c r="AY53" i="31"/>
  <c r="AX53" i="31"/>
  <c r="AX53" i="37" s="1"/>
  <c r="AP53" i="31"/>
  <c r="AN53" i="31"/>
  <c r="AM53" i="31"/>
  <c r="AM53" i="37" s="1"/>
  <c r="AL53" i="31"/>
  <c r="AL53" i="37" s="1"/>
  <c r="AH53" i="31"/>
  <c r="AH53" i="37" s="1"/>
  <c r="AB53" i="31"/>
  <c r="AB53" i="37" s="1"/>
  <c r="AA53" i="31"/>
  <c r="AA53" i="37" s="1"/>
  <c r="Z53" i="31"/>
  <c r="Z53" i="37" s="1"/>
  <c r="V53" i="31"/>
  <c r="V53" i="37" s="1"/>
  <c r="R53" i="31"/>
  <c r="R53" i="37" s="1"/>
  <c r="P53" i="31"/>
  <c r="P53" i="37" s="1"/>
  <c r="J53" i="31"/>
  <c r="J53" i="37" s="1"/>
  <c r="F53" i="31"/>
  <c r="F53" i="37" s="1"/>
  <c r="D53" i="31"/>
  <c r="D53" i="37" s="1"/>
  <c r="AT52" i="31"/>
  <c r="AT52" i="37" s="1"/>
  <c r="AP52" i="31"/>
  <c r="AP52" i="37" s="1"/>
  <c r="AL52" i="31"/>
  <c r="AL52" i="37" s="1"/>
  <c r="AJ52" i="31"/>
  <c r="AJ52" i="37" s="1"/>
  <c r="AD52" i="31"/>
  <c r="AD52" i="37" s="1"/>
  <c r="AB52" i="31"/>
  <c r="AB52" i="37" s="1"/>
  <c r="Z52" i="31"/>
  <c r="Z52" i="37" s="1"/>
  <c r="V52" i="31"/>
  <c r="V52" i="37" s="1"/>
  <c r="P52" i="31"/>
  <c r="P52" i="37" s="1"/>
  <c r="N52" i="31"/>
  <c r="N52" i="37" s="1"/>
  <c r="J52" i="31"/>
  <c r="J52" i="37" s="1"/>
  <c r="F52" i="31"/>
  <c r="F52" i="37" s="1"/>
  <c r="AX48" i="31"/>
  <c r="AX48" i="37" s="1"/>
  <c r="AW48" i="31"/>
  <c r="BL48" i="31" s="1"/>
  <c r="AV48" i="31"/>
  <c r="AT48" i="31"/>
  <c r="AP48" i="31"/>
  <c r="AP48" i="37" s="1"/>
  <c r="AO48" i="31"/>
  <c r="AL48" i="31"/>
  <c r="AL48" i="37" s="1"/>
  <c r="AH48" i="31"/>
  <c r="AH48" i="37" s="1"/>
  <c r="AD48" i="31"/>
  <c r="AD48" i="37" s="1"/>
  <c r="Z48" i="31"/>
  <c r="Z48" i="37" s="1"/>
  <c r="V48" i="31"/>
  <c r="V48" i="37" s="1"/>
  <c r="R48" i="31"/>
  <c r="R48" i="37" s="1"/>
  <c r="N48" i="31"/>
  <c r="N48" i="37" s="1"/>
  <c r="J48" i="31"/>
  <c r="J48" i="37" s="1"/>
  <c r="F48" i="31"/>
  <c r="F48" i="37" s="1"/>
  <c r="AY41" i="37"/>
  <c r="AX41" i="31"/>
  <c r="AW41" i="31"/>
  <c r="AW41" i="37" s="1"/>
  <c r="AV41" i="31"/>
  <c r="AU41" i="31"/>
  <c r="AU41" i="37" s="1"/>
  <c r="AT41" i="31"/>
  <c r="AS41" i="31"/>
  <c r="AS41" i="37" s="1"/>
  <c r="AR41" i="31"/>
  <c r="AR41" i="37" s="1"/>
  <c r="AQ41" i="31"/>
  <c r="AQ41" i="37" s="1"/>
  <c r="AP41" i="31"/>
  <c r="AO41" i="31"/>
  <c r="AO41" i="37" s="1"/>
  <c r="AN41" i="31"/>
  <c r="AN41" i="37" s="1"/>
  <c r="AM41" i="31"/>
  <c r="AM41" i="37" s="1"/>
  <c r="AL41" i="31"/>
  <c r="AK41" i="31"/>
  <c r="AK41" i="37" s="1"/>
  <c r="AJ41" i="31"/>
  <c r="AJ41" i="37" s="1"/>
  <c r="AI41" i="31"/>
  <c r="AI41" i="37" s="1"/>
  <c r="AH41" i="31"/>
  <c r="AG41" i="31"/>
  <c r="AG41" i="37" s="1"/>
  <c r="AF41" i="31"/>
  <c r="AF41" i="37" s="1"/>
  <c r="AE41" i="31"/>
  <c r="AE41" i="37" s="1"/>
  <c r="AD41" i="31"/>
  <c r="AC41" i="31"/>
  <c r="AC41" i="37" s="1"/>
  <c r="AB41" i="31"/>
  <c r="AB41" i="37" s="1"/>
  <c r="AA41" i="31"/>
  <c r="AA41" i="37" s="1"/>
  <c r="Z41" i="31"/>
  <c r="Y41" i="31"/>
  <c r="Y41" i="37" s="1"/>
  <c r="X41" i="31"/>
  <c r="X41" i="37" s="1"/>
  <c r="W41" i="31"/>
  <c r="W41" i="37" s="1"/>
  <c r="V41" i="31"/>
  <c r="U41" i="31"/>
  <c r="U41" i="37" s="1"/>
  <c r="T41" i="31"/>
  <c r="T41" i="37" s="1"/>
  <c r="S41" i="31"/>
  <c r="S41" i="37" s="1"/>
  <c r="R41" i="31"/>
  <c r="Q41" i="31"/>
  <c r="Q41" i="37" s="1"/>
  <c r="P41" i="31"/>
  <c r="P41" i="37" s="1"/>
  <c r="O41" i="31"/>
  <c r="O41" i="37" s="1"/>
  <c r="N41" i="31"/>
  <c r="M41" i="31"/>
  <c r="L41" i="31"/>
  <c r="L41" i="37" s="1"/>
  <c r="K41" i="31"/>
  <c r="K41" i="37" s="1"/>
  <c r="J41" i="31"/>
  <c r="I41" i="31"/>
  <c r="H41" i="31"/>
  <c r="H41" i="37" s="1"/>
  <c r="G41" i="31"/>
  <c r="G41" i="37" s="1"/>
  <c r="F41" i="31"/>
  <c r="E41" i="31"/>
  <c r="D41" i="31"/>
  <c r="AY40" i="37"/>
  <c r="AX40" i="31"/>
  <c r="AX40" i="37" s="1"/>
  <c r="AW40" i="31"/>
  <c r="AV40" i="31"/>
  <c r="AU40" i="31"/>
  <c r="AU40" i="37" s="1"/>
  <c r="AT40" i="31"/>
  <c r="AT40" i="37" s="1"/>
  <c r="AS40" i="31"/>
  <c r="AR40" i="31"/>
  <c r="AR40" i="37" s="1"/>
  <c r="AQ40" i="31"/>
  <c r="AQ40" i="37" s="1"/>
  <c r="AP40" i="31"/>
  <c r="AP40" i="37" s="1"/>
  <c r="AO40" i="31"/>
  <c r="AO40" i="37" s="1"/>
  <c r="AN40" i="31"/>
  <c r="AN40" i="37" s="1"/>
  <c r="AM40" i="31"/>
  <c r="AM40" i="37" s="1"/>
  <c r="AL40" i="31"/>
  <c r="AL40" i="37" s="1"/>
  <c r="AK40" i="31"/>
  <c r="AK40" i="37" s="1"/>
  <c r="AJ40" i="31"/>
  <c r="AJ40" i="37" s="1"/>
  <c r="AI40" i="31"/>
  <c r="AI40" i="37" s="1"/>
  <c r="AH40" i="31"/>
  <c r="AH40" i="37" s="1"/>
  <c r="AG40" i="31"/>
  <c r="AG40" i="37" s="1"/>
  <c r="AF40" i="31"/>
  <c r="AF40" i="37" s="1"/>
  <c r="AE40" i="31"/>
  <c r="AE40" i="37" s="1"/>
  <c r="AD40" i="31"/>
  <c r="AD40" i="37" s="1"/>
  <c r="AC40" i="31"/>
  <c r="AC40" i="37" s="1"/>
  <c r="AB40" i="31"/>
  <c r="AB40" i="37" s="1"/>
  <c r="AA40" i="31"/>
  <c r="AA40" i="37" s="1"/>
  <c r="Z40" i="31"/>
  <c r="Z40" i="37" s="1"/>
  <c r="Y40" i="31"/>
  <c r="Y40" i="37" s="1"/>
  <c r="X40" i="31"/>
  <c r="X40" i="37" s="1"/>
  <c r="W40" i="31"/>
  <c r="W40" i="37" s="1"/>
  <c r="V40" i="31"/>
  <c r="V40" i="37" s="1"/>
  <c r="U40" i="31"/>
  <c r="U40" i="37" s="1"/>
  <c r="T40" i="31"/>
  <c r="T40" i="37" s="1"/>
  <c r="S40" i="31"/>
  <c r="S40" i="37" s="1"/>
  <c r="R40" i="31"/>
  <c r="R40" i="37" s="1"/>
  <c r="Q40" i="31"/>
  <c r="Q40" i="37" s="1"/>
  <c r="P40" i="31"/>
  <c r="P40" i="37" s="1"/>
  <c r="O40" i="31"/>
  <c r="O40" i="37" s="1"/>
  <c r="N40" i="31"/>
  <c r="N40" i="37" s="1"/>
  <c r="M40" i="31"/>
  <c r="M40" i="37" s="1"/>
  <c r="L40" i="31"/>
  <c r="L40" i="37" s="1"/>
  <c r="K40" i="31"/>
  <c r="K40" i="37" s="1"/>
  <c r="J40" i="31"/>
  <c r="J40" i="37" s="1"/>
  <c r="I40" i="31"/>
  <c r="I40" i="37" s="1"/>
  <c r="H40" i="31"/>
  <c r="H40" i="37" s="1"/>
  <c r="G40" i="31"/>
  <c r="G40" i="37" s="1"/>
  <c r="F40" i="31"/>
  <c r="F40" i="37" s="1"/>
  <c r="E40" i="31"/>
  <c r="E40" i="37" s="1"/>
  <c r="D40" i="31"/>
  <c r="D40" i="37" s="1"/>
  <c r="AY39" i="37"/>
  <c r="AX39" i="31"/>
  <c r="AW39" i="31"/>
  <c r="AV39" i="31"/>
  <c r="AU39" i="31"/>
  <c r="AU39" i="37" s="1"/>
  <c r="AT39" i="31"/>
  <c r="AS39" i="31"/>
  <c r="AS39" i="37" s="1"/>
  <c r="AR39" i="31"/>
  <c r="AR39" i="37" s="1"/>
  <c r="AQ39" i="31"/>
  <c r="AQ39" i="37" s="1"/>
  <c r="AP39" i="31"/>
  <c r="AP39" i="37" s="1"/>
  <c r="AO39" i="31"/>
  <c r="AO39" i="37" s="1"/>
  <c r="AN39" i="31"/>
  <c r="AN39" i="37" s="1"/>
  <c r="AM39" i="31"/>
  <c r="AM39" i="37" s="1"/>
  <c r="AL39" i="31"/>
  <c r="AL39" i="37" s="1"/>
  <c r="AK39" i="31"/>
  <c r="AK39" i="37" s="1"/>
  <c r="AJ39" i="31"/>
  <c r="AJ39" i="37" s="1"/>
  <c r="AI39" i="31"/>
  <c r="AI39" i="37" s="1"/>
  <c r="AH39" i="31"/>
  <c r="AH39" i="37" s="1"/>
  <c r="AG39" i="31"/>
  <c r="AG39" i="37" s="1"/>
  <c r="AF39" i="31"/>
  <c r="AF39" i="37" s="1"/>
  <c r="AE39" i="31"/>
  <c r="AE39" i="37" s="1"/>
  <c r="AD39" i="31"/>
  <c r="AD39" i="37" s="1"/>
  <c r="AC39" i="31"/>
  <c r="AC39" i="37" s="1"/>
  <c r="AB39" i="31"/>
  <c r="AB39" i="37" s="1"/>
  <c r="AA39" i="31"/>
  <c r="AA39" i="37" s="1"/>
  <c r="Z39" i="31"/>
  <c r="Z39" i="37" s="1"/>
  <c r="Y39" i="31"/>
  <c r="Y39" i="37" s="1"/>
  <c r="X39" i="31"/>
  <c r="X39" i="37" s="1"/>
  <c r="W39" i="31"/>
  <c r="W39" i="37" s="1"/>
  <c r="V39" i="31"/>
  <c r="V39" i="37" s="1"/>
  <c r="U39" i="31"/>
  <c r="U39" i="37" s="1"/>
  <c r="T39" i="31"/>
  <c r="T39" i="37" s="1"/>
  <c r="S39" i="31"/>
  <c r="S39" i="37" s="1"/>
  <c r="R39" i="31"/>
  <c r="R39" i="37" s="1"/>
  <c r="Q39" i="31"/>
  <c r="Q39" i="37" s="1"/>
  <c r="P39" i="31"/>
  <c r="P39" i="37" s="1"/>
  <c r="O39" i="31"/>
  <c r="O39" i="37" s="1"/>
  <c r="N39" i="31"/>
  <c r="N39" i="37" s="1"/>
  <c r="M39" i="31"/>
  <c r="M39" i="37" s="1"/>
  <c r="L39" i="31"/>
  <c r="L39" i="37" s="1"/>
  <c r="K39" i="31"/>
  <c r="K39" i="37" s="1"/>
  <c r="J39" i="31"/>
  <c r="J39" i="37" s="1"/>
  <c r="I39" i="31"/>
  <c r="I39" i="37" s="1"/>
  <c r="H39" i="31"/>
  <c r="H39" i="37" s="1"/>
  <c r="G39" i="31"/>
  <c r="G39" i="37" s="1"/>
  <c r="F39" i="31"/>
  <c r="F39" i="37" s="1"/>
  <c r="E39" i="31"/>
  <c r="E39" i="37" s="1"/>
  <c r="D39" i="31"/>
  <c r="D39" i="37" s="1"/>
  <c r="AX38" i="31"/>
  <c r="AW38" i="31"/>
  <c r="AW38" i="37" s="1"/>
  <c r="AV38" i="31"/>
  <c r="BK38" i="31" s="1"/>
  <c r="AU38" i="31"/>
  <c r="AT38" i="31"/>
  <c r="AT38" i="37" s="1"/>
  <c r="AS38" i="31"/>
  <c r="AS38" i="37" s="1"/>
  <c r="AR38" i="31"/>
  <c r="AR38" i="37" s="1"/>
  <c r="AQ38" i="31"/>
  <c r="AP38" i="31"/>
  <c r="AP38" i="37" s="1"/>
  <c r="AO38" i="31"/>
  <c r="AO38" i="37" s="1"/>
  <c r="AN38" i="31"/>
  <c r="AN38" i="37" s="1"/>
  <c r="AM38" i="31"/>
  <c r="AM38" i="37" s="1"/>
  <c r="AL38" i="31"/>
  <c r="AL38" i="37" s="1"/>
  <c r="AK38" i="31"/>
  <c r="AK38" i="37" s="1"/>
  <c r="AJ38" i="31"/>
  <c r="AJ38" i="37" s="1"/>
  <c r="AI38" i="31"/>
  <c r="AI38" i="37" s="1"/>
  <c r="AH38" i="31"/>
  <c r="AH38" i="37" s="1"/>
  <c r="AG38" i="31"/>
  <c r="AG38" i="37" s="1"/>
  <c r="AF38" i="31"/>
  <c r="AF38" i="37" s="1"/>
  <c r="AE38" i="31"/>
  <c r="AE38" i="37" s="1"/>
  <c r="AD38" i="31"/>
  <c r="AD38" i="37" s="1"/>
  <c r="AC38" i="31"/>
  <c r="AC38" i="37" s="1"/>
  <c r="AB38" i="31"/>
  <c r="AB38" i="37" s="1"/>
  <c r="AA38" i="31"/>
  <c r="AA38" i="37" s="1"/>
  <c r="Z38" i="31"/>
  <c r="Z38" i="37" s="1"/>
  <c r="Y38" i="31"/>
  <c r="Y38" i="37" s="1"/>
  <c r="X38" i="31"/>
  <c r="X38" i="37" s="1"/>
  <c r="W38" i="31"/>
  <c r="W38" i="37" s="1"/>
  <c r="V38" i="31"/>
  <c r="V38" i="37" s="1"/>
  <c r="U38" i="31"/>
  <c r="U38" i="37" s="1"/>
  <c r="T38" i="31"/>
  <c r="T38" i="37" s="1"/>
  <c r="S38" i="31"/>
  <c r="S38" i="37" s="1"/>
  <c r="R38" i="31"/>
  <c r="R38" i="37" s="1"/>
  <c r="Q38" i="31"/>
  <c r="Q38" i="37" s="1"/>
  <c r="P38" i="31"/>
  <c r="P38" i="37" s="1"/>
  <c r="O38" i="31"/>
  <c r="O38" i="37" s="1"/>
  <c r="N38" i="31"/>
  <c r="N38" i="37" s="1"/>
  <c r="M38" i="31"/>
  <c r="M38" i="37" s="1"/>
  <c r="L38" i="31"/>
  <c r="L38" i="37" s="1"/>
  <c r="K38" i="31"/>
  <c r="K38" i="37" s="1"/>
  <c r="J38" i="31"/>
  <c r="J38" i="37" s="1"/>
  <c r="I38" i="31"/>
  <c r="I38" i="37" s="1"/>
  <c r="H38" i="31"/>
  <c r="H38" i="37" s="1"/>
  <c r="G38" i="31"/>
  <c r="G38" i="37" s="1"/>
  <c r="F38" i="31"/>
  <c r="F38" i="37" s="1"/>
  <c r="E38" i="31"/>
  <c r="E38" i="37" s="1"/>
  <c r="D38" i="31"/>
  <c r="D38" i="37" s="1"/>
  <c r="AX37" i="31"/>
  <c r="AX37" i="37" s="1"/>
  <c r="AW37" i="31"/>
  <c r="AW37" i="37" s="1"/>
  <c r="AV37" i="31"/>
  <c r="BK37" i="31" s="1"/>
  <c r="AU37" i="31"/>
  <c r="AT37" i="31"/>
  <c r="AT37" i="37" s="1"/>
  <c r="AS37" i="31"/>
  <c r="AS37" i="37" s="1"/>
  <c r="AR37" i="31"/>
  <c r="AQ37" i="31"/>
  <c r="AP37" i="31"/>
  <c r="AP37" i="37" s="1"/>
  <c r="AO37" i="31"/>
  <c r="AO37" i="37" s="1"/>
  <c r="AN37" i="31"/>
  <c r="AN37" i="37" s="1"/>
  <c r="AM37" i="31"/>
  <c r="AM37" i="37" s="1"/>
  <c r="AL37" i="31"/>
  <c r="AL37" i="37" s="1"/>
  <c r="AK37" i="31"/>
  <c r="AK37" i="37" s="1"/>
  <c r="AJ37" i="31"/>
  <c r="AJ37" i="37" s="1"/>
  <c r="AI37" i="31"/>
  <c r="AI37" i="37" s="1"/>
  <c r="AH37" i="31"/>
  <c r="AH37" i="37" s="1"/>
  <c r="AG37" i="31"/>
  <c r="AG37" i="37" s="1"/>
  <c r="AF37" i="31"/>
  <c r="AF37" i="37" s="1"/>
  <c r="AE37" i="31"/>
  <c r="AE37" i="37" s="1"/>
  <c r="AD37" i="31"/>
  <c r="AD37" i="37" s="1"/>
  <c r="AC37" i="31"/>
  <c r="AC37" i="37" s="1"/>
  <c r="AB37" i="31"/>
  <c r="AB37" i="37" s="1"/>
  <c r="AA37" i="31"/>
  <c r="AA37" i="37" s="1"/>
  <c r="Z37" i="31"/>
  <c r="Z37" i="37" s="1"/>
  <c r="Y37" i="31"/>
  <c r="Y37" i="37" s="1"/>
  <c r="X37" i="31"/>
  <c r="X37" i="37" s="1"/>
  <c r="W37" i="31"/>
  <c r="W37" i="37" s="1"/>
  <c r="V37" i="31"/>
  <c r="V37" i="37" s="1"/>
  <c r="U37" i="31"/>
  <c r="U37" i="37" s="1"/>
  <c r="T37" i="31"/>
  <c r="T37" i="37" s="1"/>
  <c r="S37" i="31"/>
  <c r="S37" i="37" s="1"/>
  <c r="R37" i="31"/>
  <c r="R37" i="37" s="1"/>
  <c r="Q37" i="31"/>
  <c r="Q37" i="37" s="1"/>
  <c r="P37" i="31"/>
  <c r="P37" i="37" s="1"/>
  <c r="O37" i="31"/>
  <c r="O37" i="37" s="1"/>
  <c r="N37" i="31"/>
  <c r="N37" i="37" s="1"/>
  <c r="M37" i="31"/>
  <c r="M37" i="37" s="1"/>
  <c r="L37" i="31"/>
  <c r="L37" i="37" s="1"/>
  <c r="K37" i="31"/>
  <c r="K37" i="37" s="1"/>
  <c r="J37" i="31"/>
  <c r="J37" i="37" s="1"/>
  <c r="I37" i="31"/>
  <c r="I37" i="37" s="1"/>
  <c r="H37" i="31"/>
  <c r="H37" i="37" s="1"/>
  <c r="G37" i="31"/>
  <c r="G37" i="37" s="1"/>
  <c r="F37" i="31"/>
  <c r="F37" i="37" s="1"/>
  <c r="E37" i="31"/>
  <c r="E37" i="37" s="1"/>
  <c r="D37" i="31"/>
  <c r="D37" i="37" s="1"/>
  <c r="AY36" i="37"/>
  <c r="AX36" i="31"/>
  <c r="AX36" i="37" s="1"/>
  <c r="AW36" i="31"/>
  <c r="AV36" i="31"/>
  <c r="AU36" i="31"/>
  <c r="AU36" i="37" s="1"/>
  <c r="AT36" i="31"/>
  <c r="AS36" i="31"/>
  <c r="AR36" i="31"/>
  <c r="AR36" i="37" s="1"/>
  <c r="AQ36" i="31"/>
  <c r="AQ36" i="37" s="1"/>
  <c r="AP36" i="31"/>
  <c r="AP36" i="37" s="1"/>
  <c r="AO36" i="31"/>
  <c r="AO36" i="37" s="1"/>
  <c r="AN36" i="31"/>
  <c r="AN36" i="37" s="1"/>
  <c r="AM36" i="31"/>
  <c r="AM36" i="37" s="1"/>
  <c r="AL36" i="31"/>
  <c r="AL36" i="37" s="1"/>
  <c r="AK36" i="31"/>
  <c r="AK36" i="37" s="1"/>
  <c r="AJ36" i="31"/>
  <c r="AJ36" i="37" s="1"/>
  <c r="AI36" i="31"/>
  <c r="AI36" i="37" s="1"/>
  <c r="AH36" i="31"/>
  <c r="AH36" i="37" s="1"/>
  <c r="AG36" i="31"/>
  <c r="AG36" i="37" s="1"/>
  <c r="AF36" i="31"/>
  <c r="AF36" i="37" s="1"/>
  <c r="AE36" i="31"/>
  <c r="AE36" i="37" s="1"/>
  <c r="AD36" i="31"/>
  <c r="AD36" i="37" s="1"/>
  <c r="AC36" i="31"/>
  <c r="AC36" i="37" s="1"/>
  <c r="AB36" i="31"/>
  <c r="AB36" i="37" s="1"/>
  <c r="AA36" i="31"/>
  <c r="AA36" i="37" s="1"/>
  <c r="Z36" i="31"/>
  <c r="Z36" i="37" s="1"/>
  <c r="Y36" i="31"/>
  <c r="Y36" i="37" s="1"/>
  <c r="X36" i="31"/>
  <c r="X36" i="37" s="1"/>
  <c r="W36" i="31"/>
  <c r="W36" i="37" s="1"/>
  <c r="V36" i="31"/>
  <c r="V36" i="37" s="1"/>
  <c r="U36" i="31"/>
  <c r="U36" i="37" s="1"/>
  <c r="T36" i="31"/>
  <c r="T36" i="37" s="1"/>
  <c r="S36" i="31"/>
  <c r="S36" i="37" s="1"/>
  <c r="R36" i="31"/>
  <c r="R36" i="37" s="1"/>
  <c r="Q36" i="31"/>
  <c r="Q36" i="37" s="1"/>
  <c r="P36" i="31"/>
  <c r="P36" i="37" s="1"/>
  <c r="O36" i="31"/>
  <c r="O36" i="37" s="1"/>
  <c r="N36" i="31"/>
  <c r="N36" i="37" s="1"/>
  <c r="M36" i="31"/>
  <c r="M36" i="37" s="1"/>
  <c r="L36" i="31"/>
  <c r="L36" i="37" s="1"/>
  <c r="K36" i="31"/>
  <c r="K36" i="37" s="1"/>
  <c r="J36" i="31"/>
  <c r="J36" i="37" s="1"/>
  <c r="I36" i="31"/>
  <c r="I36" i="37" s="1"/>
  <c r="H36" i="31"/>
  <c r="H36" i="37" s="1"/>
  <c r="G36" i="31"/>
  <c r="G36" i="37" s="1"/>
  <c r="F36" i="31"/>
  <c r="F36" i="37" s="1"/>
  <c r="E36" i="31"/>
  <c r="E36" i="37" s="1"/>
  <c r="D36" i="31"/>
  <c r="D36" i="37" s="1"/>
  <c r="AY35" i="37"/>
  <c r="AX35" i="31"/>
  <c r="AW35" i="31"/>
  <c r="AW35" i="37" s="1"/>
  <c r="AV35" i="31"/>
  <c r="AU35" i="31"/>
  <c r="AU35" i="37" s="1"/>
  <c r="AT35" i="31"/>
  <c r="AS35" i="31"/>
  <c r="AS35" i="37" s="1"/>
  <c r="AR35" i="31"/>
  <c r="AR35" i="37" s="1"/>
  <c r="AQ35" i="31"/>
  <c r="AQ35" i="37" s="1"/>
  <c r="AP35" i="31"/>
  <c r="AP35" i="37" s="1"/>
  <c r="AO35" i="31"/>
  <c r="AO35" i="37" s="1"/>
  <c r="AN35" i="31"/>
  <c r="AN35" i="37" s="1"/>
  <c r="AM35" i="31"/>
  <c r="AM35" i="37" s="1"/>
  <c r="AL35" i="31"/>
  <c r="AL35" i="37" s="1"/>
  <c r="AK35" i="31"/>
  <c r="AK35" i="37" s="1"/>
  <c r="AJ35" i="31"/>
  <c r="AJ35" i="37" s="1"/>
  <c r="AI35" i="31"/>
  <c r="AI35" i="37" s="1"/>
  <c r="AH35" i="31"/>
  <c r="AH35" i="37" s="1"/>
  <c r="AG35" i="31"/>
  <c r="AG35" i="37" s="1"/>
  <c r="AF35" i="31"/>
  <c r="AF35" i="37" s="1"/>
  <c r="AE35" i="31"/>
  <c r="AE35" i="37" s="1"/>
  <c r="AD35" i="31"/>
  <c r="AD35" i="37" s="1"/>
  <c r="AC35" i="31"/>
  <c r="AC35" i="37" s="1"/>
  <c r="AB35" i="31"/>
  <c r="AB35" i="37" s="1"/>
  <c r="AA35" i="31"/>
  <c r="AA35" i="37" s="1"/>
  <c r="Z35" i="31"/>
  <c r="Z35" i="37" s="1"/>
  <c r="Y35" i="31"/>
  <c r="Y35" i="37" s="1"/>
  <c r="X35" i="31"/>
  <c r="X35" i="37" s="1"/>
  <c r="W35" i="31"/>
  <c r="W35" i="37" s="1"/>
  <c r="V35" i="31"/>
  <c r="V35" i="37" s="1"/>
  <c r="U35" i="31"/>
  <c r="U35" i="37" s="1"/>
  <c r="T35" i="31"/>
  <c r="T35" i="37" s="1"/>
  <c r="S35" i="31"/>
  <c r="S35" i="37" s="1"/>
  <c r="R35" i="31"/>
  <c r="R35" i="37" s="1"/>
  <c r="Q35" i="31"/>
  <c r="Q35" i="37" s="1"/>
  <c r="P35" i="31"/>
  <c r="P35" i="37" s="1"/>
  <c r="O35" i="31"/>
  <c r="O35" i="37" s="1"/>
  <c r="N35" i="31"/>
  <c r="N35" i="37" s="1"/>
  <c r="M35" i="31"/>
  <c r="M35" i="37" s="1"/>
  <c r="L35" i="31"/>
  <c r="L35" i="37" s="1"/>
  <c r="K35" i="31"/>
  <c r="K35" i="37" s="1"/>
  <c r="J35" i="31"/>
  <c r="J35" i="37" s="1"/>
  <c r="I35" i="31"/>
  <c r="I35" i="37" s="1"/>
  <c r="H35" i="31"/>
  <c r="H35" i="37" s="1"/>
  <c r="G35" i="31"/>
  <c r="G35" i="37" s="1"/>
  <c r="F35" i="31"/>
  <c r="F35" i="37" s="1"/>
  <c r="E35" i="31"/>
  <c r="E35" i="37" s="1"/>
  <c r="D35" i="31"/>
  <c r="D35" i="37" s="1"/>
  <c r="AX34" i="31"/>
  <c r="AX34" i="37" s="1"/>
  <c r="AW34" i="31"/>
  <c r="AW34" i="37" s="1"/>
  <c r="AV34" i="31"/>
  <c r="AU34" i="31"/>
  <c r="AT34" i="31"/>
  <c r="AS34" i="31"/>
  <c r="AS34" i="37" s="1"/>
  <c r="AR34" i="31"/>
  <c r="AR34" i="37" s="1"/>
  <c r="AQ34" i="31"/>
  <c r="AP34" i="31"/>
  <c r="AP34" i="37" s="1"/>
  <c r="AO34" i="31"/>
  <c r="AO34" i="37" s="1"/>
  <c r="AN34" i="31"/>
  <c r="AN34" i="37" s="1"/>
  <c r="AM34" i="31"/>
  <c r="AM34" i="37" s="1"/>
  <c r="AL34" i="31"/>
  <c r="AL34" i="37" s="1"/>
  <c r="AK34" i="31"/>
  <c r="AK34" i="37" s="1"/>
  <c r="AJ34" i="31"/>
  <c r="AJ34" i="37" s="1"/>
  <c r="AI34" i="31"/>
  <c r="AI34" i="37" s="1"/>
  <c r="AH34" i="31"/>
  <c r="AH34" i="37" s="1"/>
  <c r="AG34" i="31"/>
  <c r="AG34" i="37" s="1"/>
  <c r="AF34" i="31"/>
  <c r="AF34" i="37" s="1"/>
  <c r="AE34" i="31"/>
  <c r="AE34" i="37" s="1"/>
  <c r="AD34" i="31"/>
  <c r="AD34" i="37" s="1"/>
  <c r="AC34" i="31"/>
  <c r="AC34" i="37" s="1"/>
  <c r="AB34" i="31"/>
  <c r="AB34" i="37" s="1"/>
  <c r="AA34" i="31"/>
  <c r="AA34" i="37" s="1"/>
  <c r="Z34" i="31"/>
  <c r="Z34" i="37" s="1"/>
  <c r="Y34" i="31"/>
  <c r="Y34" i="37" s="1"/>
  <c r="X34" i="31"/>
  <c r="X34" i="37" s="1"/>
  <c r="W34" i="31"/>
  <c r="W34" i="37" s="1"/>
  <c r="V34" i="31"/>
  <c r="V34" i="37" s="1"/>
  <c r="U34" i="31"/>
  <c r="U34" i="37" s="1"/>
  <c r="T34" i="31"/>
  <c r="T34" i="37" s="1"/>
  <c r="S34" i="31"/>
  <c r="S34" i="37" s="1"/>
  <c r="R34" i="31"/>
  <c r="R34" i="37" s="1"/>
  <c r="Q34" i="31"/>
  <c r="Q34" i="37" s="1"/>
  <c r="P34" i="31"/>
  <c r="P34" i="37" s="1"/>
  <c r="O34" i="31"/>
  <c r="O34" i="37" s="1"/>
  <c r="N34" i="31"/>
  <c r="N34" i="37" s="1"/>
  <c r="M34" i="31"/>
  <c r="M34" i="37" s="1"/>
  <c r="L34" i="31"/>
  <c r="L34" i="37" s="1"/>
  <c r="K34" i="31"/>
  <c r="K34" i="37" s="1"/>
  <c r="J34" i="31"/>
  <c r="J34" i="37" s="1"/>
  <c r="I34" i="31"/>
  <c r="I34" i="37" s="1"/>
  <c r="H34" i="31"/>
  <c r="H34" i="37" s="1"/>
  <c r="G34" i="31"/>
  <c r="G34" i="37" s="1"/>
  <c r="F34" i="31"/>
  <c r="F34" i="37" s="1"/>
  <c r="E34" i="31"/>
  <c r="E34" i="37" s="1"/>
  <c r="D34" i="31"/>
  <c r="D34" i="37" s="1"/>
  <c r="AY33" i="37"/>
  <c r="AX33" i="31"/>
  <c r="AX33" i="37" s="1"/>
  <c r="AW33" i="31"/>
  <c r="AV33" i="31"/>
  <c r="BK33" i="31" s="1"/>
  <c r="AU33" i="31"/>
  <c r="AT33" i="31"/>
  <c r="AT33" i="37" s="1"/>
  <c r="AS33" i="31"/>
  <c r="AS33" i="37" s="1"/>
  <c r="AR33" i="31"/>
  <c r="AQ33" i="31"/>
  <c r="AQ33" i="37" s="1"/>
  <c r="AP33" i="31"/>
  <c r="AP33" i="37" s="1"/>
  <c r="AO33" i="31"/>
  <c r="AO33" i="37" s="1"/>
  <c r="AN33" i="31"/>
  <c r="AN33" i="37" s="1"/>
  <c r="AM33" i="31"/>
  <c r="AM33" i="37" s="1"/>
  <c r="AL33" i="31"/>
  <c r="AL33" i="37" s="1"/>
  <c r="AK33" i="31"/>
  <c r="AK33" i="37" s="1"/>
  <c r="AJ33" i="31"/>
  <c r="AJ33" i="37" s="1"/>
  <c r="AI33" i="31"/>
  <c r="AI33" i="37" s="1"/>
  <c r="AH33" i="31"/>
  <c r="AH33" i="37" s="1"/>
  <c r="AG33" i="31"/>
  <c r="AG33" i="37" s="1"/>
  <c r="AF33" i="31"/>
  <c r="AF33" i="37" s="1"/>
  <c r="AE33" i="31"/>
  <c r="AE33" i="37" s="1"/>
  <c r="AD33" i="31"/>
  <c r="AD33" i="37" s="1"/>
  <c r="AC33" i="31"/>
  <c r="AC33" i="37" s="1"/>
  <c r="AB33" i="31"/>
  <c r="AB33" i="37" s="1"/>
  <c r="AA33" i="31"/>
  <c r="AA33" i="37" s="1"/>
  <c r="Z33" i="31"/>
  <c r="Z33" i="37" s="1"/>
  <c r="Y33" i="31"/>
  <c r="Y33" i="37" s="1"/>
  <c r="X33" i="31"/>
  <c r="X33" i="37" s="1"/>
  <c r="W33" i="31"/>
  <c r="W33" i="37" s="1"/>
  <c r="V33" i="31"/>
  <c r="V33" i="37" s="1"/>
  <c r="U33" i="31"/>
  <c r="U33" i="37" s="1"/>
  <c r="T33" i="31"/>
  <c r="T33" i="37" s="1"/>
  <c r="S33" i="31"/>
  <c r="S33" i="37" s="1"/>
  <c r="R33" i="31"/>
  <c r="R33" i="37" s="1"/>
  <c r="Q33" i="31"/>
  <c r="Q33" i="37" s="1"/>
  <c r="P33" i="31"/>
  <c r="P33" i="37" s="1"/>
  <c r="O33" i="31"/>
  <c r="O33" i="37" s="1"/>
  <c r="N33" i="31"/>
  <c r="N33" i="37" s="1"/>
  <c r="M33" i="31"/>
  <c r="M33" i="37" s="1"/>
  <c r="L33" i="31"/>
  <c r="L33" i="37" s="1"/>
  <c r="K33" i="31"/>
  <c r="K33" i="37" s="1"/>
  <c r="J33" i="31"/>
  <c r="J33" i="37" s="1"/>
  <c r="I33" i="31"/>
  <c r="I33" i="37" s="1"/>
  <c r="H33" i="31"/>
  <c r="H33" i="37" s="1"/>
  <c r="G33" i="31"/>
  <c r="G33" i="37" s="1"/>
  <c r="F33" i="31"/>
  <c r="F33" i="37" s="1"/>
  <c r="E33" i="31"/>
  <c r="E33" i="37" s="1"/>
  <c r="D33" i="31"/>
  <c r="D33" i="37" s="1"/>
  <c r="AY32" i="37"/>
  <c r="AX32" i="31"/>
  <c r="AX32" i="37" s="1"/>
  <c r="AW32" i="31"/>
  <c r="AV32" i="31"/>
  <c r="BK32" i="31" s="1"/>
  <c r="AU32" i="31"/>
  <c r="AU32" i="37" s="1"/>
  <c r="AT32" i="31"/>
  <c r="AT32" i="37" s="1"/>
  <c r="AS32" i="31"/>
  <c r="AR32" i="31"/>
  <c r="AR32" i="37" s="1"/>
  <c r="AQ32" i="31"/>
  <c r="AQ32" i="37" s="1"/>
  <c r="AP32" i="31"/>
  <c r="AP32" i="37" s="1"/>
  <c r="AO32" i="31"/>
  <c r="AO32" i="37" s="1"/>
  <c r="AN32" i="31"/>
  <c r="AN32" i="37" s="1"/>
  <c r="AM32" i="31"/>
  <c r="AM32" i="37" s="1"/>
  <c r="AL32" i="31"/>
  <c r="AL32" i="37" s="1"/>
  <c r="AK32" i="31"/>
  <c r="AK32" i="37" s="1"/>
  <c r="AJ32" i="31"/>
  <c r="AJ32" i="37" s="1"/>
  <c r="AI32" i="31"/>
  <c r="AI32" i="37" s="1"/>
  <c r="AH32" i="31"/>
  <c r="AH32" i="37" s="1"/>
  <c r="AG32" i="31"/>
  <c r="AG32" i="37" s="1"/>
  <c r="AF32" i="31"/>
  <c r="AF32" i="37" s="1"/>
  <c r="AE32" i="31"/>
  <c r="AE32" i="37" s="1"/>
  <c r="AD32" i="31"/>
  <c r="AD32" i="37" s="1"/>
  <c r="AC32" i="31"/>
  <c r="AC32" i="37" s="1"/>
  <c r="AB32" i="31"/>
  <c r="AB32" i="37" s="1"/>
  <c r="AA32" i="31"/>
  <c r="AA32" i="37" s="1"/>
  <c r="Z32" i="31"/>
  <c r="Z32" i="37" s="1"/>
  <c r="Y32" i="31"/>
  <c r="Y32" i="37" s="1"/>
  <c r="X32" i="31"/>
  <c r="X32" i="37" s="1"/>
  <c r="W32" i="31"/>
  <c r="W32" i="37" s="1"/>
  <c r="V32" i="31"/>
  <c r="V32" i="37" s="1"/>
  <c r="U32" i="31"/>
  <c r="U32" i="37" s="1"/>
  <c r="T32" i="31"/>
  <c r="T32" i="37" s="1"/>
  <c r="S32" i="31"/>
  <c r="S32" i="37" s="1"/>
  <c r="R32" i="31"/>
  <c r="R32" i="37" s="1"/>
  <c r="Q32" i="31"/>
  <c r="Q32" i="37" s="1"/>
  <c r="P32" i="31"/>
  <c r="P32" i="37" s="1"/>
  <c r="O32" i="31"/>
  <c r="O32" i="37" s="1"/>
  <c r="N32" i="31"/>
  <c r="N32" i="37" s="1"/>
  <c r="M32" i="31"/>
  <c r="M32" i="37" s="1"/>
  <c r="L32" i="31"/>
  <c r="L32" i="37" s="1"/>
  <c r="K32" i="31"/>
  <c r="K32" i="37" s="1"/>
  <c r="J32" i="31"/>
  <c r="J32" i="37" s="1"/>
  <c r="I32" i="31"/>
  <c r="I32" i="37" s="1"/>
  <c r="H32" i="31"/>
  <c r="H32" i="37" s="1"/>
  <c r="G32" i="31"/>
  <c r="G32" i="37" s="1"/>
  <c r="F32" i="31"/>
  <c r="F32" i="37" s="1"/>
  <c r="E32" i="31"/>
  <c r="E32" i="37" s="1"/>
  <c r="D32" i="31"/>
  <c r="D32" i="37" s="1"/>
  <c r="AY31" i="37"/>
  <c r="AX31" i="31"/>
  <c r="AW31" i="31"/>
  <c r="AV31" i="31"/>
  <c r="AU31" i="31"/>
  <c r="AU31" i="37" s="1"/>
  <c r="AT31" i="31"/>
  <c r="AS31" i="31"/>
  <c r="AS31" i="37" s="1"/>
  <c r="AR31" i="31"/>
  <c r="AR31" i="37" s="1"/>
  <c r="AQ31" i="31"/>
  <c r="AQ31" i="37" s="1"/>
  <c r="AP31" i="31"/>
  <c r="AP31" i="37" s="1"/>
  <c r="AO31" i="31"/>
  <c r="AO31" i="37" s="1"/>
  <c r="AN31" i="31"/>
  <c r="AN31" i="37" s="1"/>
  <c r="AM31" i="31"/>
  <c r="AM31" i="37" s="1"/>
  <c r="AL31" i="31"/>
  <c r="AL31" i="37" s="1"/>
  <c r="AK31" i="31"/>
  <c r="AK31" i="37" s="1"/>
  <c r="AJ31" i="31"/>
  <c r="AJ31" i="37" s="1"/>
  <c r="AI31" i="31"/>
  <c r="AI31" i="37" s="1"/>
  <c r="AH31" i="31"/>
  <c r="AH31" i="37" s="1"/>
  <c r="AG31" i="31"/>
  <c r="AG31" i="37" s="1"/>
  <c r="AF31" i="31"/>
  <c r="AF31" i="37" s="1"/>
  <c r="AE31" i="31"/>
  <c r="AE31" i="37" s="1"/>
  <c r="AD31" i="31"/>
  <c r="AD31" i="37" s="1"/>
  <c r="AC31" i="31"/>
  <c r="AC31" i="37" s="1"/>
  <c r="AB31" i="31"/>
  <c r="AB31" i="37" s="1"/>
  <c r="AA31" i="31"/>
  <c r="AA31" i="37" s="1"/>
  <c r="Z31" i="31"/>
  <c r="Z31" i="37" s="1"/>
  <c r="Y31" i="31"/>
  <c r="Y31" i="37" s="1"/>
  <c r="X31" i="31"/>
  <c r="X31" i="37" s="1"/>
  <c r="W31" i="31"/>
  <c r="W31" i="37" s="1"/>
  <c r="V31" i="31"/>
  <c r="V31" i="37" s="1"/>
  <c r="U31" i="31"/>
  <c r="U31" i="37" s="1"/>
  <c r="T31" i="31"/>
  <c r="T31" i="37" s="1"/>
  <c r="S31" i="31"/>
  <c r="S31" i="37" s="1"/>
  <c r="R31" i="31"/>
  <c r="R31" i="37" s="1"/>
  <c r="Q31" i="31"/>
  <c r="Q31" i="37" s="1"/>
  <c r="P31" i="31"/>
  <c r="P31" i="37" s="1"/>
  <c r="O31" i="31"/>
  <c r="O31" i="37" s="1"/>
  <c r="N31" i="31"/>
  <c r="N31" i="37" s="1"/>
  <c r="M31" i="31"/>
  <c r="M31" i="37" s="1"/>
  <c r="L31" i="31"/>
  <c r="L31" i="37" s="1"/>
  <c r="K31" i="31"/>
  <c r="K31" i="37" s="1"/>
  <c r="J31" i="31"/>
  <c r="J31" i="37" s="1"/>
  <c r="I31" i="31"/>
  <c r="I31" i="37" s="1"/>
  <c r="H31" i="31"/>
  <c r="H31" i="37" s="1"/>
  <c r="G31" i="31"/>
  <c r="G31" i="37" s="1"/>
  <c r="F31" i="31"/>
  <c r="F31" i="37" s="1"/>
  <c r="E31" i="31"/>
  <c r="E31" i="37" s="1"/>
  <c r="D31" i="31"/>
  <c r="D31" i="37" s="1"/>
  <c r="AX30" i="31"/>
  <c r="AW30" i="31"/>
  <c r="AW30" i="37" s="1"/>
  <c r="AV30" i="31"/>
  <c r="AU30" i="31"/>
  <c r="AT30" i="31"/>
  <c r="AT30" i="37" s="1"/>
  <c r="AS30" i="31"/>
  <c r="AS30" i="37" s="1"/>
  <c r="AR30" i="31"/>
  <c r="AR30" i="37" s="1"/>
  <c r="AQ30" i="31"/>
  <c r="AP30" i="31"/>
  <c r="AP30" i="37" s="1"/>
  <c r="AO30" i="31"/>
  <c r="AO30" i="37" s="1"/>
  <c r="AN30" i="31"/>
  <c r="AN30" i="37" s="1"/>
  <c r="AM30" i="31"/>
  <c r="AM30" i="37" s="1"/>
  <c r="AL30" i="31"/>
  <c r="AL30" i="37" s="1"/>
  <c r="AK30" i="31"/>
  <c r="AK30" i="37" s="1"/>
  <c r="AJ30" i="31"/>
  <c r="AJ30" i="37" s="1"/>
  <c r="AI30" i="31"/>
  <c r="AI30" i="37" s="1"/>
  <c r="AH30" i="31"/>
  <c r="AH30" i="37" s="1"/>
  <c r="AG30" i="31"/>
  <c r="AG30" i="37" s="1"/>
  <c r="AF30" i="31"/>
  <c r="AF30" i="37" s="1"/>
  <c r="AE30" i="31"/>
  <c r="AE30" i="37" s="1"/>
  <c r="AD30" i="31"/>
  <c r="AD30" i="37" s="1"/>
  <c r="AC30" i="31"/>
  <c r="AC30" i="37" s="1"/>
  <c r="AB30" i="31"/>
  <c r="AB30" i="37" s="1"/>
  <c r="AA30" i="31"/>
  <c r="AA30" i="37" s="1"/>
  <c r="Z30" i="31"/>
  <c r="Z30" i="37" s="1"/>
  <c r="Y30" i="31"/>
  <c r="Y30" i="37" s="1"/>
  <c r="X30" i="31"/>
  <c r="X30" i="37" s="1"/>
  <c r="W30" i="31"/>
  <c r="W30" i="37" s="1"/>
  <c r="V30" i="31"/>
  <c r="V30" i="37" s="1"/>
  <c r="U30" i="31"/>
  <c r="U30" i="37" s="1"/>
  <c r="T30" i="31"/>
  <c r="T30" i="37" s="1"/>
  <c r="S30" i="31"/>
  <c r="S30" i="37" s="1"/>
  <c r="R30" i="31"/>
  <c r="R30" i="37" s="1"/>
  <c r="Q30" i="31"/>
  <c r="Q30" i="37" s="1"/>
  <c r="P30" i="31"/>
  <c r="P30" i="37" s="1"/>
  <c r="O30" i="31"/>
  <c r="O30" i="37" s="1"/>
  <c r="N30" i="31"/>
  <c r="N30" i="37" s="1"/>
  <c r="M30" i="31"/>
  <c r="M30" i="37" s="1"/>
  <c r="L30" i="31"/>
  <c r="L30" i="37" s="1"/>
  <c r="K30" i="31"/>
  <c r="K30" i="37" s="1"/>
  <c r="J30" i="31"/>
  <c r="J30" i="37" s="1"/>
  <c r="I30" i="31"/>
  <c r="I30" i="37" s="1"/>
  <c r="H30" i="31"/>
  <c r="H30" i="37" s="1"/>
  <c r="G30" i="31"/>
  <c r="G30" i="37" s="1"/>
  <c r="F30" i="31"/>
  <c r="F30" i="37" s="1"/>
  <c r="E30" i="31"/>
  <c r="E30" i="37" s="1"/>
  <c r="D30" i="31"/>
  <c r="D30" i="37" s="1"/>
  <c r="AX29" i="31"/>
  <c r="AX29" i="37" s="1"/>
  <c r="AW29" i="31"/>
  <c r="AW29" i="37" s="1"/>
  <c r="AV29" i="31"/>
  <c r="BK29" i="31" s="1"/>
  <c r="AU29" i="31"/>
  <c r="AU29" i="37" s="1"/>
  <c r="AT29" i="31"/>
  <c r="AT29" i="37" s="1"/>
  <c r="AS29" i="31"/>
  <c r="AS29" i="37" s="1"/>
  <c r="AR29" i="31"/>
  <c r="AQ29" i="31"/>
  <c r="AP29" i="31"/>
  <c r="AP29" i="37" s="1"/>
  <c r="AO29" i="31"/>
  <c r="AO29" i="37" s="1"/>
  <c r="AN29" i="31"/>
  <c r="AN29" i="37" s="1"/>
  <c r="AM29" i="31"/>
  <c r="AM29" i="37" s="1"/>
  <c r="AL29" i="31"/>
  <c r="AL29" i="37" s="1"/>
  <c r="AK29" i="31"/>
  <c r="AK29" i="37" s="1"/>
  <c r="AJ29" i="31"/>
  <c r="AJ29" i="37" s="1"/>
  <c r="AI29" i="31"/>
  <c r="AI29" i="37" s="1"/>
  <c r="AH29" i="31"/>
  <c r="AH29" i="37" s="1"/>
  <c r="AG29" i="31"/>
  <c r="AG29" i="37" s="1"/>
  <c r="AF29" i="31"/>
  <c r="AF29" i="37" s="1"/>
  <c r="AE29" i="31"/>
  <c r="AE29" i="37" s="1"/>
  <c r="AD29" i="31"/>
  <c r="AD29" i="37" s="1"/>
  <c r="AC29" i="31"/>
  <c r="AC29" i="37" s="1"/>
  <c r="AB29" i="31"/>
  <c r="AB29" i="37" s="1"/>
  <c r="AA29" i="31"/>
  <c r="AA29" i="37" s="1"/>
  <c r="Z29" i="31"/>
  <c r="Z29" i="37" s="1"/>
  <c r="Y29" i="31"/>
  <c r="Y29" i="37" s="1"/>
  <c r="X29" i="31"/>
  <c r="X29" i="37" s="1"/>
  <c r="W29" i="31"/>
  <c r="W29" i="37" s="1"/>
  <c r="V29" i="31"/>
  <c r="V29" i="37" s="1"/>
  <c r="U29" i="31"/>
  <c r="U29" i="37" s="1"/>
  <c r="T29" i="31"/>
  <c r="T29" i="37" s="1"/>
  <c r="S29" i="31"/>
  <c r="S29" i="37" s="1"/>
  <c r="R29" i="31"/>
  <c r="R29" i="37" s="1"/>
  <c r="Q29" i="31"/>
  <c r="Q29" i="37" s="1"/>
  <c r="P29" i="31"/>
  <c r="P29" i="37" s="1"/>
  <c r="O29" i="31"/>
  <c r="O29" i="37" s="1"/>
  <c r="N29" i="31"/>
  <c r="N29" i="37" s="1"/>
  <c r="M29" i="31"/>
  <c r="M29" i="37" s="1"/>
  <c r="L29" i="31"/>
  <c r="L29" i="37" s="1"/>
  <c r="K29" i="31"/>
  <c r="K29" i="37" s="1"/>
  <c r="J29" i="31"/>
  <c r="J29" i="37" s="1"/>
  <c r="I29" i="31"/>
  <c r="I29" i="37" s="1"/>
  <c r="H29" i="31"/>
  <c r="H29" i="37" s="1"/>
  <c r="G29" i="31"/>
  <c r="G29" i="37" s="1"/>
  <c r="F29" i="31"/>
  <c r="F29" i="37" s="1"/>
  <c r="E29" i="31"/>
  <c r="E29" i="37" s="1"/>
  <c r="D29" i="31"/>
  <c r="D29" i="37" s="1"/>
  <c r="AY28" i="37"/>
  <c r="AX28" i="31"/>
  <c r="AX28" i="37" s="1"/>
  <c r="AW28" i="31"/>
  <c r="AV28" i="31"/>
  <c r="AU28" i="31"/>
  <c r="AU28" i="37" s="1"/>
  <c r="AT28" i="31"/>
  <c r="AT28" i="37" s="1"/>
  <c r="AS28" i="31"/>
  <c r="AR28" i="31"/>
  <c r="AR28" i="37" s="1"/>
  <c r="AQ28" i="31"/>
  <c r="AQ28" i="37" s="1"/>
  <c r="AP28" i="31"/>
  <c r="AP28" i="37" s="1"/>
  <c r="AO28" i="31"/>
  <c r="AO28" i="37" s="1"/>
  <c r="AN28" i="31"/>
  <c r="AN28" i="37" s="1"/>
  <c r="AM28" i="31"/>
  <c r="AM28" i="37" s="1"/>
  <c r="AL28" i="31"/>
  <c r="AL28" i="37" s="1"/>
  <c r="AK28" i="31"/>
  <c r="AK28" i="37" s="1"/>
  <c r="AJ28" i="31"/>
  <c r="AJ28" i="37" s="1"/>
  <c r="AI28" i="31"/>
  <c r="AI28" i="37" s="1"/>
  <c r="AH28" i="31"/>
  <c r="AH28" i="37" s="1"/>
  <c r="AG28" i="31"/>
  <c r="AG28" i="37" s="1"/>
  <c r="AF28" i="31"/>
  <c r="AF28" i="37" s="1"/>
  <c r="AE28" i="31"/>
  <c r="AE28" i="37" s="1"/>
  <c r="AD28" i="31"/>
  <c r="AD28" i="37" s="1"/>
  <c r="AC28" i="31"/>
  <c r="AC28" i="37" s="1"/>
  <c r="AB28" i="31"/>
  <c r="AB28" i="37" s="1"/>
  <c r="AA28" i="31"/>
  <c r="AA28" i="37" s="1"/>
  <c r="Z28" i="31"/>
  <c r="Z28" i="37" s="1"/>
  <c r="Y28" i="31"/>
  <c r="Y28" i="37" s="1"/>
  <c r="X28" i="31"/>
  <c r="X28" i="37" s="1"/>
  <c r="W28" i="31"/>
  <c r="W28" i="37" s="1"/>
  <c r="V28" i="31"/>
  <c r="V28" i="37" s="1"/>
  <c r="U28" i="31"/>
  <c r="U28" i="37" s="1"/>
  <c r="T28" i="31"/>
  <c r="T28" i="37" s="1"/>
  <c r="S28" i="31"/>
  <c r="S28" i="37" s="1"/>
  <c r="R28" i="31"/>
  <c r="R28" i="37" s="1"/>
  <c r="Q28" i="31"/>
  <c r="Q28" i="37" s="1"/>
  <c r="P28" i="31"/>
  <c r="P28" i="37" s="1"/>
  <c r="O28" i="31"/>
  <c r="O28" i="37" s="1"/>
  <c r="N28" i="31"/>
  <c r="N28" i="37" s="1"/>
  <c r="M28" i="31"/>
  <c r="M28" i="37" s="1"/>
  <c r="L28" i="31"/>
  <c r="L28" i="37" s="1"/>
  <c r="K28" i="31"/>
  <c r="K28" i="37" s="1"/>
  <c r="J28" i="31"/>
  <c r="J28" i="37" s="1"/>
  <c r="I28" i="31"/>
  <c r="I28" i="37" s="1"/>
  <c r="H28" i="31"/>
  <c r="H28" i="37" s="1"/>
  <c r="G28" i="31"/>
  <c r="G28" i="37" s="1"/>
  <c r="F28" i="31"/>
  <c r="F28" i="37" s="1"/>
  <c r="E28" i="31"/>
  <c r="E28" i="37" s="1"/>
  <c r="D28" i="31"/>
  <c r="D28" i="37" s="1"/>
  <c r="AY27" i="37"/>
  <c r="AX27" i="31"/>
  <c r="AW27" i="31"/>
  <c r="AW27" i="37" s="1"/>
  <c r="AV27" i="31"/>
  <c r="AU27" i="31"/>
  <c r="AU27" i="37" s="1"/>
  <c r="AT27" i="31"/>
  <c r="AS27" i="31"/>
  <c r="AS27" i="37" s="1"/>
  <c r="AR27" i="31"/>
  <c r="AR27" i="37" s="1"/>
  <c r="AQ27" i="31"/>
  <c r="AQ27" i="37" s="1"/>
  <c r="AP27" i="31"/>
  <c r="AP27" i="37" s="1"/>
  <c r="AO27" i="31"/>
  <c r="AO27" i="37" s="1"/>
  <c r="AN27" i="31"/>
  <c r="AN27" i="37" s="1"/>
  <c r="AM27" i="31"/>
  <c r="AM27" i="37" s="1"/>
  <c r="AL27" i="31"/>
  <c r="AL27" i="37" s="1"/>
  <c r="AK27" i="31"/>
  <c r="AK27" i="37" s="1"/>
  <c r="AJ27" i="31"/>
  <c r="AJ27" i="37" s="1"/>
  <c r="AI27" i="31"/>
  <c r="AI27" i="37" s="1"/>
  <c r="AH27" i="31"/>
  <c r="AH27" i="37" s="1"/>
  <c r="AG27" i="31"/>
  <c r="AG27" i="37" s="1"/>
  <c r="AF27" i="31"/>
  <c r="AF27" i="37" s="1"/>
  <c r="AE27" i="31"/>
  <c r="AE27" i="37" s="1"/>
  <c r="AD27" i="31"/>
  <c r="AD27" i="37" s="1"/>
  <c r="AC27" i="31"/>
  <c r="AC27" i="37" s="1"/>
  <c r="AB27" i="31"/>
  <c r="AB27" i="37" s="1"/>
  <c r="AA27" i="31"/>
  <c r="AA27" i="37" s="1"/>
  <c r="Z27" i="31"/>
  <c r="Z27" i="37" s="1"/>
  <c r="Y27" i="31"/>
  <c r="Y27" i="37" s="1"/>
  <c r="X27" i="31"/>
  <c r="X27" i="37" s="1"/>
  <c r="W27" i="31"/>
  <c r="W27" i="37" s="1"/>
  <c r="V27" i="31"/>
  <c r="V27" i="37" s="1"/>
  <c r="U27" i="31"/>
  <c r="U27" i="37" s="1"/>
  <c r="T27" i="31"/>
  <c r="T27" i="37" s="1"/>
  <c r="S27" i="31"/>
  <c r="S27" i="37" s="1"/>
  <c r="R27" i="31"/>
  <c r="R27" i="37" s="1"/>
  <c r="Q27" i="31"/>
  <c r="Q27" i="37" s="1"/>
  <c r="P27" i="31"/>
  <c r="P27" i="37" s="1"/>
  <c r="O27" i="31"/>
  <c r="O27" i="37" s="1"/>
  <c r="N27" i="31"/>
  <c r="N27" i="37" s="1"/>
  <c r="M27" i="31"/>
  <c r="M27" i="37" s="1"/>
  <c r="L27" i="31"/>
  <c r="L27" i="37" s="1"/>
  <c r="K27" i="31"/>
  <c r="K27" i="37" s="1"/>
  <c r="J27" i="31"/>
  <c r="J27" i="37" s="1"/>
  <c r="I27" i="31"/>
  <c r="I27" i="37" s="1"/>
  <c r="H27" i="31"/>
  <c r="H27" i="37" s="1"/>
  <c r="G27" i="31"/>
  <c r="G27" i="37" s="1"/>
  <c r="F27" i="31"/>
  <c r="F27" i="37" s="1"/>
  <c r="E27" i="31"/>
  <c r="E27" i="37" s="1"/>
  <c r="D27" i="31"/>
  <c r="D27" i="37" s="1"/>
  <c r="AX26" i="31"/>
  <c r="AX26" i="37" s="1"/>
  <c r="AW26" i="31"/>
  <c r="AW26" i="37" s="1"/>
  <c r="AV26" i="31"/>
  <c r="BK26" i="31" s="1"/>
  <c r="AU26" i="31"/>
  <c r="AT26" i="31"/>
  <c r="AS26" i="31"/>
  <c r="AS26" i="37" s="1"/>
  <c r="AR26" i="31"/>
  <c r="AR26" i="37" s="1"/>
  <c r="AQ26" i="31"/>
  <c r="AP26" i="31"/>
  <c r="AP26" i="37" s="1"/>
  <c r="AO26" i="31"/>
  <c r="AO26" i="37" s="1"/>
  <c r="AN26" i="31"/>
  <c r="AN26" i="37" s="1"/>
  <c r="AM26" i="31"/>
  <c r="AM26" i="37" s="1"/>
  <c r="AL26" i="31"/>
  <c r="AL26" i="37" s="1"/>
  <c r="AK26" i="31"/>
  <c r="AK26" i="37" s="1"/>
  <c r="AJ26" i="31"/>
  <c r="AJ26" i="37" s="1"/>
  <c r="AI26" i="31"/>
  <c r="AI26" i="37" s="1"/>
  <c r="AH26" i="31"/>
  <c r="AH26" i="37" s="1"/>
  <c r="AG26" i="31"/>
  <c r="AG26" i="37" s="1"/>
  <c r="AF26" i="31"/>
  <c r="AF26" i="37" s="1"/>
  <c r="AE26" i="31"/>
  <c r="AE26" i="37" s="1"/>
  <c r="AD26" i="31"/>
  <c r="AD26" i="37" s="1"/>
  <c r="AC26" i="31"/>
  <c r="AC26" i="37" s="1"/>
  <c r="AB26" i="31"/>
  <c r="AB26" i="37" s="1"/>
  <c r="AA26" i="31"/>
  <c r="AA26" i="37" s="1"/>
  <c r="Z26" i="31"/>
  <c r="Z26" i="37" s="1"/>
  <c r="Y26" i="31"/>
  <c r="Y26" i="37" s="1"/>
  <c r="X26" i="31"/>
  <c r="X26" i="37" s="1"/>
  <c r="W26" i="31"/>
  <c r="W26" i="37" s="1"/>
  <c r="V26" i="31"/>
  <c r="V26" i="37" s="1"/>
  <c r="U26" i="31"/>
  <c r="U26" i="37" s="1"/>
  <c r="T26" i="31"/>
  <c r="T26" i="37" s="1"/>
  <c r="S26" i="31"/>
  <c r="S26" i="37" s="1"/>
  <c r="R26" i="31"/>
  <c r="R26" i="37" s="1"/>
  <c r="Q26" i="31"/>
  <c r="Q26" i="37" s="1"/>
  <c r="P26" i="31"/>
  <c r="P26" i="37" s="1"/>
  <c r="O26" i="31"/>
  <c r="O26" i="37" s="1"/>
  <c r="N26" i="31"/>
  <c r="N26" i="37" s="1"/>
  <c r="M26" i="31"/>
  <c r="M26" i="37" s="1"/>
  <c r="L26" i="31"/>
  <c r="L26" i="37" s="1"/>
  <c r="K26" i="31"/>
  <c r="K26" i="37" s="1"/>
  <c r="J26" i="31"/>
  <c r="J26" i="37" s="1"/>
  <c r="I26" i="31"/>
  <c r="I26" i="37" s="1"/>
  <c r="H26" i="31"/>
  <c r="H26" i="37" s="1"/>
  <c r="G26" i="31"/>
  <c r="G26" i="37" s="1"/>
  <c r="F26" i="31"/>
  <c r="F26" i="37" s="1"/>
  <c r="E26" i="31"/>
  <c r="E26" i="37" s="1"/>
  <c r="D26" i="31"/>
  <c r="D26" i="37" s="1"/>
  <c r="AY25" i="37"/>
  <c r="AX25" i="31"/>
  <c r="AX25" i="37" s="1"/>
  <c r="AW25" i="31"/>
  <c r="AV25" i="31"/>
  <c r="BK25" i="31" s="1"/>
  <c r="AU25" i="31"/>
  <c r="AU25" i="37" s="1"/>
  <c r="AT25" i="31"/>
  <c r="AT25" i="37" s="1"/>
  <c r="AS25" i="31"/>
  <c r="AS25" i="37" s="1"/>
  <c r="AR25" i="31"/>
  <c r="AQ25" i="31"/>
  <c r="AQ25" i="37" s="1"/>
  <c r="AP25" i="31"/>
  <c r="AP25" i="37" s="1"/>
  <c r="AO25" i="31"/>
  <c r="AO25" i="37" s="1"/>
  <c r="AN25" i="31"/>
  <c r="AN25" i="37" s="1"/>
  <c r="AM25" i="31"/>
  <c r="AM25" i="37" s="1"/>
  <c r="AL25" i="31"/>
  <c r="AL25" i="37" s="1"/>
  <c r="AK25" i="31"/>
  <c r="AK25" i="37" s="1"/>
  <c r="AJ25" i="31"/>
  <c r="AJ25" i="37" s="1"/>
  <c r="AI25" i="31"/>
  <c r="AI25" i="37" s="1"/>
  <c r="AH25" i="31"/>
  <c r="AH25" i="37" s="1"/>
  <c r="AG25" i="31"/>
  <c r="AG25" i="37" s="1"/>
  <c r="AF25" i="31"/>
  <c r="AF25" i="37" s="1"/>
  <c r="AE25" i="31"/>
  <c r="AE25" i="37" s="1"/>
  <c r="AD25" i="31"/>
  <c r="AD25" i="37" s="1"/>
  <c r="AC25" i="31"/>
  <c r="AC25" i="37" s="1"/>
  <c r="AB25" i="31"/>
  <c r="AB25" i="37" s="1"/>
  <c r="AA25" i="31"/>
  <c r="AA25" i="37" s="1"/>
  <c r="Z25" i="31"/>
  <c r="Z25" i="37" s="1"/>
  <c r="Y25" i="31"/>
  <c r="Y25" i="37" s="1"/>
  <c r="X25" i="31"/>
  <c r="X25" i="37" s="1"/>
  <c r="W25" i="31"/>
  <c r="W25" i="37" s="1"/>
  <c r="V25" i="31"/>
  <c r="V25" i="37" s="1"/>
  <c r="U25" i="31"/>
  <c r="U25" i="37" s="1"/>
  <c r="T25" i="31"/>
  <c r="T25" i="37" s="1"/>
  <c r="S25" i="31"/>
  <c r="S25" i="37" s="1"/>
  <c r="R25" i="31"/>
  <c r="R25" i="37" s="1"/>
  <c r="Q25" i="31"/>
  <c r="Q25" i="37" s="1"/>
  <c r="P25" i="31"/>
  <c r="P25" i="37" s="1"/>
  <c r="O25" i="31"/>
  <c r="O25" i="37" s="1"/>
  <c r="N25" i="31"/>
  <c r="N25" i="37" s="1"/>
  <c r="M25" i="31"/>
  <c r="M25" i="37" s="1"/>
  <c r="L25" i="31"/>
  <c r="L25" i="37" s="1"/>
  <c r="K25" i="31"/>
  <c r="K25" i="37" s="1"/>
  <c r="J25" i="31"/>
  <c r="J25" i="37" s="1"/>
  <c r="I25" i="31"/>
  <c r="I25" i="37" s="1"/>
  <c r="H25" i="31"/>
  <c r="H25" i="37" s="1"/>
  <c r="G25" i="31"/>
  <c r="G25" i="37" s="1"/>
  <c r="F25" i="31"/>
  <c r="F25" i="37" s="1"/>
  <c r="E25" i="31"/>
  <c r="E25" i="37" s="1"/>
  <c r="D25" i="31"/>
  <c r="D25" i="37" s="1"/>
  <c r="AY24" i="37"/>
  <c r="AX24" i="31"/>
  <c r="AX24" i="37" s="1"/>
  <c r="AW24" i="31"/>
  <c r="AV24" i="31"/>
  <c r="AU24" i="31"/>
  <c r="AU24" i="37" s="1"/>
  <c r="AT24" i="31"/>
  <c r="AT24" i="37" s="1"/>
  <c r="AS24" i="31"/>
  <c r="AS24" i="37" s="1"/>
  <c r="AR24" i="31"/>
  <c r="AR24" i="37" s="1"/>
  <c r="AQ24" i="31"/>
  <c r="AQ24" i="37" s="1"/>
  <c r="AP24" i="31"/>
  <c r="AP24" i="37" s="1"/>
  <c r="AO24" i="31"/>
  <c r="AO24" i="37" s="1"/>
  <c r="AN24" i="31"/>
  <c r="AN24" i="37" s="1"/>
  <c r="AM24" i="31"/>
  <c r="AM24" i="37" s="1"/>
  <c r="AL24" i="31"/>
  <c r="AL24" i="37" s="1"/>
  <c r="AK24" i="31"/>
  <c r="AK24" i="37" s="1"/>
  <c r="AJ24" i="31"/>
  <c r="AJ24" i="37" s="1"/>
  <c r="AI24" i="31"/>
  <c r="AI24" i="37" s="1"/>
  <c r="AH24" i="31"/>
  <c r="AH24" i="37" s="1"/>
  <c r="AG24" i="31"/>
  <c r="AG24" i="37" s="1"/>
  <c r="AF24" i="31"/>
  <c r="AF24" i="37" s="1"/>
  <c r="AE24" i="31"/>
  <c r="AE24" i="37" s="1"/>
  <c r="AD24" i="31"/>
  <c r="AD24" i="37" s="1"/>
  <c r="AC24" i="31"/>
  <c r="AC24" i="37" s="1"/>
  <c r="AB24" i="31"/>
  <c r="AB24" i="37" s="1"/>
  <c r="AA24" i="31"/>
  <c r="AA24" i="37" s="1"/>
  <c r="Z24" i="31"/>
  <c r="Z24" i="37" s="1"/>
  <c r="Y24" i="31"/>
  <c r="Y24" i="37" s="1"/>
  <c r="X24" i="31"/>
  <c r="X24" i="37" s="1"/>
  <c r="W24" i="31"/>
  <c r="W24" i="37" s="1"/>
  <c r="V24" i="31"/>
  <c r="V24" i="37" s="1"/>
  <c r="U24" i="31"/>
  <c r="U24" i="37" s="1"/>
  <c r="T24" i="31"/>
  <c r="T24" i="37" s="1"/>
  <c r="S24" i="31"/>
  <c r="S24" i="37" s="1"/>
  <c r="R24" i="31"/>
  <c r="R24" i="37" s="1"/>
  <c r="Q24" i="31"/>
  <c r="Q24" i="37" s="1"/>
  <c r="P24" i="31"/>
  <c r="P24" i="37" s="1"/>
  <c r="O24" i="31"/>
  <c r="O24" i="37" s="1"/>
  <c r="N24" i="31"/>
  <c r="N24" i="37" s="1"/>
  <c r="M24" i="31"/>
  <c r="M24" i="37" s="1"/>
  <c r="L24" i="31"/>
  <c r="L24" i="37" s="1"/>
  <c r="K24" i="31"/>
  <c r="K24" i="37" s="1"/>
  <c r="J24" i="31"/>
  <c r="J24" i="37" s="1"/>
  <c r="I24" i="31"/>
  <c r="I24" i="37" s="1"/>
  <c r="H24" i="31"/>
  <c r="H24" i="37" s="1"/>
  <c r="G24" i="31"/>
  <c r="G24" i="37" s="1"/>
  <c r="F24" i="31"/>
  <c r="F24" i="37" s="1"/>
  <c r="E24" i="31"/>
  <c r="E24" i="37" s="1"/>
  <c r="D24" i="31"/>
  <c r="D24" i="37" s="1"/>
  <c r="AY23" i="37"/>
  <c r="AX23" i="31"/>
  <c r="AW23" i="31"/>
  <c r="AW23" i="37" s="1"/>
  <c r="AV23" i="31"/>
  <c r="AU23" i="31"/>
  <c r="AU23" i="37" s="1"/>
  <c r="AT23" i="31"/>
  <c r="AS23" i="31"/>
  <c r="AS23" i="37" s="1"/>
  <c r="AR23" i="31"/>
  <c r="AR23" i="37" s="1"/>
  <c r="AQ23" i="31"/>
  <c r="AQ23" i="37" s="1"/>
  <c r="AP23" i="31"/>
  <c r="AP23" i="37" s="1"/>
  <c r="AO23" i="31"/>
  <c r="AO23" i="37" s="1"/>
  <c r="AN23" i="31"/>
  <c r="AN23" i="37" s="1"/>
  <c r="AM23" i="31"/>
  <c r="AM23" i="37" s="1"/>
  <c r="AL23" i="31"/>
  <c r="AL23" i="37" s="1"/>
  <c r="AK23" i="31"/>
  <c r="AK23" i="37" s="1"/>
  <c r="AJ23" i="31"/>
  <c r="AJ23" i="37" s="1"/>
  <c r="AI23" i="31"/>
  <c r="AI23" i="37" s="1"/>
  <c r="AH23" i="31"/>
  <c r="AH23" i="37" s="1"/>
  <c r="AG23" i="31"/>
  <c r="AG23" i="37" s="1"/>
  <c r="AF23" i="31"/>
  <c r="AF23" i="37" s="1"/>
  <c r="AE23" i="31"/>
  <c r="AE23" i="37" s="1"/>
  <c r="AD23" i="31"/>
  <c r="AD23" i="37" s="1"/>
  <c r="AC23" i="31"/>
  <c r="AC23" i="37" s="1"/>
  <c r="AB23" i="31"/>
  <c r="AB23" i="37" s="1"/>
  <c r="AA23" i="31"/>
  <c r="AA23" i="37" s="1"/>
  <c r="Z23" i="31"/>
  <c r="Z23" i="37" s="1"/>
  <c r="Y23" i="31"/>
  <c r="Y23" i="37" s="1"/>
  <c r="X23" i="31"/>
  <c r="X23" i="37" s="1"/>
  <c r="W23" i="31"/>
  <c r="W23" i="37" s="1"/>
  <c r="V23" i="31"/>
  <c r="V23" i="37" s="1"/>
  <c r="U23" i="31"/>
  <c r="U23" i="37" s="1"/>
  <c r="T23" i="31"/>
  <c r="T23" i="37" s="1"/>
  <c r="S23" i="31"/>
  <c r="S23" i="37" s="1"/>
  <c r="R23" i="31"/>
  <c r="R23" i="37" s="1"/>
  <c r="Q23" i="31"/>
  <c r="Q23" i="37" s="1"/>
  <c r="P23" i="31"/>
  <c r="P23" i="37" s="1"/>
  <c r="O23" i="31"/>
  <c r="O23" i="37" s="1"/>
  <c r="N23" i="31"/>
  <c r="N23" i="37" s="1"/>
  <c r="M23" i="31"/>
  <c r="M23" i="37" s="1"/>
  <c r="L23" i="31"/>
  <c r="L23" i="37" s="1"/>
  <c r="K23" i="31"/>
  <c r="K23" i="37" s="1"/>
  <c r="J23" i="31"/>
  <c r="J23" i="37" s="1"/>
  <c r="I23" i="31"/>
  <c r="I23" i="37" s="1"/>
  <c r="H23" i="31"/>
  <c r="H23" i="37" s="1"/>
  <c r="G23" i="31"/>
  <c r="G23" i="37" s="1"/>
  <c r="F23" i="31"/>
  <c r="F23" i="37" s="1"/>
  <c r="E23" i="31"/>
  <c r="E23" i="37" s="1"/>
  <c r="D23" i="31"/>
  <c r="D23" i="37" s="1"/>
  <c r="AX22" i="31"/>
  <c r="AW22" i="31"/>
  <c r="AW22" i="37" s="1"/>
  <c r="AV22" i="31"/>
  <c r="AU22" i="31"/>
  <c r="AT22" i="31"/>
  <c r="AS22" i="31"/>
  <c r="AS22" i="37" s="1"/>
  <c r="AR22" i="31"/>
  <c r="AR22" i="37" s="1"/>
  <c r="AQ22" i="31"/>
  <c r="AP22" i="31"/>
  <c r="AO22" i="31"/>
  <c r="AO22" i="37" s="1"/>
  <c r="AN22" i="31"/>
  <c r="AN22" i="37" s="1"/>
  <c r="AM22" i="31"/>
  <c r="AL22" i="31"/>
  <c r="AK22" i="31"/>
  <c r="AK22" i="37" s="1"/>
  <c r="AJ22" i="31"/>
  <c r="AJ22" i="37" s="1"/>
  <c r="AI22" i="31"/>
  <c r="AH22" i="31"/>
  <c r="AG22" i="31"/>
  <c r="AG22" i="37" s="1"/>
  <c r="AF22" i="31"/>
  <c r="AF22" i="37" s="1"/>
  <c r="AE22" i="31"/>
  <c r="AE51" i="31" s="1"/>
  <c r="AE51" i="37" s="1"/>
  <c r="AD22" i="31"/>
  <c r="AD22" i="37" s="1"/>
  <c r="AC22" i="31"/>
  <c r="AC22" i="37" s="1"/>
  <c r="AB22" i="31"/>
  <c r="AB22" i="37" s="1"/>
  <c r="AA22" i="31"/>
  <c r="Z22" i="31"/>
  <c r="Y22" i="31"/>
  <c r="Y22" i="37" s="1"/>
  <c r="X22" i="31"/>
  <c r="X22" i="37" s="1"/>
  <c r="W22" i="31"/>
  <c r="V22" i="31"/>
  <c r="U22" i="31"/>
  <c r="U22" i="37" s="1"/>
  <c r="T22" i="31"/>
  <c r="T22" i="37" s="1"/>
  <c r="S22" i="31"/>
  <c r="R22" i="31"/>
  <c r="Q22" i="31"/>
  <c r="Q22" i="37" s="1"/>
  <c r="P22" i="31"/>
  <c r="P22" i="37" s="1"/>
  <c r="O22" i="31"/>
  <c r="N22" i="31"/>
  <c r="M22" i="31"/>
  <c r="M22" i="37" s="1"/>
  <c r="L22" i="31"/>
  <c r="L22" i="37" s="1"/>
  <c r="K22" i="31"/>
  <c r="J22" i="31"/>
  <c r="I22" i="31"/>
  <c r="I22" i="37" s="1"/>
  <c r="H22" i="31"/>
  <c r="H22" i="37" s="1"/>
  <c r="G22" i="31"/>
  <c r="F22" i="31"/>
  <c r="F22" i="37" s="1"/>
  <c r="E22" i="31"/>
  <c r="E22" i="37" s="1"/>
  <c r="D22" i="31"/>
  <c r="D22" i="37" s="1"/>
  <c r="AX21" i="31"/>
  <c r="AX21" i="37" s="1"/>
  <c r="AW21" i="31"/>
  <c r="AW21" i="37" s="1"/>
  <c r="AV21" i="31"/>
  <c r="BK21" i="31" s="1"/>
  <c r="AU21" i="31"/>
  <c r="AT21" i="31"/>
  <c r="AT21" i="37" s="1"/>
  <c r="AS21" i="31"/>
  <c r="AS21" i="37" s="1"/>
  <c r="AR21" i="31"/>
  <c r="AQ21" i="31"/>
  <c r="AP21" i="31"/>
  <c r="AP21" i="37" s="1"/>
  <c r="AO21" i="31"/>
  <c r="AO21" i="37" s="1"/>
  <c r="AN21" i="31"/>
  <c r="AN21" i="37" s="1"/>
  <c r="AM21" i="31"/>
  <c r="AM21" i="37" s="1"/>
  <c r="AL21" i="31"/>
  <c r="AL21" i="37" s="1"/>
  <c r="AK21" i="31"/>
  <c r="AK21" i="37" s="1"/>
  <c r="AJ21" i="31"/>
  <c r="AJ21" i="37" s="1"/>
  <c r="AI21" i="31"/>
  <c r="AI21" i="37" s="1"/>
  <c r="AH21" i="31"/>
  <c r="AH21" i="37" s="1"/>
  <c r="AG21" i="31"/>
  <c r="AG21" i="37" s="1"/>
  <c r="AF21" i="31"/>
  <c r="AF21" i="37" s="1"/>
  <c r="AE21" i="31"/>
  <c r="AE21" i="37" s="1"/>
  <c r="AD21" i="31"/>
  <c r="AD21" i="37" s="1"/>
  <c r="AC21" i="31"/>
  <c r="AC21" i="37" s="1"/>
  <c r="AB21" i="31"/>
  <c r="AB21" i="37" s="1"/>
  <c r="AA21" i="31"/>
  <c r="AA21" i="37" s="1"/>
  <c r="Z21" i="31"/>
  <c r="Z21" i="37" s="1"/>
  <c r="Y21" i="31"/>
  <c r="Y21" i="37" s="1"/>
  <c r="X21" i="31"/>
  <c r="X21" i="37" s="1"/>
  <c r="W21" i="31"/>
  <c r="W21" i="37" s="1"/>
  <c r="V21" i="31"/>
  <c r="V21" i="37" s="1"/>
  <c r="U21" i="31"/>
  <c r="U21" i="37" s="1"/>
  <c r="T21" i="31"/>
  <c r="T21" i="37" s="1"/>
  <c r="S21" i="31"/>
  <c r="S21" i="37" s="1"/>
  <c r="R21" i="31"/>
  <c r="R21" i="37" s="1"/>
  <c r="Q21" i="31"/>
  <c r="Q21" i="37" s="1"/>
  <c r="P21" i="31"/>
  <c r="P21" i="37" s="1"/>
  <c r="O21" i="31"/>
  <c r="O21" i="37" s="1"/>
  <c r="N21" i="31"/>
  <c r="N21" i="37" s="1"/>
  <c r="M21" i="31"/>
  <c r="M21" i="37" s="1"/>
  <c r="L21" i="31"/>
  <c r="L21" i="37" s="1"/>
  <c r="K21" i="31"/>
  <c r="K21" i="37" s="1"/>
  <c r="J21" i="31"/>
  <c r="J21" i="37" s="1"/>
  <c r="I21" i="31"/>
  <c r="I21" i="37" s="1"/>
  <c r="H21" i="31"/>
  <c r="H21" i="37" s="1"/>
  <c r="G21" i="31"/>
  <c r="G21" i="37" s="1"/>
  <c r="F21" i="31"/>
  <c r="F21" i="37" s="1"/>
  <c r="E21" i="31"/>
  <c r="E21" i="37" s="1"/>
  <c r="D21" i="31"/>
  <c r="D21" i="37" s="1"/>
  <c r="AX20" i="31"/>
  <c r="AX20" i="37" s="1"/>
  <c r="AW20" i="31"/>
  <c r="AV20" i="31"/>
  <c r="AU20" i="31"/>
  <c r="AT20" i="31"/>
  <c r="AT20" i="37" s="1"/>
  <c r="AS20" i="31"/>
  <c r="AR20" i="31"/>
  <c r="AR20" i="37" s="1"/>
  <c r="AQ20" i="31"/>
  <c r="AP20" i="31"/>
  <c r="AP20" i="37" s="1"/>
  <c r="AO20" i="31"/>
  <c r="AN20" i="31"/>
  <c r="AN20" i="37" s="1"/>
  <c r="AM20" i="31"/>
  <c r="AL20" i="31"/>
  <c r="AL20" i="37" s="1"/>
  <c r="AK20" i="31"/>
  <c r="AJ20" i="31"/>
  <c r="AJ20" i="37" s="1"/>
  <c r="AI20" i="31"/>
  <c r="AI20" i="37" s="1"/>
  <c r="AH20" i="31"/>
  <c r="AH20" i="37" s="1"/>
  <c r="AG20" i="31"/>
  <c r="AF20" i="31"/>
  <c r="AF20" i="37" s="1"/>
  <c r="AE20" i="31"/>
  <c r="AD20" i="31"/>
  <c r="AD20" i="37" s="1"/>
  <c r="AC20" i="31"/>
  <c r="AB20" i="31"/>
  <c r="AB20" i="37" s="1"/>
  <c r="AA20" i="31"/>
  <c r="Z20" i="31"/>
  <c r="Z20" i="37" s="1"/>
  <c r="Y20" i="31"/>
  <c r="X20" i="31"/>
  <c r="X20" i="37" s="1"/>
  <c r="W20" i="31"/>
  <c r="V20" i="31"/>
  <c r="V20" i="37" s="1"/>
  <c r="U20" i="31"/>
  <c r="T20" i="31"/>
  <c r="T20" i="37" s="1"/>
  <c r="S20" i="31"/>
  <c r="R20" i="31"/>
  <c r="R20" i="37" s="1"/>
  <c r="Q20" i="31"/>
  <c r="Q50" i="31" s="1"/>
  <c r="Q50" i="37" s="1"/>
  <c r="P20" i="31"/>
  <c r="P20" i="37" s="1"/>
  <c r="O20" i="31"/>
  <c r="O20" i="37" s="1"/>
  <c r="N20" i="31"/>
  <c r="N20" i="37" s="1"/>
  <c r="M20" i="31"/>
  <c r="L20" i="31"/>
  <c r="L20" i="37" s="1"/>
  <c r="K20" i="31"/>
  <c r="J20" i="31"/>
  <c r="J20" i="37" s="1"/>
  <c r="I20" i="31"/>
  <c r="H20" i="31"/>
  <c r="H20" i="37" s="1"/>
  <c r="G20" i="31"/>
  <c r="F20" i="31"/>
  <c r="F20" i="37" s="1"/>
  <c r="E20" i="31"/>
  <c r="D20" i="31"/>
  <c r="D20" i="37" s="1"/>
  <c r="AY19" i="37"/>
  <c r="AX19" i="31"/>
  <c r="AW19" i="31"/>
  <c r="AW19" i="37" s="1"/>
  <c r="AV19" i="31"/>
  <c r="BK19" i="31" s="1"/>
  <c r="AU19" i="31"/>
  <c r="AU19" i="37" s="1"/>
  <c r="AT19" i="31"/>
  <c r="AS19" i="31"/>
  <c r="AS19" i="37" s="1"/>
  <c r="AR19" i="31"/>
  <c r="AQ19" i="31"/>
  <c r="AQ19" i="37" s="1"/>
  <c r="AP19" i="31"/>
  <c r="AO19" i="31"/>
  <c r="AO19" i="37" s="1"/>
  <c r="AN19" i="31"/>
  <c r="AM19" i="31"/>
  <c r="AM19" i="37" s="1"/>
  <c r="AL19" i="31"/>
  <c r="AK19" i="31"/>
  <c r="AK19" i="37" s="1"/>
  <c r="AJ19" i="31"/>
  <c r="AJ19" i="37" s="1"/>
  <c r="AI19" i="31"/>
  <c r="AI19" i="37" s="1"/>
  <c r="AH19" i="31"/>
  <c r="AG19" i="31"/>
  <c r="AG19" i="37" s="1"/>
  <c r="AF19" i="31"/>
  <c r="AE19" i="31"/>
  <c r="AE19" i="37" s="1"/>
  <c r="AD19" i="31"/>
  <c r="AC19" i="31"/>
  <c r="AC19" i="37" s="1"/>
  <c r="AB19" i="31"/>
  <c r="AA19" i="31"/>
  <c r="AA19" i="37" s="1"/>
  <c r="Z19" i="31"/>
  <c r="Y19" i="31"/>
  <c r="Y19" i="37" s="1"/>
  <c r="X19" i="31"/>
  <c r="W19" i="31"/>
  <c r="W19" i="37" s="1"/>
  <c r="V19" i="31"/>
  <c r="U19" i="31"/>
  <c r="U19" i="37" s="1"/>
  <c r="T19" i="31"/>
  <c r="S19" i="31"/>
  <c r="S19" i="37" s="1"/>
  <c r="R19" i="31"/>
  <c r="Q19" i="31"/>
  <c r="Q19" i="37" s="1"/>
  <c r="P19" i="31"/>
  <c r="P19" i="37" s="1"/>
  <c r="O19" i="31"/>
  <c r="O19" i="37" s="1"/>
  <c r="N19" i="31"/>
  <c r="M19" i="31"/>
  <c r="M19" i="37" s="1"/>
  <c r="L19" i="31"/>
  <c r="K19" i="31"/>
  <c r="K19" i="37" s="1"/>
  <c r="J19" i="31"/>
  <c r="J49" i="31" s="1"/>
  <c r="J49" i="37" s="1"/>
  <c r="I19" i="31"/>
  <c r="I19" i="37" s="1"/>
  <c r="H19" i="31"/>
  <c r="G19" i="31"/>
  <c r="G19" i="37" s="1"/>
  <c r="F19" i="31"/>
  <c r="E19" i="31"/>
  <c r="E19" i="37" s="1"/>
  <c r="D19" i="31"/>
  <c r="AX18" i="31"/>
  <c r="AX18" i="37" s="1"/>
  <c r="AW18" i="31"/>
  <c r="AW18" i="37" s="1"/>
  <c r="AV18" i="31"/>
  <c r="BK18" i="31" s="1"/>
  <c r="AU18" i="31"/>
  <c r="AT18" i="31"/>
  <c r="AT18" i="37" s="1"/>
  <c r="AS18" i="31"/>
  <c r="AS18" i="37" s="1"/>
  <c r="AR18" i="31"/>
  <c r="AR18" i="37" s="1"/>
  <c r="AQ18" i="31"/>
  <c r="AP18" i="31"/>
  <c r="AP18" i="37" s="1"/>
  <c r="AO18" i="31"/>
  <c r="AO18" i="37" s="1"/>
  <c r="AN18" i="31"/>
  <c r="AN18" i="37" s="1"/>
  <c r="AM18" i="31"/>
  <c r="AM18" i="37" s="1"/>
  <c r="AL18" i="31"/>
  <c r="AL18" i="37" s="1"/>
  <c r="AK18" i="31"/>
  <c r="AK18" i="37" s="1"/>
  <c r="AJ18" i="31"/>
  <c r="AJ18" i="37" s="1"/>
  <c r="AI18" i="31"/>
  <c r="AI18" i="37" s="1"/>
  <c r="AH18" i="31"/>
  <c r="AH18" i="37" s="1"/>
  <c r="AG18" i="31"/>
  <c r="AG18" i="37" s="1"/>
  <c r="AF18" i="31"/>
  <c r="AF18" i="37" s="1"/>
  <c r="AE18" i="31"/>
  <c r="AE18" i="37" s="1"/>
  <c r="AD18" i="31"/>
  <c r="AD18" i="37" s="1"/>
  <c r="AC18" i="31"/>
  <c r="AC18" i="37" s="1"/>
  <c r="AB18" i="31"/>
  <c r="AB18" i="37" s="1"/>
  <c r="AA18" i="31"/>
  <c r="AA18" i="37" s="1"/>
  <c r="Z18" i="31"/>
  <c r="Z18" i="37" s="1"/>
  <c r="Y18" i="31"/>
  <c r="Y18" i="37" s="1"/>
  <c r="X18" i="31"/>
  <c r="X18" i="37" s="1"/>
  <c r="W18" i="31"/>
  <c r="W18" i="37" s="1"/>
  <c r="V18" i="31"/>
  <c r="V18" i="37" s="1"/>
  <c r="U18" i="31"/>
  <c r="U18" i="37" s="1"/>
  <c r="T18" i="31"/>
  <c r="T18" i="37" s="1"/>
  <c r="S18" i="31"/>
  <c r="S18" i="37" s="1"/>
  <c r="R18" i="31"/>
  <c r="R18" i="37" s="1"/>
  <c r="Q18" i="31"/>
  <c r="Q18" i="37" s="1"/>
  <c r="P18" i="31"/>
  <c r="P18" i="37" s="1"/>
  <c r="O18" i="31"/>
  <c r="O18" i="37" s="1"/>
  <c r="N18" i="31"/>
  <c r="N18" i="37" s="1"/>
  <c r="M18" i="31"/>
  <c r="M18" i="37" s="1"/>
  <c r="L18" i="31"/>
  <c r="L18" i="37" s="1"/>
  <c r="K18" i="31"/>
  <c r="K18" i="37" s="1"/>
  <c r="J18" i="31"/>
  <c r="J18" i="37" s="1"/>
  <c r="I18" i="31"/>
  <c r="I18" i="37" s="1"/>
  <c r="H18" i="31"/>
  <c r="H18" i="37" s="1"/>
  <c r="G18" i="31"/>
  <c r="G18" i="37" s="1"/>
  <c r="F18" i="31"/>
  <c r="F18" i="37" s="1"/>
  <c r="E18" i="31"/>
  <c r="E18" i="37" s="1"/>
  <c r="D18" i="31"/>
  <c r="D18" i="37" s="1"/>
  <c r="AY17" i="37"/>
  <c r="AX17" i="31"/>
  <c r="AX17" i="37" s="1"/>
  <c r="AW17" i="31"/>
  <c r="AV17" i="31"/>
  <c r="BK17" i="31" s="1"/>
  <c r="AU17" i="31"/>
  <c r="AU17" i="37" s="1"/>
  <c r="AT17" i="31"/>
  <c r="AT17" i="37" s="1"/>
  <c r="AS17" i="31"/>
  <c r="AS17" i="37" s="1"/>
  <c r="AR17" i="31"/>
  <c r="AQ17" i="31"/>
  <c r="AQ17" i="37" s="1"/>
  <c r="AP17" i="31"/>
  <c r="AP17" i="37" s="1"/>
  <c r="AO17" i="31"/>
  <c r="AO17" i="37" s="1"/>
  <c r="AN17" i="31"/>
  <c r="AN17" i="37" s="1"/>
  <c r="AM17" i="31"/>
  <c r="AM17" i="37" s="1"/>
  <c r="AL17" i="31"/>
  <c r="AL17" i="37" s="1"/>
  <c r="AK17" i="31"/>
  <c r="AK17" i="37" s="1"/>
  <c r="AJ17" i="31"/>
  <c r="AJ17" i="37" s="1"/>
  <c r="AI17" i="31"/>
  <c r="AI17" i="37" s="1"/>
  <c r="AH17" i="31"/>
  <c r="AH17" i="37" s="1"/>
  <c r="AG17" i="31"/>
  <c r="AG17" i="37" s="1"/>
  <c r="AF17" i="31"/>
  <c r="AF17" i="37" s="1"/>
  <c r="AE17" i="31"/>
  <c r="AE17" i="37" s="1"/>
  <c r="AD17" i="31"/>
  <c r="AD17" i="37" s="1"/>
  <c r="AC17" i="31"/>
  <c r="AC17" i="37" s="1"/>
  <c r="AB17" i="31"/>
  <c r="AB17" i="37" s="1"/>
  <c r="AA17" i="31"/>
  <c r="AA17" i="37" s="1"/>
  <c r="Z17" i="31"/>
  <c r="Z17" i="37" s="1"/>
  <c r="Y17" i="31"/>
  <c r="Y17" i="37" s="1"/>
  <c r="X17" i="31"/>
  <c r="X17" i="37" s="1"/>
  <c r="W17" i="31"/>
  <c r="W17" i="37" s="1"/>
  <c r="V17" i="31"/>
  <c r="V17" i="37" s="1"/>
  <c r="U17" i="31"/>
  <c r="U17" i="37" s="1"/>
  <c r="T17" i="31"/>
  <c r="T17" i="37" s="1"/>
  <c r="S17" i="31"/>
  <c r="S17" i="37" s="1"/>
  <c r="R17" i="31"/>
  <c r="R17" i="37" s="1"/>
  <c r="Q17" i="31"/>
  <c r="Q17" i="37" s="1"/>
  <c r="P17" i="31"/>
  <c r="P17" i="37" s="1"/>
  <c r="O17" i="31"/>
  <c r="O17" i="37" s="1"/>
  <c r="N17" i="31"/>
  <c r="N17" i="37" s="1"/>
  <c r="M17" i="31"/>
  <c r="M17" i="37" s="1"/>
  <c r="L17" i="31"/>
  <c r="L17" i="37" s="1"/>
  <c r="K17" i="31"/>
  <c r="K17" i="37" s="1"/>
  <c r="J17" i="31"/>
  <c r="J17" i="37" s="1"/>
  <c r="I17" i="31"/>
  <c r="I17" i="37" s="1"/>
  <c r="H17" i="31"/>
  <c r="H17" i="37" s="1"/>
  <c r="G17" i="31"/>
  <c r="G17" i="37" s="1"/>
  <c r="F17" i="31"/>
  <c r="F17" i="37" s="1"/>
  <c r="E17" i="31"/>
  <c r="E17" i="37" s="1"/>
  <c r="D17" i="31"/>
  <c r="D17" i="37" s="1"/>
  <c r="AY16" i="37"/>
  <c r="AX16" i="31"/>
  <c r="AX16" i="37" s="1"/>
  <c r="AW16" i="31"/>
  <c r="AV16" i="31"/>
  <c r="AU16" i="31"/>
  <c r="AU16" i="37" s="1"/>
  <c r="AT16" i="31"/>
  <c r="AT16" i="37" s="1"/>
  <c r="AS16" i="31"/>
  <c r="AR16" i="31"/>
  <c r="AR16" i="37" s="1"/>
  <c r="AQ16" i="31"/>
  <c r="AQ16" i="37" s="1"/>
  <c r="AP16" i="31"/>
  <c r="AP16" i="37" s="1"/>
  <c r="AO16" i="31"/>
  <c r="AO16" i="37" s="1"/>
  <c r="AN16" i="31"/>
  <c r="AN16" i="37" s="1"/>
  <c r="AM16" i="31"/>
  <c r="AM16" i="37" s="1"/>
  <c r="AL16" i="31"/>
  <c r="AL16" i="37" s="1"/>
  <c r="AK16" i="31"/>
  <c r="AK16" i="37" s="1"/>
  <c r="AJ16" i="31"/>
  <c r="AJ16" i="37" s="1"/>
  <c r="AI16" i="31"/>
  <c r="AI16" i="37" s="1"/>
  <c r="AH16" i="31"/>
  <c r="AH16" i="37" s="1"/>
  <c r="AG16" i="31"/>
  <c r="AG16" i="37" s="1"/>
  <c r="AF16" i="31"/>
  <c r="AF16" i="37" s="1"/>
  <c r="AE16" i="31"/>
  <c r="AE16" i="37" s="1"/>
  <c r="AD16" i="31"/>
  <c r="AD16" i="37" s="1"/>
  <c r="AC16" i="31"/>
  <c r="AC16" i="37" s="1"/>
  <c r="AB16" i="31"/>
  <c r="AB16" i="37" s="1"/>
  <c r="AA16" i="31"/>
  <c r="AA16" i="37" s="1"/>
  <c r="Z16" i="31"/>
  <c r="Z16" i="37" s="1"/>
  <c r="Y16" i="31"/>
  <c r="Y16" i="37" s="1"/>
  <c r="X16" i="31"/>
  <c r="X16" i="37" s="1"/>
  <c r="W16" i="31"/>
  <c r="W16" i="37" s="1"/>
  <c r="V16" i="31"/>
  <c r="V16" i="37" s="1"/>
  <c r="U16" i="31"/>
  <c r="U16" i="37" s="1"/>
  <c r="T16" i="31"/>
  <c r="T16" i="37" s="1"/>
  <c r="S16" i="31"/>
  <c r="S16" i="37" s="1"/>
  <c r="R16" i="31"/>
  <c r="R16" i="37" s="1"/>
  <c r="Q16" i="31"/>
  <c r="Q16" i="37" s="1"/>
  <c r="P16" i="31"/>
  <c r="P16" i="37" s="1"/>
  <c r="O16" i="31"/>
  <c r="O16" i="37" s="1"/>
  <c r="N16" i="31"/>
  <c r="N16" i="37" s="1"/>
  <c r="M16" i="31"/>
  <c r="M16" i="37" s="1"/>
  <c r="L16" i="31"/>
  <c r="L16" i="37" s="1"/>
  <c r="K16" i="31"/>
  <c r="K16" i="37" s="1"/>
  <c r="J16" i="31"/>
  <c r="J16" i="37" s="1"/>
  <c r="I16" i="31"/>
  <c r="I16" i="37" s="1"/>
  <c r="H16" i="31"/>
  <c r="H16" i="37" s="1"/>
  <c r="G16" i="31"/>
  <c r="G16" i="37" s="1"/>
  <c r="F16" i="31"/>
  <c r="F16" i="37" s="1"/>
  <c r="E16" i="31"/>
  <c r="E16" i="37" s="1"/>
  <c r="D16" i="31"/>
  <c r="D16" i="37" s="1"/>
  <c r="AY15" i="37"/>
  <c r="AX15" i="31"/>
  <c r="AW15" i="31"/>
  <c r="AW15" i="37" s="1"/>
  <c r="AV15" i="31"/>
  <c r="AU15" i="31"/>
  <c r="AU15" i="37" s="1"/>
  <c r="AT15" i="31"/>
  <c r="AS15" i="31"/>
  <c r="AS15" i="37" s="1"/>
  <c r="AR15" i="31"/>
  <c r="AR15" i="37" s="1"/>
  <c r="AQ15" i="31"/>
  <c r="AQ15" i="37" s="1"/>
  <c r="AP15" i="31"/>
  <c r="AP15" i="37" s="1"/>
  <c r="AO15" i="31"/>
  <c r="AO15" i="37" s="1"/>
  <c r="AN15" i="31"/>
  <c r="AN15" i="37" s="1"/>
  <c r="AM15" i="31"/>
  <c r="AM15" i="37" s="1"/>
  <c r="AL15" i="31"/>
  <c r="AL15" i="37" s="1"/>
  <c r="AK15" i="31"/>
  <c r="AK15" i="37" s="1"/>
  <c r="AJ15" i="31"/>
  <c r="AJ15" i="37" s="1"/>
  <c r="AI15" i="31"/>
  <c r="AI15" i="37" s="1"/>
  <c r="AH15" i="31"/>
  <c r="AH15" i="37" s="1"/>
  <c r="AG15" i="31"/>
  <c r="AG15" i="37" s="1"/>
  <c r="AF15" i="31"/>
  <c r="AF15" i="37" s="1"/>
  <c r="AE15" i="31"/>
  <c r="AE15" i="37" s="1"/>
  <c r="AD15" i="31"/>
  <c r="AD15" i="37" s="1"/>
  <c r="AC15" i="31"/>
  <c r="AC15" i="37" s="1"/>
  <c r="AB15" i="31"/>
  <c r="AB15" i="37" s="1"/>
  <c r="AA15" i="31"/>
  <c r="AA15" i="37" s="1"/>
  <c r="Z15" i="31"/>
  <c r="Z15" i="37" s="1"/>
  <c r="Y15" i="31"/>
  <c r="Y15" i="37" s="1"/>
  <c r="X15" i="31"/>
  <c r="X15" i="37" s="1"/>
  <c r="W15" i="31"/>
  <c r="W15" i="37" s="1"/>
  <c r="V15" i="31"/>
  <c r="V15" i="37" s="1"/>
  <c r="U15" i="31"/>
  <c r="U15" i="37" s="1"/>
  <c r="T15" i="31"/>
  <c r="T15" i="37" s="1"/>
  <c r="S15" i="31"/>
  <c r="S15" i="37" s="1"/>
  <c r="R15" i="31"/>
  <c r="R15" i="37" s="1"/>
  <c r="Q15" i="31"/>
  <c r="Q15" i="37" s="1"/>
  <c r="P15" i="31"/>
  <c r="P15" i="37" s="1"/>
  <c r="O15" i="31"/>
  <c r="O15" i="37" s="1"/>
  <c r="N15" i="31"/>
  <c r="N15" i="37" s="1"/>
  <c r="M15" i="31"/>
  <c r="M15" i="37" s="1"/>
  <c r="L15" i="31"/>
  <c r="L15" i="37" s="1"/>
  <c r="K15" i="31"/>
  <c r="K15" i="37" s="1"/>
  <c r="J15" i="31"/>
  <c r="J15" i="37" s="1"/>
  <c r="I15" i="31"/>
  <c r="I15" i="37" s="1"/>
  <c r="H15" i="31"/>
  <c r="H15" i="37" s="1"/>
  <c r="G15" i="31"/>
  <c r="G15" i="37" s="1"/>
  <c r="F15" i="31"/>
  <c r="F15" i="37" s="1"/>
  <c r="E15" i="31"/>
  <c r="E15" i="37" s="1"/>
  <c r="D15" i="31"/>
  <c r="D15" i="37" s="1"/>
  <c r="AX14" i="31"/>
  <c r="AW14" i="31"/>
  <c r="AW14" i="37" s="1"/>
  <c r="AV14" i="31"/>
  <c r="AU14" i="31"/>
  <c r="AT14" i="31"/>
  <c r="AS14" i="31"/>
  <c r="AS14" i="37" s="1"/>
  <c r="AR14" i="31"/>
  <c r="AR14" i="37" s="1"/>
  <c r="AQ14" i="31"/>
  <c r="AP14" i="31"/>
  <c r="AP14" i="37" s="1"/>
  <c r="AO14" i="31"/>
  <c r="AO14" i="37" s="1"/>
  <c r="AN14" i="31"/>
  <c r="AN14" i="37" s="1"/>
  <c r="AM14" i="31"/>
  <c r="AM14" i="37" s="1"/>
  <c r="AL14" i="31"/>
  <c r="AL14" i="37" s="1"/>
  <c r="AK14" i="31"/>
  <c r="AK14" i="37" s="1"/>
  <c r="AJ14" i="31"/>
  <c r="AJ14" i="37" s="1"/>
  <c r="AI14" i="31"/>
  <c r="AI14" i="37" s="1"/>
  <c r="AH14" i="31"/>
  <c r="AH14" i="37" s="1"/>
  <c r="AG14" i="31"/>
  <c r="AG14" i="37" s="1"/>
  <c r="AF14" i="31"/>
  <c r="AF14" i="37" s="1"/>
  <c r="AE14" i="31"/>
  <c r="AE14" i="37" s="1"/>
  <c r="AD14" i="31"/>
  <c r="AD14" i="37" s="1"/>
  <c r="AC14" i="31"/>
  <c r="AC14" i="37" s="1"/>
  <c r="AB14" i="31"/>
  <c r="AB14" i="37" s="1"/>
  <c r="AA14" i="31"/>
  <c r="AA14" i="37" s="1"/>
  <c r="Z14" i="31"/>
  <c r="Z14" i="37" s="1"/>
  <c r="Y14" i="31"/>
  <c r="Y14" i="37" s="1"/>
  <c r="X14" i="31"/>
  <c r="X14" i="37" s="1"/>
  <c r="W14" i="31"/>
  <c r="W14" i="37" s="1"/>
  <c r="V14" i="31"/>
  <c r="V14" i="37" s="1"/>
  <c r="U14" i="31"/>
  <c r="U14" i="37" s="1"/>
  <c r="T14" i="31"/>
  <c r="T14" i="37" s="1"/>
  <c r="S14" i="31"/>
  <c r="S14" i="37" s="1"/>
  <c r="R14" i="31"/>
  <c r="R14" i="37" s="1"/>
  <c r="Q14" i="31"/>
  <c r="Q14" i="37" s="1"/>
  <c r="P14" i="31"/>
  <c r="P14" i="37" s="1"/>
  <c r="O14" i="31"/>
  <c r="O14" i="37" s="1"/>
  <c r="N14" i="31"/>
  <c r="N14" i="37" s="1"/>
  <c r="M14" i="31"/>
  <c r="M14" i="37" s="1"/>
  <c r="L14" i="31"/>
  <c r="L14" i="37" s="1"/>
  <c r="K14" i="31"/>
  <c r="K14" i="37" s="1"/>
  <c r="J14" i="31"/>
  <c r="J14" i="37" s="1"/>
  <c r="I14" i="31"/>
  <c r="I14" i="37" s="1"/>
  <c r="H14" i="31"/>
  <c r="H14" i="37" s="1"/>
  <c r="G14" i="31"/>
  <c r="G14" i="37" s="1"/>
  <c r="F14" i="31"/>
  <c r="F14" i="37" s="1"/>
  <c r="E14" i="31"/>
  <c r="E14" i="37" s="1"/>
  <c r="D14" i="31"/>
  <c r="D14" i="37" s="1"/>
  <c r="AY13" i="37"/>
  <c r="AX13" i="31"/>
  <c r="AX13" i="37" s="1"/>
  <c r="AW13" i="31"/>
  <c r="AW13" i="37" s="1"/>
  <c r="AV13" i="31"/>
  <c r="AU13" i="31"/>
  <c r="AT13" i="31"/>
  <c r="AT13" i="37" s="1"/>
  <c r="AS13" i="31"/>
  <c r="AS13" i="37" s="1"/>
  <c r="AR13" i="31"/>
  <c r="AQ13" i="31"/>
  <c r="AQ13" i="37" s="1"/>
  <c r="AP13" i="31"/>
  <c r="AP13" i="37" s="1"/>
  <c r="AO13" i="31"/>
  <c r="AO13" i="37" s="1"/>
  <c r="AN13" i="31"/>
  <c r="AN13" i="37" s="1"/>
  <c r="AM13" i="31"/>
  <c r="AM13" i="37" s="1"/>
  <c r="AL13" i="31"/>
  <c r="AL13" i="37" s="1"/>
  <c r="AK13" i="31"/>
  <c r="AK13" i="37" s="1"/>
  <c r="AJ13" i="31"/>
  <c r="AJ13" i="37" s="1"/>
  <c r="AI13" i="31"/>
  <c r="AI13" i="37" s="1"/>
  <c r="AH13" i="31"/>
  <c r="AH13" i="37" s="1"/>
  <c r="AG13" i="31"/>
  <c r="AG13" i="37" s="1"/>
  <c r="AF13" i="31"/>
  <c r="AF13" i="37" s="1"/>
  <c r="AE13" i="31"/>
  <c r="AE13" i="37" s="1"/>
  <c r="AD13" i="31"/>
  <c r="AD13" i="37" s="1"/>
  <c r="AC13" i="31"/>
  <c r="AC13" i="37" s="1"/>
  <c r="AB13" i="31"/>
  <c r="AB13" i="37" s="1"/>
  <c r="AA13" i="31"/>
  <c r="AA13" i="37" s="1"/>
  <c r="Z13" i="31"/>
  <c r="Z13" i="37" s="1"/>
  <c r="Y13" i="31"/>
  <c r="Y13" i="37" s="1"/>
  <c r="X13" i="31"/>
  <c r="X13" i="37" s="1"/>
  <c r="W13" i="31"/>
  <c r="W13" i="37" s="1"/>
  <c r="V13" i="31"/>
  <c r="V13" i="37" s="1"/>
  <c r="U13" i="31"/>
  <c r="U13" i="37" s="1"/>
  <c r="T13" i="31"/>
  <c r="T13" i="37" s="1"/>
  <c r="S13" i="31"/>
  <c r="S13" i="37" s="1"/>
  <c r="R13" i="31"/>
  <c r="R13" i="37" s="1"/>
  <c r="Q13" i="31"/>
  <c r="Q13" i="37" s="1"/>
  <c r="P13" i="31"/>
  <c r="P13" i="37" s="1"/>
  <c r="O13" i="31"/>
  <c r="O13" i="37" s="1"/>
  <c r="N13" i="31"/>
  <c r="N13" i="37" s="1"/>
  <c r="M13" i="31"/>
  <c r="M13" i="37" s="1"/>
  <c r="L13" i="31"/>
  <c r="L13" i="37" s="1"/>
  <c r="K13" i="31"/>
  <c r="K13" i="37" s="1"/>
  <c r="J13" i="31"/>
  <c r="J13" i="37" s="1"/>
  <c r="I13" i="31"/>
  <c r="I13" i="37" s="1"/>
  <c r="H13" i="31"/>
  <c r="H13" i="37" s="1"/>
  <c r="G13" i="31"/>
  <c r="G13" i="37" s="1"/>
  <c r="F13" i="31"/>
  <c r="F13" i="37" s="1"/>
  <c r="E13" i="31"/>
  <c r="E13" i="37" s="1"/>
  <c r="D13" i="31"/>
  <c r="D13" i="37" s="1"/>
  <c r="AY12" i="37"/>
  <c r="AX12" i="31"/>
  <c r="AX12" i="37" s="1"/>
  <c r="AW12" i="31"/>
  <c r="AV12" i="31"/>
  <c r="BK12" i="31" s="1"/>
  <c r="AU12" i="31"/>
  <c r="AU12" i="37" s="1"/>
  <c r="AT12" i="31"/>
  <c r="AT12" i="37" s="1"/>
  <c r="AS12" i="31"/>
  <c r="AR12" i="31"/>
  <c r="AR12" i="37" s="1"/>
  <c r="AQ12" i="31"/>
  <c r="AQ12" i="37" s="1"/>
  <c r="AP12" i="31"/>
  <c r="AP12" i="37" s="1"/>
  <c r="AO12" i="31"/>
  <c r="AO12" i="37" s="1"/>
  <c r="AN12" i="31"/>
  <c r="AN12" i="37" s="1"/>
  <c r="AM12" i="31"/>
  <c r="AM12" i="37" s="1"/>
  <c r="AL12" i="31"/>
  <c r="AL12" i="37" s="1"/>
  <c r="AK12" i="31"/>
  <c r="AK12" i="37" s="1"/>
  <c r="AJ12" i="31"/>
  <c r="AJ12" i="37" s="1"/>
  <c r="AI12" i="31"/>
  <c r="AI12" i="37" s="1"/>
  <c r="AH12" i="31"/>
  <c r="AH12" i="37" s="1"/>
  <c r="AG12" i="31"/>
  <c r="AG12" i="37" s="1"/>
  <c r="AF12" i="31"/>
  <c r="AF12" i="37" s="1"/>
  <c r="AE12" i="31"/>
  <c r="AE12" i="37" s="1"/>
  <c r="AD12" i="31"/>
  <c r="AD12" i="37" s="1"/>
  <c r="AC12" i="31"/>
  <c r="AC12" i="37" s="1"/>
  <c r="AB12" i="31"/>
  <c r="AB12" i="37" s="1"/>
  <c r="AA12" i="31"/>
  <c r="AA12" i="37" s="1"/>
  <c r="Z12" i="31"/>
  <c r="Z12" i="37" s="1"/>
  <c r="Y12" i="31"/>
  <c r="Y12" i="37" s="1"/>
  <c r="X12" i="31"/>
  <c r="X12" i="37" s="1"/>
  <c r="W12" i="31"/>
  <c r="W12" i="37" s="1"/>
  <c r="V12" i="31"/>
  <c r="V12" i="37" s="1"/>
  <c r="U12" i="31"/>
  <c r="U12" i="37" s="1"/>
  <c r="T12" i="31"/>
  <c r="T12" i="37" s="1"/>
  <c r="S12" i="31"/>
  <c r="S12" i="37" s="1"/>
  <c r="R12" i="31"/>
  <c r="R12" i="37" s="1"/>
  <c r="Q12" i="31"/>
  <c r="Q12" i="37" s="1"/>
  <c r="P12" i="31"/>
  <c r="P12" i="37" s="1"/>
  <c r="O12" i="31"/>
  <c r="O12" i="37" s="1"/>
  <c r="N12" i="31"/>
  <c r="N12" i="37" s="1"/>
  <c r="M12" i="31"/>
  <c r="M12" i="37" s="1"/>
  <c r="L12" i="31"/>
  <c r="L12" i="37" s="1"/>
  <c r="K12" i="31"/>
  <c r="K12" i="37" s="1"/>
  <c r="J12" i="31"/>
  <c r="J12" i="37" s="1"/>
  <c r="I12" i="31"/>
  <c r="I12" i="37" s="1"/>
  <c r="H12" i="31"/>
  <c r="H12" i="37" s="1"/>
  <c r="G12" i="31"/>
  <c r="G12" i="37" s="1"/>
  <c r="F12" i="31"/>
  <c r="F12" i="37" s="1"/>
  <c r="E12" i="31"/>
  <c r="E12" i="37" s="1"/>
  <c r="D12" i="31"/>
  <c r="D12" i="37" s="1"/>
  <c r="AY11" i="37"/>
  <c r="AX11" i="31"/>
  <c r="AW11" i="31"/>
  <c r="AV11" i="31"/>
  <c r="AU11" i="31"/>
  <c r="AU11" i="37" s="1"/>
  <c r="AT11" i="31"/>
  <c r="AS11" i="31"/>
  <c r="AS11" i="37" s="1"/>
  <c r="AR11" i="31"/>
  <c r="AR11" i="37" s="1"/>
  <c r="AQ11" i="31"/>
  <c r="AQ11" i="37" s="1"/>
  <c r="AP11" i="31"/>
  <c r="AP11" i="37" s="1"/>
  <c r="AO11" i="31"/>
  <c r="AO11" i="37" s="1"/>
  <c r="AN11" i="31"/>
  <c r="AN11" i="37" s="1"/>
  <c r="AM11" i="31"/>
  <c r="AM11" i="37" s="1"/>
  <c r="AL11" i="31"/>
  <c r="AL11" i="37" s="1"/>
  <c r="AK11" i="31"/>
  <c r="AK11" i="37" s="1"/>
  <c r="AJ11" i="31"/>
  <c r="AJ11" i="37" s="1"/>
  <c r="AI11" i="31"/>
  <c r="AI11" i="37" s="1"/>
  <c r="AH11" i="31"/>
  <c r="AH11" i="37" s="1"/>
  <c r="AG11" i="31"/>
  <c r="AG11" i="37" s="1"/>
  <c r="AF11" i="31"/>
  <c r="AF11" i="37" s="1"/>
  <c r="AE11" i="31"/>
  <c r="AE11" i="37" s="1"/>
  <c r="AD11" i="31"/>
  <c r="AD11" i="37" s="1"/>
  <c r="AC11" i="31"/>
  <c r="AC11" i="37" s="1"/>
  <c r="AB11" i="31"/>
  <c r="AB11" i="37" s="1"/>
  <c r="AA11" i="31"/>
  <c r="AA11" i="37" s="1"/>
  <c r="Z11" i="31"/>
  <c r="Z11" i="37" s="1"/>
  <c r="Y11" i="31"/>
  <c r="Y11" i="37" s="1"/>
  <c r="X11" i="31"/>
  <c r="X11" i="37" s="1"/>
  <c r="W11" i="31"/>
  <c r="W11" i="37" s="1"/>
  <c r="V11" i="31"/>
  <c r="V11" i="37" s="1"/>
  <c r="U11" i="31"/>
  <c r="U11" i="37" s="1"/>
  <c r="T11" i="31"/>
  <c r="T11" i="37" s="1"/>
  <c r="S11" i="31"/>
  <c r="S11" i="37" s="1"/>
  <c r="R11" i="31"/>
  <c r="R11" i="37" s="1"/>
  <c r="Q11" i="31"/>
  <c r="Q11" i="37" s="1"/>
  <c r="P11" i="31"/>
  <c r="P11" i="37" s="1"/>
  <c r="O11" i="31"/>
  <c r="O11" i="37" s="1"/>
  <c r="N11" i="31"/>
  <c r="N11" i="37" s="1"/>
  <c r="M11" i="31"/>
  <c r="M11" i="37" s="1"/>
  <c r="L11" i="31"/>
  <c r="L11" i="37" s="1"/>
  <c r="K11" i="31"/>
  <c r="K11" i="37" s="1"/>
  <c r="J11" i="31"/>
  <c r="J11" i="37" s="1"/>
  <c r="I11" i="31"/>
  <c r="I11" i="37" s="1"/>
  <c r="H11" i="31"/>
  <c r="H11" i="37" s="1"/>
  <c r="G11" i="31"/>
  <c r="G11" i="37" s="1"/>
  <c r="F11" i="31"/>
  <c r="F11" i="37" s="1"/>
  <c r="E11" i="31"/>
  <c r="E11" i="37" s="1"/>
  <c r="D11" i="31"/>
  <c r="D11" i="37" s="1"/>
  <c r="AX10" i="31"/>
  <c r="AX10" i="37" s="1"/>
  <c r="AW10" i="31"/>
  <c r="AW10" i="37" s="1"/>
  <c r="AV10" i="31"/>
  <c r="BK10" i="31" s="1"/>
  <c r="AU10" i="31"/>
  <c r="AT10" i="31"/>
  <c r="AT10" i="37" s="1"/>
  <c r="AS10" i="31"/>
  <c r="AS10" i="37" s="1"/>
  <c r="AR10" i="31"/>
  <c r="AR10" i="37" s="1"/>
  <c r="AQ10" i="31"/>
  <c r="AP10" i="31"/>
  <c r="AP10" i="37" s="1"/>
  <c r="AO10" i="31"/>
  <c r="AO10" i="37" s="1"/>
  <c r="AN10" i="31"/>
  <c r="AN10" i="37" s="1"/>
  <c r="AM10" i="31"/>
  <c r="AM10" i="37" s="1"/>
  <c r="AL10" i="31"/>
  <c r="AL10" i="37" s="1"/>
  <c r="AK10" i="31"/>
  <c r="AK10" i="37" s="1"/>
  <c r="AJ10" i="31"/>
  <c r="AJ10" i="37" s="1"/>
  <c r="AI10" i="31"/>
  <c r="AI10" i="37" s="1"/>
  <c r="AH10" i="31"/>
  <c r="AH10" i="37" s="1"/>
  <c r="AG10" i="31"/>
  <c r="AG10" i="37" s="1"/>
  <c r="AF10" i="31"/>
  <c r="AF10" i="37" s="1"/>
  <c r="AE10" i="31"/>
  <c r="AE10" i="37" s="1"/>
  <c r="AD10" i="31"/>
  <c r="AD10" i="37" s="1"/>
  <c r="AC10" i="31"/>
  <c r="AC10" i="37" s="1"/>
  <c r="AB10" i="31"/>
  <c r="AB10" i="37" s="1"/>
  <c r="AA10" i="31"/>
  <c r="AA10" i="37" s="1"/>
  <c r="Z10" i="31"/>
  <c r="Z10" i="37" s="1"/>
  <c r="Y10" i="31"/>
  <c r="Y10" i="37" s="1"/>
  <c r="X10" i="31"/>
  <c r="X10" i="37" s="1"/>
  <c r="W10" i="31"/>
  <c r="W10" i="37" s="1"/>
  <c r="V10" i="31"/>
  <c r="V10" i="37" s="1"/>
  <c r="U10" i="31"/>
  <c r="U10" i="37" s="1"/>
  <c r="T10" i="31"/>
  <c r="T10" i="37" s="1"/>
  <c r="S10" i="31"/>
  <c r="S10" i="37" s="1"/>
  <c r="R10" i="31"/>
  <c r="R10" i="37" s="1"/>
  <c r="Q10" i="31"/>
  <c r="Q10" i="37" s="1"/>
  <c r="P10" i="31"/>
  <c r="P10" i="37" s="1"/>
  <c r="O10" i="31"/>
  <c r="O10" i="37" s="1"/>
  <c r="N10" i="31"/>
  <c r="N10" i="37" s="1"/>
  <c r="M10" i="31"/>
  <c r="M10" i="37" s="1"/>
  <c r="L10" i="31"/>
  <c r="L10" i="37" s="1"/>
  <c r="K10" i="31"/>
  <c r="K10" i="37" s="1"/>
  <c r="J10" i="31"/>
  <c r="J10" i="37" s="1"/>
  <c r="I10" i="31"/>
  <c r="I10" i="37" s="1"/>
  <c r="H10" i="31"/>
  <c r="H10" i="37" s="1"/>
  <c r="G10" i="31"/>
  <c r="G10" i="37" s="1"/>
  <c r="F10" i="31"/>
  <c r="F10" i="37" s="1"/>
  <c r="E10" i="31"/>
  <c r="E10" i="37" s="1"/>
  <c r="D10" i="31"/>
  <c r="D10" i="37" s="1"/>
  <c r="AY9" i="37"/>
  <c r="AX9" i="31"/>
  <c r="AX9" i="37" s="1"/>
  <c r="AW9" i="31"/>
  <c r="AV9" i="31"/>
  <c r="BK9" i="31" s="1"/>
  <c r="AU9" i="31"/>
  <c r="AU9" i="37" s="1"/>
  <c r="AT9" i="31"/>
  <c r="AT9" i="37" s="1"/>
  <c r="AS9" i="31"/>
  <c r="AS9" i="37" s="1"/>
  <c r="AR9" i="31"/>
  <c r="AQ9" i="31"/>
  <c r="AQ9" i="37" s="1"/>
  <c r="AP9" i="31"/>
  <c r="AP9" i="37" s="1"/>
  <c r="AO9" i="31"/>
  <c r="AO9" i="37" s="1"/>
  <c r="AN9" i="31"/>
  <c r="AN9" i="37" s="1"/>
  <c r="AM9" i="31"/>
  <c r="AM9" i="37" s="1"/>
  <c r="AL9" i="31"/>
  <c r="AL9" i="37" s="1"/>
  <c r="AK9" i="31"/>
  <c r="AK9" i="37" s="1"/>
  <c r="AJ9" i="31"/>
  <c r="AJ9" i="37" s="1"/>
  <c r="AI9" i="31"/>
  <c r="AI9" i="37" s="1"/>
  <c r="AH9" i="31"/>
  <c r="AH9" i="37" s="1"/>
  <c r="AG9" i="31"/>
  <c r="AG9" i="37" s="1"/>
  <c r="AF9" i="31"/>
  <c r="AF9" i="37" s="1"/>
  <c r="AE9" i="31"/>
  <c r="AE9" i="37" s="1"/>
  <c r="AD9" i="31"/>
  <c r="AD9" i="37" s="1"/>
  <c r="AC9" i="31"/>
  <c r="AC9" i="37" s="1"/>
  <c r="AB9" i="31"/>
  <c r="AB9" i="37" s="1"/>
  <c r="AA9" i="31"/>
  <c r="AA9" i="37" s="1"/>
  <c r="Z9" i="31"/>
  <c r="Z9" i="37" s="1"/>
  <c r="Y9" i="31"/>
  <c r="Y9" i="37" s="1"/>
  <c r="X9" i="31"/>
  <c r="X9" i="37" s="1"/>
  <c r="W9" i="31"/>
  <c r="W9" i="37" s="1"/>
  <c r="V9" i="31"/>
  <c r="V9" i="37" s="1"/>
  <c r="U9" i="31"/>
  <c r="U9" i="37" s="1"/>
  <c r="T9" i="31"/>
  <c r="T9" i="37" s="1"/>
  <c r="S9" i="31"/>
  <c r="S9" i="37" s="1"/>
  <c r="R9" i="31"/>
  <c r="R9" i="37" s="1"/>
  <c r="Q9" i="31"/>
  <c r="Q9" i="37" s="1"/>
  <c r="P9" i="31"/>
  <c r="P9" i="37" s="1"/>
  <c r="O9" i="31"/>
  <c r="O9" i="37" s="1"/>
  <c r="N9" i="31"/>
  <c r="N9" i="37" s="1"/>
  <c r="M9" i="31"/>
  <c r="M9" i="37" s="1"/>
  <c r="L9" i="31"/>
  <c r="L9" i="37" s="1"/>
  <c r="K9" i="31"/>
  <c r="K9" i="37" s="1"/>
  <c r="J9" i="31"/>
  <c r="J9" i="37" s="1"/>
  <c r="I9" i="31"/>
  <c r="I9" i="37" s="1"/>
  <c r="H9" i="31"/>
  <c r="H9" i="37" s="1"/>
  <c r="G9" i="31"/>
  <c r="G9" i="37" s="1"/>
  <c r="F9" i="31"/>
  <c r="F9" i="37" s="1"/>
  <c r="E9" i="31"/>
  <c r="E9" i="37" s="1"/>
  <c r="D9" i="31"/>
  <c r="D9" i="37" s="1"/>
  <c r="AY8" i="37"/>
  <c r="AX8" i="31"/>
  <c r="AW8" i="31"/>
  <c r="AV8" i="31"/>
  <c r="AU8" i="31"/>
  <c r="AU8" i="37" s="1"/>
  <c r="AT8" i="31"/>
  <c r="AT8" i="37" s="1"/>
  <c r="AS8" i="31"/>
  <c r="AR8" i="31"/>
  <c r="AR8" i="37" s="1"/>
  <c r="AQ8" i="31"/>
  <c r="AQ8" i="37" s="1"/>
  <c r="AP8" i="31"/>
  <c r="AP8" i="37" s="1"/>
  <c r="AO8" i="31"/>
  <c r="AO8" i="37" s="1"/>
  <c r="AN8" i="31"/>
  <c r="AN8" i="37" s="1"/>
  <c r="AM8" i="31"/>
  <c r="AM8" i="37" s="1"/>
  <c r="AL8" i="31"/>
  <c r="AL8" i="37" s="1"/>
  <c r="AK8" i="31"/>
  <c r="AK8" i="37" s="1"/>
  <c r="AJ8" i="31"/>
  <c r="AJ8" i="37" s="1"/>
  <c r="AI8" i="31"/>
  <c r="AI8" i="37" s="1"/>
  <c r="AH8" i="31"/>
  <c r="AH8" i="37" s="1"/>
  <c r="AG8" i="31"/>
  <c r="AG8" i="37" s="1"/>
  <c r="AF8" i="31"/>
  <c r="AF8" i="37" s="1"/>
  <c r="AE8" i="31"/>
  <c r="AE8" i="37" s="1"/>
  <c r="AD8" i="31"/>
  <c r="AD8" i="37" s="1"/>
  <c r="AC8" i="31"/>
  <c r="AC8" i="37" s="1"/>
  <c r="AB8" i="31"/>
  <c r="AB8" i="37" s="1"/>
  <c r="AA8" i="31"/>
  <c r="AA8" i="37" s="1"/>
  <c r="Z8" i="31"/>
  <c r="Z8" i="37" s="1"/>
  <c r="Y8" i="31"/>
  <c r="Y8" i="37" s="1"/>
  <c r="X8" i="31"/>
  <c r="X8" i="37" s="1"/>
  <c r="W8" i="31"/>
  <c r="W8" i="37" s="1"/>
  <c r="V8" i="31"/>
  <c r="V8" i="37" s="1"/>
  <c r="U8" i="31"/>
  <c r="U8" i="37" s="1"/>
  <c r="T8" i="31"/>
  <c r="T8" i="37" s="1"/>
  <c r="S8" i="31"/>
  <c r="S8" i="37" s="1"/>
  <c r="R8" i="31"/>
  <c r="R8" i="37" s="1"/>
  <c r="Q8" i="31"/>
  <c r="Q8" i="37" s="1"/>
  <c r="P8" i="31"/>
  <c r="P8" i="37" s="1"/>
  <c r="O8" i="31"/>
  <c r="O8" i="37" s="1"/>
  <c r="N8" i="31"/>
  <c r="N8" i="37" s="1"/>
  <c r="M8" i="31"/>
  <c r="M8" i="37" s="1"/>
  <c r="L8" i="31"/>
  <c r="L8" i="37" s="1"/>
  <c r="K8" i="31"/>
  <c r="K8" i="37" s="1"/>
  <c r="J8" i="31"/>
  <c r="J8" i="37" s="1"/>
  <c r="I8" i="31"/>
  <c r="I8" i="37" s="1"/>
  <c r="H8" i="31"/>
  <c r="H8" i="37" s="1"/>
  <c r="G8" i="31"/>
  <c r="G8" i="37" s="1"/>
  <c r="F8" i="31"/>
  <c r="F8" i="37" s="1"/>
  <c r="E8" i="31"/>
  <c r="E8" i="37" s="1"/>
  <c r="D8" i="31"/>
  <c r="D8" i="37" s="1"/>
  <c r="AX7" i="31"/>
  <c r="AW7" i="31"/>
  <c r="AW7" i="37" s="1"/>
  <c r="AV7" i="31"/>
  <c r="AU7" i="31"/>
  <c r="AU7" i="37" s="1"/>
  <c r="AT7" i="31"/>
  <c r="AS7" i="31"/>
  <c r="AS7" i="37" s="1"/>
  <c r="AR7" i="31"/>
  <c r="AR7" i="37" s="1"/>
  <c r="AQ7" i="31"/>
  <c r="AP7" i="31"/>
  <c r="AP7" i="37" s="1"/>
  <c r="AO7" i="31"/>
  <c r="AO7" i="37" s="1"/>
  <c r="AN7" i="31"/>
  <c r="AN7" i="37" s="1"/>
  <c r="AM7" i="31"/>
  <c r="AM7" i="37" s="1"/>
  <c r="AL7" i="31"/>
  <c r="AL7" i="37" s="1"/>
  <c r="AK7" i="31"/>
  <c r="AK7" i="37" s="1"/>
  <c r="AJ7" i="31"/>
  <c r="AJ7" i="37" s="1"/>
  <c r="AI7" i="31"/>
  <c r="AI7" i="37" s="1"/>
  <c r="AH7" i="31"/>
  <c r="AH7" i="37" s="1"/>
  <c r="AG7" i="31"/>
  <c r="AG7" i="37" s="1"/>
  <c r="AF7" i="31"/>
  <c r="AF7" i="37" s="1"/>
  <c r="AE7" i="31"/>
  <c r="AE7" i="37" s="1"/>
  <c r="AD7" i="31"/>
  <c r="AD7" i="37" s="1"/>
  <c r="AC7" i="31"/>
  <c r="AC7" i="37" s="1"/>
  <c r="AB7" i="31"/>
  <c r="AB7" i="37" s="1"/>
  <c r="AA7" i="31"/>
  <c r="AA7" i="37" s="1"/>
  <c r="Z7" i="31"/>
  <c r="Z7" i="37" s="1"/>
  <c r="Y7" i="31"/>
  <c r="Y7" i="37" s="1"/>
  <c r="X7" i="31"/>
  <c r="X7" i="37" s="1"/>
  <c r="W7" i="31"/>
  <c r="W7" i="37" s="1"/>
  <c r="V7" i="31"/>
  <c r="V7" i="37" s="1"/>
  <c r="U7" i="31"/>
  <c r="U7" i="37" s="1"/>
  <c r="T7" i="31"/>
  <c r="T7" i="37" s="1"/>
  <c r="S7" i="31"/>
  <c r="S7" i="37" s="1"/>
  <c r="R7" i="31"/>
  <c r="R7" i="37" s="1"/>
  <c r="Q7" i="31"/>
  <c r="Q7" i="37" s="1"/>
  <c r="P7" i="31"/>
  <c r="P7" i="37" s="1"/>
  <c r="O7" i="31"/>
  <c r="O7" i="37" s="1"/>
  <c r="N7" i="31"/>
  <c r="N7" i="37" s="1"/>
  <c r="M7" i="31"/>
  <c r="M7" i="37" s="1"/>
  <c r="L7" i="31"/>
  <c r="L7" i="37" s="1"/>
  <c r="K7" i="31"/>
  <c r="K7" i="37" s="1"/>
  <c r="J7" i="31"/>
  <c r="J7" i="37" s="1"/>
  <c r="I7" i="31"/>
  <c r="I7" i="37" s="1"/>
  <c r="H7" i="31"/>
  <c r="H7" i="37" s="1"/>
  <c r="G7" i="31"/>
  <c r="G7" i="37" s="1"/>
  <c r="F7" i="31"/>
  <c r="F7" i="37" s="1"/>
  <c r="E7" i="31"/>
  <c r="E7" i="37" s="1"/>
  <c r="D7" i="31"/>
  <c r="D7" i="37" s="1"/>
  <c r="AX6" i="31"/>
  <c r="AW6" i="31"/>
  <c r="AW47" i="31" s="1"/>
  <c r="AW47" i="37" s="1"/>
  <c r="AV6" i="31"/>
  <c r="AU6" i="31"/>
  <c r="AT6" i="31"/>
  <c r="AS6" i="31"/>
  <c r="AS47" i="31" s="1"/>
  <c r="AS47" i="37" s="1"/>
  <c r="AR6" i="31"/>
  <c r="AR47" i="31" s="1"/>
  <c r="AQ6" i="31"/>
  <c r="AP6" i="31"/>
  <c r="AO6" i="31"/>
  <c r="AO47" i="31" s="1"/>
  <c r="AO47" i="37" s="1"/>
  <c r="AN6" i="31"/>
  <c r="AN47" i="31" s="1"/>
  <c r="AM6" i="31"/>
  <c r="AL6" i="31"/>
  <c r="AK6" i="31"/>
  <c r="AK6" i="37" s="1"/>
  <c r="AJ6" i="31"/>
  <c r="AJ6" i="37" s="1"/>
  <c r="AI6" i="31"/>
  <c r="AH6" i="31"/>
  <c r="AG6" i="31"/>
  <c r="AG6" i="37" s="1"/>
  <c r="AF6" i="31"/>
  <c r="AF6" i="37" s="1"/>
  <c r="AE6" i="31"/>
  <c r="AD6" i="31"/>
  <c r="AD6" i="37" s="1"/>
  <c r="AC6" i="31"/>
  <c r="AC6" i="37" s="1"/>
  <c r="AB6" i="31"/>
  <c r="AB6" i="37" s="1"/>
  <c r="AA6" i="31"/>
  <c r="Z6" i="31"/>
  <c r="Z47" i="31" s="1"/>
  <c r="Z47" i="37" s="1"/>
  <c r="Y6" i="31"/>
  <c r="Y6" i="37" s="1"/>
  <c r="X6" i="31"/>
  <c r="X6" i="37" s="1"/>
  <c r="W6" i="31"/>
  <c r="V6" i="31"/>
  <c r="U6" i="31"/>
  <c r="U6" i="37" s="1"/>
  <c r="T6" i="31"/>
  <c r="T6" i="37" s="1"/>
  <c r="S6" i="31"/>
  <c r="R6" i="31"/>
  <c r="Q6" i="31"/>
  <c r="Q6" i="37" s="1"/>
  <c r="P6" i="31"/>
  <c r="P6" i="37" s="1"/>
  <c r="O6" i="31"/>
  <c r="N6" i="31"/>
  <c r="M6" i="31"/>
  <c r="M6" i="37" s="1"/>
  <c r="L6" i="31"/>
  <c r="L6" i="37" s="1"/>
  <c r="K6" i="31"/>
  <c r="J6" i="31"/>
  <c r="J6" i="37" s="1"/>
  <c r="I6" i="31"/>
  <c r="I6" i="37" s="1"/>
  <c r="H6" i="31"/>
  <c r="H6" i="37" s="1"/>
  <c r="G6" i="31"/>
  <c r="F6" i="31"/>
  <c r="E6" i="31"/>
  <c r="E6" i="37" s="1"/>
  <c r="D6" i="31"/>
  <c r="D6" i="37" s="1"/>
  <c r="AY46" i="31"/>
  <c r="AQ7" i="35" s="1"/>
  <c r="AX5" i="31"/>
  <c r="AX5" i="37" s="1"/>
  <c r="AW5" i="31"/>
  <c r="AW5" i="37" s="1"/>
  <c r="AV5" i="31"/>
  <c r="BK5" i="31" s="1"/>
  <c r="AU5" i="31"/>
  <c r="AT5" i="31"/>
  <c r="AT5" i="37" s="1"/>
  <c r="AS5" i="31"/>
  <c r="AS5" i="37" s="1"/>
  <c r="AR5" i="31"/>
  <c r="AQ5" i="31"/>
  <c r="AP5" i="31"/>
  <c r="AP5" i="37" s="1"/>
  <c r="AO5" i="31"/>
  <c r="AO5" i="37" s="1"/>
  <c r="AN5" i="31"/>
  <c r="AM5" i="31"/>
  <c r="AM5" i="37" s="1"/>
  <c r="AL5" i="31"/>
  <c r="AL5" i="37" s="1"/>
  <c r="AK5" i="31"/>
  <c r="AK5" i="37" s="1"/>
  <c r="AJ5" i="31"/>
  <c r="AI5" i="31"/>
  <c r="AH5" i="31"/>
  <c r="AH5" i="37" s="1"/>
  <c r="AG5" i="31"/>
  <c r="AG5" i="37" s="1"/>
  <c r="AF5" i="31"/>
  <c r="AE5" i="31"/>
  <c r="AE46" i="31" s="1"/>
  <c r="AE46" i="37" s="1"/>
  <c r="AD5" i="31"/>
  <c r="AD5" i="37" s="1"/>
  <c r="AC5" i="31"/>
  <c r="AC5" i="37" s="1"/>
  <c r="AB5" i="31"/>
  <c r="AA5" i="31"/>
  <c r="Z5" i="31"/>
  <c r="Z5" i="37" s="1"/>
  <c r="Y5" i="31"/>
  <c r="Y5" i="37" s="1"/>
  <c r="X5" i="31"/>
  <c r="W5" i="31"/>
  <c r="V5" i="31"/>
  <c r="V5" i="37" s="1"/>
  <c r="U5" i="31"/>
  <c r="U5" i="37" s="1"/>
  <c r="T5" i="31"/>
  <c r="S5" i="31"/>
  <c r="R5" i="31"/>
  <c r="R5" i="37" s="1"/>
  <c r="Q5" i="31"/>
  <c r="Q5" i="37" s="1"/>
  <c r="P5" i="31"/>
  <c r="O5" i="31"/>
  <c r="O5" i="37" s="1"/>
  <c r="N5" i="31"/>
  <c r="N5" i="37" s="1"/>
  <c r="M5" i="31"/>
  <c r="M5" i="37" s="1"/>
  <c r="L5" i="31"/>
  <c r="K5" i="31"/>
  <c r="K46" i="31" s="1"/>
  <c r="K46" i="37" s="1"/>
  <c r="J5" i="31"/>
  <c r="J5" i="37" s="1"/>
  <c r="I5" i="31"/>
  <c r="I5" i="37" s="1"/>
  <c r="H5" i="31"/>
  <c r="G5" i="31"/>
  <c r="F5" i="31"/>
  <c r="F5" i="37" s="1"/>
  <c r="E5" i="31"/>
  <c r="E5" i="37" s="1"/>
  <c r="BK55" i="62"/>
  <c r="BJ55" i="62"/>
  <c r="BI55" i="62"/>
  <c r="BH55" i="62"/>
  <c r="BG55" i="62"/>
  <c r="BF55" i="62"/>
  <c r="BE55" i="62"/>
  <c r="BD55" i="62"/>
  <c r="BC55" i="62"/>
  <c r="BB55" i="62"/>
  <c r="BA55" i="62"/>
  <c r="AZ55" i="62"/>
  <c r="AY55" i="62"/>
  <c r="AX55" i="62"/>
  <c r="AW55" i="62"/>
  <c r="AV55" i="62"/>
  <c r="AU55" i="62"/>
  <c r="AT55" i="62"/>
  <c r="AS55" i="62"/>
  <c r="AR55" i="62"/>
  <c r="AQ55" i="62"/>
  <c r="AP55" i="62"/>
  <c r="AO55" i="62"/>
  <c r="AN55" i="62"/>
  <c r="AM55" i="62"/>
  <c r="AL55" i="62"/>
  <c r="AK55" i="62"/>
  <c r="AJ55" i="62"/>
  <c r="AI55" i="62"/>
  <c r="AH55" i="62"/>
  <c r="AG55" i="62"/>
  <c r="AF55" i="62"/>
  <c r="AE55" i="62"/>
  <c r="AD55" i="62"/>
  <c r="AC55" i="62"/>
  <c r="AB55" i="62"/>
  <c r="AA55" i="62"/>
  <c r="Z55" i="62"/>
  <c r="Y55" i="62"/>
  <c r="X55" i="62"/>
  <c r="W55" i="62"/>
  <c r="V55" i="62"/>
  <c r="U55" i="62"/>
  <c r="T55" i="62"/>
  <c r="S55" i="62"/>
  <c r="R55" i="62"/>
  <c r="Q55" i="62"/>
  <c r="P55" i="62"/>
  <c r="O55" i="62"/>
  <c r="N55" i="62"/>
  <c r="M55" i="62"/>
  <c r="L55" i="62"/>
  <c r="K55" i="62"/>
  <c r="J55" i="62"/>
  <c r="I55" i="62"/>
  <c r="H55" i="62"/>
  <c r="G55" i="62"/>
  <c r="F55" i="62"/>
  <c r="E55" i="62"/>
  <c r="D55" i="62"/>
  <c r="BK54" i="62"/>
  <c r="BJ54" i="62"/>
  <c r="BI54" i="62"/>
  <c r="BH54" i="62"/>
  <c r="BG54" i="62"/>
  <c r="BF54" i="62"/>
  <c r="BE54" i="62"/>
  <c r="BD54" i="62"/>
  <c r="BC54" i="62"/>
  <c r="BB54" i="62"/>
  <c r="BA54" i="62"/>
  <c r="AZ54" i="62"/>
  <c r="AY54" i="62"/>
  <c r="AX54" i="62"/>
  <c r="AW54" i="62"/>
  <c r="AV54" i="62"/>
  <c r="AU54" i="62"/>
  <c r="AT54" i="62"/>
  <c r="AS54" i="62"/>
  <c r="AR54" i="62"/>
  <c r="AQ54" i="62"/>
  <c r="AP54" i="62"/>
  <c r="AO54" i="62"/>
  <c r="AN54" i="62"/>
  <c r="O54" i="62"/>
  <c r="N54" i="62"/>
  <c r="M54" i="62"/>
  <c r="L54" i="62"/>
  <c r="K54" i="62"/>
  <c r="J54" i="62"/>
  <c r="I54" i="62"/>
  <c r="H54" i="62"/>
  <c r="G54" i="62"/>
  <c r="F54" i="62"/>
  <c r="E54" i="62"/>
  <c r="D54" i="62"/>
  <c r="BK53" i="62"/>
  <c r="BJ53" i="62"/>
  <c r="BI53" i="62"/>
  <c r="BH53" i="62"/>
  <c r="BG53" i="62"/>
  <c r="BF53" i="62"/>
  <c r="BE53" i="62"/>
  <c r="BD53" i="62"/>
  <c r="BC53" i="62"/>
  <c r="BB53" i="62"/>
  <c r="BA53" i="62"/>
  <c r="AZ53" i="62"/>
  <c r="AY53" i="62"/>
  <c r="AX53" i="62"/>
  <c r="AW53" i="62"/>
  <c r="AV53" i="62"/>
  <c r="AU53" i="62"/>
  <c r="AT53" i="62"/>
  <c r="AS53" i="62"/>
  <c r="AR53" i="62"/>
  <c r="AQ53" i="62"/>
  <c r="AP53" i="62"/>
  <c r="AO53" i="62"/>
  <c r="AN53" i="62"/>
  <c r="AM53" i="62"/>
  <c r="AL53" i="62"/>
  <c r="AK53" i="62"/>
  <c r="AJ53" i="62"/>
  <c r="AI53" i="62"/>
  <c r="AH53" i="62"/>
  <c r="AG53" i="62"/>
  <c r="AF53" i="62"/>
  <c r="AE53" i="62"/>
  <c r="AD53" i="62"/>
  <c r="AC53" i="62"/>
  <c r="AB53" i="62"/>
  <c r="AA53" i="62"/>
  <c r="Z53" i="62"/>
  <c r="Y53" i="62"/>
  <c r="X53" i="62"/>
  <c r="W53" i="62"/>
  <c r="V53" i="62"/>
  <c r="U53" i="62"/>
  <c r="T53" i="62"/>
  <c r="S53" i="62"/>
  <c r="R53" i="62"/>
  <c r="Q53" i="62"/>
  <c r="P53" i="62"/>
  <c r="O53" i="62"/>
  <c r="N53" i="62"/>
  <c r="M53" i="62"/>
  <c r="L53" i="62"/>
  <c r="K53" i="62"/>
  <c r="J53" i="62"/>
  <c r="I53" i="62"/>
  <c r="H53" i="62"/>
  <c r="G53" i="62"/>
  <c r="F53" i="62"/>
  <c r="E53" i="62"/>
  <c r="D53" i="62"/>
  <c r="BK52" i="62"/>
  <c r="BJ52" i="62"/>
  <c r="BI52" i="62"/>
  <c r="BH52" i="62"/>
  <c r="BG52" i="62"/>
  <c r="BF52" i="62"/>
  <c r="BE52" i="62"/>
  <c r="BD52" i="62"/>
  <c r="BC52" i="62"/>
  <c r="BB52" i="62"/>
  <c r="BA52" i="62"/>
  <c r="AZ52" i="62"/>
  <c r="AY52" i="62"/>
  <c r="AX52" i="62"/>
  <c r="AW52" i="62"/>
  <c r="AV52" i="62"/>
  <c r="AU52" i="62"/>
  <c r="AT52" i="62"/>
  <c r="AS52" i="62"/>
  <c r="AR52" i="62"/>
  <c r="AQ52" i="62"/>
  <c r="AP52" i="62"/>
  <c r="AO52" i="62"/>
  <c r="AN52" i="62"/>
  <c r="AM52" i="62"/>
  <c r="AL52" i="62"/>
  <c r="AK52" i="62"/>
  <c r="AJ52" i="62"/>
  <c r="AI52" i="62"/>
  <c r="AH52" i="62"/>
  <c r="AG52" i="62"/>
  <c r="AF52" i="62"/>
  <c r="AE52" i="62"/>
  <c r="AD52" i="62"/>
  <c r="AC52" i="62"/>
  <c r="AB52" i="62"/>
  <c r="AA52" i="62"/>
  <c r="Z52" i="62"/>
  <c r="Y52" i="62"/>
  <c r="X52" i="62"/>
  <c r="W52" i="62"/>
  <c r="V52" i="62"/>
  <c r="U52" i="62"/>
  <c r="T52" i="62"/>
  <c r="S52" i="62"/>
  <c r="R52" i="62"/>
  <c r="Q52" i="62"/>
  <c r="P52" i="62"/>
  <c r="O52" i="62"/>
  <c r="N52" i="62"/>
  <c r="M52" i="62"/>
  <c r="L52" i="62"/>
  <c r="K52" i="62"/>
  <c r="J52" i="62"/>
  <c r="I52" i="62"/>
  <c r="H52" i="62"/>
  <c r="G52" i="62"/>
  <c r="F52" i="62"/>
  <c r="E52" i="62"/>
  <c r="D52" i="62"/>
  <c r="BK51" i="62"/>
  <c r="BJ51" i="62"/>
  <c r="BI51" i="62"/>
  <c r="BH51" i="62"/>
  <c r="BG51" i="62"/>
  <c r="BF51" i="62"/>
  <c r="BE51" i="62"/>
  <c r="BD51" i="62"/>
  <c r="BC51" i="62"/>
  <c r="BB51" i="62"/>
  <c r="BA51" i="62"/>
  <c r="AZ51" i="62"/>
  <c r="AY51" i="62"/>
  <c r="AX51" i="62"/>
  <c r="AW51" i="62"/>
  <c r="AV51" i="62"/>
  <c r="AU51" i="62"/>
  <c r="AT51" i="62"/>
  <c r="AS51" i="62"/>
  <c r="AR51" i="62"/>
  <c r="AQ51" i="62"/>
  <c r="AP51" i="62"/>
  <c r="AO51" i="62"/>
  <c r="AN51" i="62"/>
  <c r="AM51" i="62"/>
  <c r="AL51" i="62"/>
  <c r="AK51" i="62"/>
  <c r="AJ51" i="62"/>
  <c r="AI51" i="62"/>
  <c r="AH51" i="62"/>
  <c r="AG51" i="62"/>
  <c r="AF51" i="62"/>
  <c r="AE51" i="62"/>
  <c r="AD51" i="62"/>
  <c r="AC51" i="62"/>
  <c r="AB51" i="62"/>
  <c r="AA51" i="62"/>
  <c r="Z51" i="62"/>
  <c r="Y51" i="62"/>
  <c r="X51" i="62"/>
  <c r="W51" i="62"/>
  <c r="V51" i="62"/>
  <c r="U51" i="62"/>
  <c r="T51" i="62"/>
  <c r="S51" i="62"/>
  <c r="R51" i="62"/>
  <c r="Q51" i="62"/>
  <c r="P51" i="62"/>
  <c r="O51" i="62"/>
  <c r="N51" i="62"/>
  <c r="M51" i="62"/>
  <c r="L51" i="62"/>
  <c r="K51" i="62"/>
  <c r="J51" i="62"/>
  <c r="I51" i="62"/>
  <c r="H51" i="62"/>
  <c r="G51" i="62"/>
  <c r="F51" i="62"/>
  <c r="E51" i="62"/>
  <c r="D51" i="62"/>
  <c r="BK50" i="62"/>
  <c r="BJ50" i="62"/>
  <c r="BI50" i="62"/>
  <c r="BH50" i="62"/>
  <c r="BG50" i="62"/>
  <c r="BF50" i="62"/>
  <c r="BE50" i="62"/>
  <c r="BD50" i="62"/>
  <c r="BC50" i="62"/>
  <c r="BB50" i="62"/>
  <c r="BA50" i="62"/>
  <c r="AZ50" i="62"/>
  <c r="AY50" i="62"/>
  <c r="AX50" i="62"/>
  <c r="AW50" i="62"/>
  <c r="AV50" i="62"/>
  <c r="AU50" i="62"/>
  <c r="AT50" i="62"/>
  <c r="AS50" i="62"/>
  <c r="AR50" i="62"/>
  <c r="AQ50" i="62"/>
  <c r="AP50" i="62"/>
  <c r="AO50" i="62"/>
  <c r="AN50" i="62"/>
  <c r="AM50" i="62"/>
  <c r="AL50" i="62"/>
  <c r="AK50" i="62"/>
  <c r="AJ50" i="62"/>
  <c r="AI50" i="62"/>
  <c r="AH50" i="62"/>
  <c r="AG50" i="62"/>
  <c r="AF50" i="62"/>
  <c r="AE50" i="62"/>
  <c r="AD50" i="62"/>
  <c r="AC50" i="62"/>
  <c r="AB50" i="62"/>
  <c r="AA50" i="62"/>
  <c r="Z50" i="62"/>
  <c r="Y50" i="62"/>
  <c r="X50" i="62"/>
  <c r="W50" i="62"/>
  <c r="V50" i="62"/>
  <c r="U50" i="62"/>
  <c r="T50" i="62"/>
  <c r="S50" i="62"/>
  <c r="R50" i="62"/>
  <c r="Q50" i="62"/>
  <c r="P50" i="62"/>
  <c r="O50" i="62"/>
  <c r="N50" i="62"/>
  <c r="M50" i="62"/>
  <c r="L50" i="62"/>
  <c r="K50" i="62"/>
  <c r="J50" i="62"/>
  <c r="I50" i="62"/>
  <c r="H50" i="62"/>
  <c r="G50" i="62"/>
  <c r="F50" i="62"/>
  <c r="E50" i="62"/>
  <c r="D50" i="62"/>
  <c r="BK49" i="62"/>
  <c r="BJ49" i="62"/>
  <c r="BI49" i="62"/>
  <c r="BH49" i="62"/>
  <c r="BG49" i="62"/>
  <c r="BF49" i="62"/>
  <c r="BE49" i="62"/>
  <c r="BD49" i="62"/>
  <c r="BC49" i="62"/>
  <c r="BB49" i="62"/>
  <c r="BA49" i="62"/>
  <c r="AZ49" i="62"/>
  <c r="AY49" i="62"/>
  <c r="AX49" i="62"/>
  <c r="AW49" i="62"/>
  <c r="AV49" i="62"/>
  <c r="AU49" i="62"/>
  <c r="AT49" i="62"/>
  <c r="AS49" i="62"/>
  <c r="AR49" i="62"/>
  <c r="AQ49" i="62"/>
  <c r="AP49" i="62"/>
  <c r="AO49" i="62"/>
  <c r="AN49" i="62"/>
  <c r="AM49" i="62"/>
  <c r="AL49" i="62"/>
  <c r="AK49" i="62"/>
  <c r="AJ49" i="62"/>
  <c r="AI49" i="62"/>
  <c r="AH49" i="62"/>
  <c r="AG49" i="62"/>
  <c r="AF49" i="62"/>
  <c r="AE49" i="62"/>
  <c r="AD49" i="62"/>
  <c r="AC49" i="62"/>
  <c r="AB49" i="62"/>
  <c r="AA49" i="62"/>
  <c r="Z49" i="62"/>
  <c r="Y49" i="62"/>
  <c r="X49" i="62"/>
  <c r="W49" i="62"/>
  <c r="V49" i="62"/>
  <c r="U49" i="62"/>
  <c r="T49" i="62"/>
  <c r="S49" i="62"/>
  <c r="R49" i="62"/>
  <c r="Q49" i="62"/>
  <c r="P49" i="62"/>
  <c r="O49" i="62"/>
  <c r="N49" i="62"/>
  <c r="M49" i="62"/>
  <c r="L49" i="62"/>
  <c r="K49" i="62"/>
  <c r="J49" i="62"/>
  <c r="I49" i="62"/>
  <c r="H49" i="62"/>
  <c r="G49" i="62"/>
  <c r="F49" i="62"/>
  <c r="E49" i="62"/>
  <c r="D49" i="62"/>
  <c r="BK48" i="62"/>
  <c r="BJ48" i="62"/>
  <c r="BI48" i="62"/>
  <c r="BH48" i="62"/>
  <c r="BG48" i="62"/>
  <c r="BF48" i="62"/>
  <c r="BE48" i="62"/>
  <c r="BD48" i="62"/>
  <c r="BC48" i="62"/>
  <c r="BB48" i="62"/>
  <c r="BA48" i="62"/>
  <c r="AZ48" i="62"/>
  <c r="AY48" i="62"/>
  <c r="AX48" i="62"/>
  <c r="AW48" i="62"/>
  <c r="AV48" i="62"/>
  <c r="AU48" i="62"/>
  <c r="AT48" i="62"/>
  <c r="AS48" i="62"/>
  <c r="AR48" i="62"/>
  <c r="AQ48" i="62"/>
  <c r="AP48" i="62"/>
  <c r="AO48" i="62"/>
  <c r="AN48" i="62"/>
  <c r="AM48" i="62"/>
  <c r="AL48" i="62"/>
  <c r="AK48" i="62"/>
  <c r="AJ48" i="62"/>
  <c r="AI48" i="62"/>
  <c r="AH48" i="62"/>
  <c r="AG48" i="62"/>
  <c r="AF48" i="62"/>
  <c r="AE48" i="62"/>
  <c r="AD48" i="62"/>
  <c r="AC48" i="62"/>
  <c r="AB48" i="62"/>
  <c r="AA48" i="62"/>
  <c r="Z48" i="62"/>
  <c r="Y48" i="62"/>
  <c r="X48" i="62"/>
  <c r="W48" i="62"/>
  <c r="V48" i="62"/>
  <c r="U48" i="62"/>
  <c r="T48" i="62"/>
  <c r="S48" i="62"/>
  <c r="R48" i="62"/>
  <c r="Q48" i="62"/>
  <c r="P48" i="62"/>
  <c r="O48" i="62"/>
  <c r="N48" i="62"/>
  <c r="M48" i="62"/>
  <c r="L48" i="62"/>
  <c r="K48" i="62"/>
  <c r="J48" i="62"/>
  <c r="I48" i="62"/>
  <c r="H48" i="62"/>
  <c r="G48" i="62"/>
  <c r="F48" i="62"/>
  <c r="E48" i="62"/>
  <c r="D48" i="62"/>
  <c r="BK47" i="62"/>
  <c r="BJ47" i="62"/>
  <c r="BI47" i="62"/>
  <c r="BH47" i="62"/>
  <c r="BG47" i="62"/>
  <c r="BF47" i="62"/>
  <c r="BE47" i="62"/>
  <c r="BD47" i="62"/>
  <c r="BC47" i="62"/>
  <c r="BB47" i="62"/>
  <c r="BA47" i="62"/>
  <c r="AZ47" i="62"/>
  <c r="AY47" i="62"/>
  <c r="AX47" i="62"/>
  <c r="AW47" i="62"/>
  <c r="AV47" i="62"/>
  <c r="AU47" i="62"/>
  <c r="AT47" i="62"/>
  <c r="AS47" i="62"/>
  <c r="AR47" i="62"/>
  <c r="AQ47" i="62"/>
  <c r="AP47" i="62"/>
  <c r="AO47" i="62"/>
  <c r="AN47" i="62"/>
  <c r="AM47" i="62"/>
  <c r="AL47" i="62"/>
  <c r="AK47" i="62"/>
  <c r="AJ47" i="62"/>
  <c r="AI47" i="62"/>
  <c r="AH47" i="62"/>
  <c r="AG47" i="62"/>
  <c r="AF47" i="62"/>
  <c r="AE47" i="62"/>
  <c r="AD47" i="62"/>
  <c r="AC47" i="62"/>
  <c r="AB47" i="62"/>
  <c r="AA47" i="62"/>
  <c r="Z47" i="62"/>
  <c r="Y47" i="62"/>
  <c r="X47" i="62"/>
  <c r="W47" i="62"/>
  <c r="V47" i="62"/>
  <c r="U47" i="62"/>
  <c r="T47" i="62"/>
  <c r="S47" i="62"/>
  <c r="R47" i="62"/>
  <c r="Q47" i="62"/>
  <c r="P47" i="62"/>
  <c r="O47" i="62"/>
  <c r="N47" i="62"/>
  <c r="M47" i="62"/>
  <c r="L47" i="62"/>
  <c r="K47" i="62"/>
  <c r="J47" i="62"/>
  <c r="I47" i="62"/>
  <c r="H47" i="62"/>
  <c r="G47" i="62"/>
  <c r="F47" i="62"/>
  <c r="E47" i="62"/>
  <c r="D47" i="62"/>
  <c r="BK46" i="62"/>
  <c r="BJ46" i="62"/>
  <c r="BI46" i="62"/>
  <c r="BH46" i="62"/>
  <c r="BG46" i="62"/>
  <c r="BF46" i="62"/>
  <c r="BE46" i="62"/>
  <c r="BD46" i="62"/>
  <c r="BC46" i="62"/>
  <c r="BB46" i="62"/>
  <c r="BA46" i="62"/>
  <c r="AZ46" i="62"/>
  <c r="AY46" i="62"/>
  <c r="AX46" i="62"/>
  <c r="AW46" i="62"/>
  <c r="AV46" i="62"/>
  <c r="AU46" i="62"/>
  <c r="AT46" i="62"/>
  <c r="AS46" i="62"/>
  <c r="AR46" i="62"/>
  <c r="AQ46" i="62"/>
  <c r="AP46" i="62"/>
  <c r="AO46" i="62"/>
  <c r="AN46" i="62"/>
  <c r="AM46" i="62"/>
  <c r="AL46" i="62"/>
  <c r="AK46" i="62"/>
  <c r="AJ46" i="62"/>
  <c r="AI46" i="62"/>
  <c r="AH46" i="62"/>
  <c r="AG46" i="62"/>
  <c r="AF46" i="62"/>
  <c r="AE46" i="62"/>
  <c r="AD46" i="62"/>
  <c r="AC46" i="62"/>
  <c r="AB46" i="62"/>
  <c r="AA46" i="62"/>
  <c r="Z46" i="62"/>
  <c r="Y46" i="62"/>
  <c r="X46" i="62"/>
  <c r="W46" i="62"/>
  <c r="V46" i="62"/>
  <c r="U46" i="62"/>
  <c r="T46" i="62"/>
  <c r="S46" i="62"/>
  <c r="R46" i="62"/>
  <c r="Q46" i="62"/>
  <c r="P46" i="62"/>
  <c r="O46" i="62"/>
  <c r="N46" i="62"/>
  <c r="M46" i="62"/>
  <c r="L46" i="62"/>
  <c r="K46" i="62"/>
  <c r="J46" i="62"/>
  <c r="I46" i="62"/>
  <c r="H46" i="62"/>
  <c r="G46" i="62"/>
  <c r="F46" i="62"/>
  <c r="E46" i="62"/>
  <c r="D46" i="62"/>
  <c r="AM41" i="62"/>
  <c r="AL41" i="62"/>
  <c r="AK41" i="62"/>
  <c r="AJ41" i="62"/>
  <c r="AI41" i="62"/>
  <c r="AH41" i="62"/>
  <c r="AG41" i="62"/>
  <c r="AF41" i="62"/>
  <c r="AE41" i="62"/>
  <c r="AD41" i="62"/>
  <c r="AC41" i="62"/>
  <c r="AB41" i="62"/>
  <c r="AA41" i="62"/>
  <c r="Z41" i="62"/>
  <c r="Y41" i="62"/>
  <c r="X41" i="62"/>
  <c r="W41" i="62"/>
  <c r="V41" i="62"/>
  <c r="U41" i="62"/>
  <c r="T41" i="62"/>
  <c r="S41" i="62"/>
  <c r="R41" i="62"/>
  <c r="Q41" i="62"/>
  <c r="P41" i="62"/>
  <c r="AM39" i="62"/>
  <c r="AL39" i="62"/>
  <c r="AK39" i="62"/>
  <c r="AJ39" i="62"/>
  <c r="AI39" i="62"/>
  <c r="AH39" i="62"/>
  <c r="AG39" i="62"/>
  <c r="AF39" i="62"/>
  <c r="AE39" i="62"/>
  <c r="AD39" i="62"/>
  <c r="AC39" i="62"/>
  <c r="AB39" i="62"/>
  <c r="AA39" i="62"/>
  <c r="Z39" i="62"/>
  <c r="Y39" i="62"/>
  <c r="X39" i="62"/>
  <c r="W39" i="62"/>
  <c r="V39" i="62"/>
  <c r="U39" i="62"/>
  <c r="T39" i="62"/>
  <c r="S39" i="62"/>
  <c r="R39" i="62"/>
  <c r="Q39" i="62"/>
  <c r="P39" i="62"/>
  <c r="AM38" i="62"/>
  <c r="AL38" i="62"/>
  <c r="AK38" i="62"/>
  <c r="AJ38" i="62"/>
  <c r="AI38" i="62"/>
  <c r="AH38" i="62"/>
  <c r="AG38" i="62"/>
  <c r="AF38" i="62"/>
  <c r="AE38" i="62"/>
  <c r="AD38" i="62"/>
  <c r="AC38" i="62"/>
  <c r="AB38" i="62"/>
  <c r="AA38" i="62"/>
  <c r="Z38" i="62"/>
  <c r="Y38" i="62"/>
  <c r="X38" i="62"/>
  <c r="W38" i="62"/>
  <c r="V38" i="62"/>
  <c r="U38" i="62"/>
  <c r="T38" i="62"/>
  <c r="S38" i="62"/>
  <c r="R38" i="62"/>
  <c r="Q38" i="62"/>
  <c r="P38" i="62"/>
  <c r="AM37" i="62"/>
  <c r="AL37" i="62"/>
  <c r="AK37" i="62"/>
  <c r="AJ37" i="62"/>
  <c r="AI37" i="62"/>
  <c r="AH37" i="62"/>
  <c r="AG37" i="62"/>
  <c r="AF37" i="62"/>
  <c r="AE37" i="62"/>
  <c r="AD37" i="62"/>
  <c r="AC37" i="62"/>
  <c r="AB37" i="62"/>
  <c r="AA37" i="62"/>
  <c r="Z37" i="62"/>
  <c r="Y37" i="62"/>
  <c r="X37" i="62"/>
  <c r="W37" i="62"/>
  <c r="V37" i="62"/>
  <c r="U37" i="62"/>
  <c r="T37" i="62"/>
  <c r="S37" i="62"/>
  <c r="R37" i="62"/>
  <c r="Q37" i="62"/>
  <c r="P37" i="62"/>
  <c r="AM36" i="62"/>
  <c r="AL36" i="62"/>
  <c r="AK36" i="62"/>
  <c r="AJ36" i="62"/>
  <c r="AI36" i="62"/>
  <c r="AH36" i="62"/>
  <c r="AG36" i="62"/>
  <c r="AF36" i="62"/>
  <c r="AE36" i="62"/>
  <c r="AD36" i="62"/>
  <c r="AC36" i="62"/>
  <c r="AB36" i="62"/>
  <c r="AA36" i="62"/>
  <c r="Z36" i="62"/>
  <c r="Y36" i="62"/>
  <c r="X36" i="62"/>
  <c r="W36" i="62"/>
  <c r="V36" i="62"/>
  <c r="U36" i="62"/>
  <c r="T36" i="62"/>
  <c r="S36" i="62"/>
  <c r="R36" i="62"/>
  <c r="Q36" i="62"/>
  <c r="P36" i="62"/>
  <c r="AM35" i="62"/>
  <c r="AL35" i="62"/>
  <c r="AK35" i="62"/>
  <c r="AJ35" i="62"/>
  <c r="AI35" i="62"/>
  <c r="AH35" i="62"/>
  <c r="AG35" i="62"/>
  <c r="AF35" i="62"/>
  <c r="AE35" i="62"/>
  <c r="AD35" i="62"/>
  <c r="AC35" i="62"/>
  <c r="AB35" i="62"/>
  <c r="AA35" i="62"/>
  <c r="Z35" i="62"/>
  <c r="Y35" i="62"/>
  <c r="X35" i="62"/>
  <c r="W35" i="62"/>
  <c r="V35" i="62"/>
  <c r="U35" i="62"/>
  <c r="T35" i="62"/>
  <c r="S35" i="62"/>
  <c r="R35" i="62"/>
  <c r="Q35" i="62"/>
  <c r="P35" i="62"/>
  <c r="AM34" i="62"/>
  <c r="AL34" i="62"/>
  <c r="AK34" i="62"/>
  <c r="AJ34" i="62"/>
  <c r="AI34" i="62"/>
  <c r="AH34" i="62"/>
  <c r="AG34" i="62"/>
  <c r="AF34" i="62"/>
  <c r="AE34" i="62"/>
  <c r="AD34" i="62"/>
  <c r="AC34" i="62"/>
  <c r="AB34" i="62"/>
  <c r="AA34" i="62"/>
  <c r="Z34" i="62"/>
  <c r="Y34" i="62"/>
  <c r="X34" i="62"/>
  <c r="W34" i="62"/>
  <c r="V34" i="62"/>
  <c r="U34" i="62"/>
  <c r="T34" i="62"/>
  <c r="S34" i="62"/>
  <c r="R34" i="62"/>
  <c r="Q34" i="62"/>
  <c r="P34" i="62"/>
  <c r="AM33" i="62"/>
  <c r="AL33" i="62"/>
  <c r="AK33" i="62"/>
  <c r="AJ33" i="62"/>
  <c r="AI33" i="62"/>
  <c r="AH33" i="62"/>
  <c r="AG33" i="62"/>
  <c r="AF33" i="62"/>
  <c r="AE33" i="62"/>
  <c r="AD33" i="62"/>
  <c r="AC33" i="62"/>
  <c r="AB33" i="62"/>
  <c r="AA33" i="62"/>
  <c r="Z33" i="62"/>
  <c r="Y33" i="62"/>
  <c r="X33" i="62"/>
  <c r="W33" i="62"/>
  <c r="V33" i="62"/>
  <c r="U33" i="62"/>
  <c r="T33" i="62"/>
  <c r="S33" i="62"/>
  <c r="R33" i="62"/>
  <c r="Q33" i="62"/>
  <c r="P33" i="62"/>
  <c r="AM32" i="62"/>
  <c r="AL32" i="62"/>
  <c r="AK32" i="62"/>
  <c r="AJ32" i="62"/>
  <c r="AI32" i="62"/>
  <c r="AH32" i="62"/>
  <c r="AG32" i="62"/>
  <c r="AF32" i="62"/>
  <c r="AE32" i="62"/>
  <c r="AD32" i="62"/>
  <c r="AC32" i="62"/>
  <c r="AB32" i="62"/>
  <c r="AA32" i="62"/>
  <c r="Z32" i="62"/>
  <c r="Y32" i="62"/>
  <c r="X32" i="62"/>
  <c r="W32" i="62"/>
  <c r="V32" i="62"/>
  <c r="U32" i="62"/>
  <c r="T32" i="62"/>
  <c r="S32" i="62"/>
  <c r="R32" i="62"/>
  <c r="Q32" i="62"/>
  <c r="P32" i="62"/>
  <c r="AM31" i="62"/>
  <c r="AL31" i="62"/>
  <c r="AK31" i="62"/>
  <c r="AJ31" i="62"/>
  <c r="AI31" i="62"/>
  <c r="AH31" i="62"/>
  <c r="AG31" i="62"/>
  <c r="AF31" i="62"/>
  <c r="AE31" i="62"/>
  <c r="AD31" i="62"/>
  <c r="AC31" i="62"/>
  <c r="AB31" i="62"/>
  <c r="AA31" i="62"/>
  <c r="Z31" i="62"/>
  <c r="Y31" i="62"/>
  <c r="X31" i="62"/>
  <c r="W31" i="62"/>
  <c r="V31" i="62"/>
  <c r="U31" i="62"/>
  <c r="T31" i="62"/>
  <c r="S31" i="62"/>
  <c r="R31" i="62"/>
  <c r="Q31" i="62"/>
  <c r="P31" i="62"/>
  <c r="AM30" i="62"/>
  <c r="AL30" i="62"/>
  <c r="AK30" i="62"/>
  <c r="AJ30" i="62"/>
  <c r="AI30" i="62"/>
  <c r="AH30" i="62"/>
  <c r="AG30" i="62"/>
  <c r="AF30" i="62"/>
  <c r="AE30" i="62"/>
  <c r="AD30" i="62"/>
  <c r="AC30" i="62"/>
  <c r="AB30" i="62"/>
  <c r="AA30" i="62"/>
  <c r="Z30" i="62"/>
  <c r="Y30" i="62"/>
  <c r="X30" i="62"/>
  <c r="W30" i="62"/>
  <c r="V30" i="62"/>
  <c r="U30" i="62"/>
  <c r="T30" i="62"/>
  <c r="S30" i="62"/>
  <c r="R30" i="62"/>
  <c r="Q30" i="62"/>
  <c r="P30" i="62"/>
  <c r="AM29" i="62"/>
  <c r="AL29" i="62"/>
  <c r="AK29" i="62"/>
  <c r="AJ29" i="62"/>
  <c r="AI29" i="62"/>
  <c r="AH29" i="62"/>
  <c r="AG29" i="62"/>
  <c r="AF29" i="62"/>
  <c r="AE29" i="62"/>
  <c r="AD29" i="62"/>
  <c r="AC29" i="62"/>
  <c r="AB29" i="62"/>
  <c r="AA29" i="62"/>
  <c r="Z29" i="62"/>
  <c r="Y29" i="62"/>
  <c r="X29" i="62"/>
  <c r="W29" i="62"/>
  <c r="V29" i="62"/>
  <c r="U29" i="62"/>
  <c r="T29" i="62"/>
  <c r="S29" i="62"/>
  <c r="R29" i="62"/>
  <c r="Q29" i="62"/>
  <c r="P29" i="62"/>
  <c r="AM28" i="62"/>
  <c r="AL28" i="62"/>
  <c r="AK28" i="62"/>
  <c r="AJ28" i="62"/>
  <c r="AI28" i="62"/>
  <c r="AH28" i="62"/>
  <c r="AG28" i="62"/>
  <c r="AF28" i="62"/>
  <c r="AE28" i="62"/>
  <c r="AD28" i="62"/>
  <c r="AC28" i="62"/>
  <c r="AB28" i="62"/>
  <c r="AA28" i="62"/>
  <c r="Z28" i="62"/>
  <c r="Y28" i="62"/>
  <c r="X28" i="62"/>
  <c r="W28" i="62"/>
  <c r="V28" i="62"/>
  <c r="U28" i="62"/>
  <c r="T28" i="62"/>
  <c r="S28" i="62"/>
  <c r="R28" i="62"/>
  <c r="Q28" i="62"/>
  <c r="P28" i="62"/>
  <c r="AM27" i="62"/>
  <c r="AL27" i="62"/>
  <c r="AK27" i="62"/>
  <c r="AJ27" i="62"/>
  <c r="AI27" i="62"/>
  <c r="AH27" i="62"/>
  <c r="AG27" i="62"/>
  <c r="AF27" i="62"/>
  <c r="AE27" i="62"/>
  <c r="AD27" i="62"/>
  <c r="AC27" i="62"/>
  <c r="AB27" i="62"/>
  <c r="AA27" i="62"/>
  <c r="Z27" i="62"/>
  <c r="Y27" i="62"/>
  <c r="X27" i="62"/>
  <c r="W27" i="62"/>
  <c r="V27" i="62"/>
  <c r="U27" i="62"/>
  <c r="T27" i="62"/>
  <c r="S27" i="62"/>
  <c r="R27" i="62"/>
  <c r="Q27" i="62"/>
  <c r="P27" i="62"/>
  <c r="AM26" i="62"/>
  <c r="AL26" i="62"/>
  <c r="AK26" i="62"/>
  <c r="AJ26" i="62"/>
  <c r="AI26" i="62"/>
  <c r="AH26" i="62"/>
  <c r="AG26" i="62"/>
  <c r="AF26" i="62"/>
  <c r="AE26" i="62"/>
  <c r="AD26" i="62"/>
  <c r="AC26" i="62"/>
  <c r="AB26" i="62"/>
  <c r="AA26" i="62"/>
  <c r="Z26" i="62"/>
  <c r="Y26" i="62"/>
  <c r="X26" i="62"/>
  <c r="W26" i="62"/>
  <c r="V26" i="62"/>
  <c r="U26" i="62"/>
  <c r="T26" i="62"/>
  <c r="S26" i="62"/>
  <c r="R26" i="62"/>
  <c r="Q26" i="62"/>
  <c r="P26" i="62"/>
  <c r="AM25" i="62"/>
  <c r="AL25" i="62"/>
  <c r="AK25" i="62"/>
  <c r="AJ25" i="62"/>
  <c r="AI25" i="62"/>
  <c r="AH25" i="62"/>
  <c r="AG25" i="62"/>
  <c r="AF25" i="62"/>
  <c r="AE25" i="62"/>
  <c r="AD25" i="62"/>
  <c r="AC25" i="62"/>
  <c r="AB25" i="62"/>
  <c r="AA25" i="62"/>
  <c r="Z25" i="62"/>
  <c r="Y25" i="62"/>
  <c r="X25" i="62"/>
  <c r="W25" i="62"/>
  <c r="V25" i="62"/>
  <c r="U25" i="62"/>
  <c r="T25" i="62"/>
  <c r="S25" i="62"/>
  <c r="R25" i="62"/>
  <c r="Q25" i="62"/>
  <c r="P25" i="62"/>
  <c r="AM24" i="62"/>
  <c r="AL24" i="62"/>
  <c r="AK24" i="62"/>
  <c r="AJ24" i="62"/>
  <c r="AI24" i="62"/>
  <c r="AH24" i="62"/>
  <c r="AG24" i="62"/>
  <c r="AF24" i="62"/>
  <c r="AE24" i="62"/>
  <c r="AD24" i="62"/>
  <c r="AC24" i="62"/>
  <c r="AB24" i="62"/>
  <c r="AA24" i="62"/>
  <c r="Z24" i="62"/>
  <c r="Y24" i="62"/>
  <c r="X24" i="62"/>
  <c r="W24" i="62"/>
  <c r="V24" i="62"/>
  <c r="U24" i="62"/>
  <c r="T24" i="62"/>
  <c r="S24" i="62"/>
  <c r="R24" i="62"/>
  <c r="Q24" i="62"/>
  <c r="P24" i="62"/>
  <c r="AM23" i="62"/>
  <c r="AL23" i="62"/>
  <c r="AK23" i="62"/>
  <c r="AJ23" i="62"/>
  <c r="AI23" i="62"/>
  <c r="AH23" i="62"/>
  <c r="AG23" i="62"/>
  <c r="AF23" i="62"/>
  <c r="AE23" i="62"/>
  <c r="AD23" i="62"/>
  <c r="AC23" i="62"/>
  <c r="AB23" i="62"/>
  <c r="AA23" i="62"/>
  <c r="Z23" i="62"/>
  <c r="Y23" i="62"/>
  <c r="X23" i="62"/>
  <c r="W23" i="62"/>
  <c r="V23" i="62"/>
  <c r="U23" i="62"/>
  <c r="T23" i="62"/>
  <c r="S23" i="62"/>
  <c r="R23" i="62"/>
  <c r="Q23" i="62"/>
  <c r="P23" i="62"/>
  <c r="AM22" i="62"/>
  <c r="AL22" i="62"/>
  <c r="AK22" i="62"/>
  <c r="AJ22" i="62"/>
  <c r="AI22" i="62"/>
  <c r="AH22" i="62"/>
  <c r="AG22" i="62"/>
  <c r="AF22" i="62"/>
  <c r="AE22" i="62"/>
  <c r="AD22" i="62"/>
  <c r="AC22" i="62"/>
  <c r="AB22" i="62"/>
  <c r="AA22" i="62"/>
  <c r="Z22" i="62"/>
  <c r="Y22" i="62"/>
  <c r="X22" i="62"/>
  <c r="W22" i="62"/>
  <c r="V22" i="62"/>
  <c r="U22" i="62"/>
  <c r="T22" i="62"/>
  <c r="S22" i="62"/>
  <c r="R22" i="62"/>
  <c r="Q22" i="62"/>
  <c r="P22" i="62"/>
  <c r="AM21" i="62"/>
  <c r="AL21" i="62"/>
  <c r="AK21" i="62"/>
  <c r="AJ21" i="62"/>
  <c r="AI21" i="62"/>
  <c r="AH21" i="62"/>
  <c r="AG21" i="62"/>
  <c r="AF21" i="62"/>
  <c r="AE21" i="62"/>
  <c r="AD21" i="62"/>
  <c r="AC21" i="62"/>
  <c r="AB21" i="62"/>
  <c r="AA21" i="62"/>
  <c r="Z21" i="62"/>
  <c r="Y21" i="62"/>
  <c r="X21" i="62"/>
  <c r="W21" i="62"/>
  <c r="V21" i="62"/>
  <c r="U21" i="62"/>
  <c r="T21" i="62"/>
  <c r="S21" i="62"/>
  <c r="R21" i="62"/>
  <c r="Q21" i="62"/>
  <c r="P21" i="62"/>
  <c r="AM20" i="62"/>
  <c r="AL20" i="62"/>
  <c r="AK20" i="62"/>
  <c r="AJ20" i="62"/>
  <c r="AI20" i="62"/>
  <c r="AH20" i="62"/>
  <c r="AG20" i="62"/>
  <c r="AF20" i="62"/>
  <c r="AE20" i="62"/>
  <c r="AD20" i="62"/>
  <c r="AC20" i="62"/>
  <c r="AB20" i="62"/>
  <c r="AA20" i="62"/>
  <c r="Z20" i="62"/>
  <c r="Y20" i="62"/>
  <c r="X20" i="62"/>
  <c r="W20" i="62"/>
  <c r="V20" i="62"/>
  <c r="U20" i="62"/>
  <c r="T20" i="62"/>
  <c r="S20" i="62"/>
  <c r="R20" i="62"/>
  <c r="Q20" i="62"/>
  <c r="P20" i="62"/>
  <c r="AM19" i="62"/>
  <c r="AL19" i="62"/>
  <c r="AK19" i="62"/>
  <c r="AJ19" i="62"/>
  <c r="AI19" i="62"/>
  <c r="AH19" i="62"/>
  <c r="AG19" i="62"/>
  <c r="AF19" i="62"/>
  <c r="AE19" i="62"/>
  <c r="AD19" i="62"/>
  <c r="AC19" i="62"/>
  <c r="AB19" i="62"/>
  <c r="AA19" i="62"/>
  <c r="Z19" i="62"/>
  <c r="Y19" i="62"/>
  <c r="X19" i="62"/>
  <c r="W19" i="62"/>
  <c r="V19" i="62"/>
  <c r="U19" i="62"/>
  <c r="T19" i="62"/>
  <c r="S19" i="62"/>
  <c r="R19" i="62"/>
  <c r="Q19" i="62"/>
  <c r="P19" i="62"/>
  <c r="AM18" i="62"/>
  <c r="AL18" i="62"/>
  <c r="AK18" i="62"/>
  <c r="AJ18" i="62"/>
  <c r="AI18" i="62"/>
  <c r="AH18" i="62"/>
  <c r="AG18" i="62"/>
  <c r="AF18" i="62"/>
  <c r="AE18" i="62"/>
  <c r="AD18" i="62"/>
  <c r="AC18" i="62"/>
  <c r="AB18" i="62"/>
  <c r="AA18" i="62"/>
  <c r="Z18" i="62"/>
  <c r="Y18" i="62"/>
  <c r="X18" i="62"/>
  <c r="W18" i="62"/>
  <c r="V18" i="62"/>
  <c r="U18" i="62"/>
  <c r="T18" i="62"/>
  <c r="S18" i="62"/>
  <c r="R18" i="62"/>
  <c r="Q18" i="62"/>
  <c r="P18" i="62"/>
  <c r="AM17" i="62"/>
  <c r="AL17" i="62"/>
  <c r="AK17" i="62"/>
  <c r="AJ17" i="62"/>
  <c r="AI17" i="62"/>
  <c r="AH17" i="62"/>
  <c r="AG17" i="62"/>
  <c r="AF17" i="62"/>
  <c r="AE17" i="62"/>
  <c r="AD17" i="62"/>
  <c r="AC17" i="62"/>
  <c r="AB17" i="62"/>
  <c r="AA17" i="62"/>
  <c r="Z17" i="62"/>
  <c r="Y17" i="62"/>
  <c r="X17" i="62"/>
  <c r="W17" i="62"/>
  <c r="V17" i="62"/>
  <c r="U17" i="62"/>
  <c r="T17" i="62"/>
  <c r="S17" i="62"/>
  <c r="R17" i="62"/>
  <c r="Q17" i="62"/>
  <c r="P17" i="62"/>
  <c r="AM16" i="62"/>
  <c r="AL16" i="62"/>
  <c r="AK16" i="62"/>
  <c r="AJ16" i="62"/>
  <c r="AI16" i="62"/>
  <c r="AH16" i="62"/>
  <c r="AG16" i="62"/>
  <c r="AF16" i="62"/>
  <c r="AE16" i="62"/>
  <c r="AD16" i="62"/>
  <c r="AC16" i="62"/>
  <c r="AB16" i="62"/>
  <c r="AA16" i="62"/>
  <c r="Z16" i="62"/>
  <c r="Y16" i="62"/>
  <c r="X16" i="62"/>
  <c r="W16" i="62"/>
  <c r="V16" i="62"/>
  <c r="U16" i="62"/>
  <c r="T16" i="62"/>
  <c r="S16" i="62"/>
  <c r="R16" i="62"/>
  <c r="Q16" i="62"/>
  <c r="P16" i="62"/>
  <c r="AM15" i="62"/>
  <c r="AL15" i="62"/>
  <c r="AK15" i="62"/>
  <c r="AJ15" i="62"/>
  <c r="AI15" i="62"/>
  <c r="AH15" i="62"/>
  <c r="AG15" i="62"/>
  <c r="AF15" i="62"/>
  <c r="AE15" i="62"/>
  <c r="AD15" i="62"/>
  <c r="AC15" i="62"/>
  <c r="AB15" i="62"/>
  <c r="AA15" i="62"/>
  <c r="Z15" i="62"/>
  <c r="Y15" i="62"/>
  <c r="X15" i="62"/>
  <c r="W15" i="62"/>
  <c r="V15" i="62"/>
  <c r="U15" i="62"/>
  <c r="T15" i="62"/>
  <c r="S15" i="62"/>
  <c r="R15" i="62"/>
  <c r="Q15" i="62"/>
  <c r="P15" i="62"/>
  <c r="AM14" i="62"/>
  <c r="AL14" i="62"/>
  <c r="AK14" i="62"/>
  <c r="AJ14" i="62"/>
  <c r="AI14" i="62"/>
  <c r="AH14" i="62"/>
  <c r="AG14" i="62"/>
  <c r="AF14" i="62"/>
  <c r="AE14" i="62"/>
  <c r="AD14" i="62"/>
  <c r="AC14" i="62"/>
  <c r="AB14" i="62"/>
  <c r="AA14" i="62"/>
  <c r="Z14" i="62"/>
  <c r="Y14" i="62"/>
  <c r="X14" i="62"/>
  <c r="W14" i="62"/>
  <c r="V14" i="62"/>
  <c r="U14" i="62"/>
  <c r="T14" i="62"/>
  <c r="S14" i="62"/>
  <c r="R14" i="62"/>
  <c r="Q14" i="62"/>
  <c r="P14" i="62"/>
  <c r="AM13" i="62"/>
  <c r="AL13" i="62"/>
  <c r="AK13" i="62"/>
  <c r="AJ13" i="62"/>
  <c r="AI13" i="62"/>
  <c r="AH13" i="62"/>
  <c r="AG13" i="62"/>
  <c r="AF13" i="62"/>
  <c r="AE13" i="62"/>
  <c r="AD13" i="62"/>
  <c r="AC13" i="62"/>
  <c r="AB13" i="62"/>
  <c r="AA13" i="62"/>
  <c r="Z13" i="62"/>
  <c r="Y13" i="62"/>
  <c r="X13" i="62"/>
  <c r="W13" i="62"/>
  <c r="V13" i="62"/>
  <c r="U13" i="62"/>
  <c r="T13" i="62"/>
  <c r="S13" i="62"/>
  <c r="R13" i="62"/>
  <c r="Q13" i="62"/>
  <c r="P13" i="62"/>
  <c r="AM12" i="62"/>
  <c r="AL12" i="62"/>
  <c r="AK12" i="62"/>
  <c r="AJ12" i="62"/>
  <c r="AI12" i="62"/>
  <c r="AH12" i="62"/>
  <c r="AG12" i="62"/>
  <c r="AF12" i="62"/>
  <c r="AE12" i="62"/>
  <c r="AD12" i="62"/>
  <c r="AC12" i="62"/>
  <c r="AB12" i="62"/>
  <c r="AA12" i="62"/>
  <c r="Z12" i="62"/>
  <c r="Y12" i="62"/>
  <c r="X12" i="62"/>
  <c r="W12" i="62"/>
  <c r="V12" i="62"/>
  <c r="U12" i="62"/>
  <c r="T12" i="62"/>
  <c r="S12" i="62"/>
  <c r="R12" i="62"/>
  <c r="Q12" i="62"/>
  <c r="P12" i="62"/>
  <c r="AM11" i="62"/>
  <c r="AL11" i="62"/>
  <c r="AK11" i="62"/>
  <c r="AJ11" i="62"/>
  <c r="AI11" i="62"/>
  <c r="AH11" i="62"/>
  <c r="AG11" i="62"/>
  <c r="AF11" i="62"/>
  <c r="AE11" i="62"/>
  <c r="AD11" i="62"/>
  <c r="AC11" i="62"/>
  <c r="AB11" i="62"/>
  <c r="AA11" i="62"/>
  <c r="Z11" i="62"/>
  <c r="Y11" i="62"/>
  <c r="X11" i="62"/>
  <c r="W11" i="62"/>
  <c r="V11" i="62"/>
  <c r="U11" i="62"/>
  <c r="T11" i="62"/>
  <c r="S11" i="62"/>
  <c r="R11" i="62"/>
  <c r="Q11" i="62"/>
  <c r="P11" i="62"/>
  <c r="AM10" i="62"/>
  <c r="AL10" i="62"/>
  <c r="AK10" i="62"/>
  <c r="AJ10" i="62"/>
  <c r="AI10" i="62"/>
  <c r="AH10" i="62"/>
  <c r="AG10" i="62"/>
  <c r="AF10" i="62"/>
  <c r="AE10" i="62"/>
  <c r="AD10" i="62"/>
  <c r="AC10" i="62"/>
  <c r="AB10" i="62"/>
  <c r="AA10" i="62"/>
  <c r="Z10" i="62"/>
  <c r="Y10" i="62"/>
  <c r="X10" i="62"/>
  <c r="W10" i="62"/>
  <c r="V10" i="62"/>
  <c r="U10" i="62"/>
  <c r="T10" i="62"/>
  <c r="S10" i="62"/>
  <c r="R10" i="62"/>
  <c r="Q10" i="62"/>
  <c r="P10" i="62"/>
  <c r="AM9" i="62"/>
  <c r="AL9" i="62"/>
  <c r="AK9" i="62"/>
  <c r="AJ9" i="62"/>
  <c r="AI9" i="62"/>
  <c r="AH9" i="62"/>
  <c r="AG9" i="62"/>
  <c r="AF9" i="62"/>
  <c r="AE9" i="62"/>
  <c r="AD9" i="62"/>
  <c r="AC9" i="62"/>
  <c r="AB9" i="62"/>
  <c r="AA9" i="62"/>
  <c r="Z9" i="62"/>
  <c r="Y9" i="62"/>
  <c r="X9" i="62"/>
  <c r="W9" i="62"/>
  <c r="V9" i="62"/>
  <c r="U9" i="62"/>
  <c r="T9" i="62"/>
  <c r="S9" i="62"/>
  <c r="R9" i="62"/>
  <c r="Q9" i="62"/>
  <c r="P9" i="62"/>
  <c r="AM8" i="62"/>
  <c r="AL8" i="62"/>
  <c r="AK8" i="62"/>
  <c r="AJ8" i="62"/>
  <c r="AI8" i="62"/>
  <c r="AH8" i="62"/>
  <c r="AG8" i="62"/>
  <c r="AF8" i="62"/>
  <c r="AE8" i="62"/>
  <c r="AD8" i="62"/>
  <c r="AC8" i="62"/>
  <c r="AB8" i="62"/>
  <c r="AA8" i="62"/>
  <c r="Z8" i="62"/>
  <c r="Y8" i="62"/>
  <c r="X8" i="62"/>
  <c r="W8" i="62"/>
  <c r="V8" i="62"/>
  <c r="U8" i="62"/>
  <c r="T8" i="62"/>
  <c r="S8" i="62"/>
  <c r="R8" i="62"/>
  <c r="Q8" i="62"/>
  <c r="P8" i="62"/>
  <c r="AM7" i="62"/>
  <c r="AL7" i="62"/>
  <c r="AK7" i="62"/>
  <c r="AJ7" i="62"/>
  <c r="AI7" i="62"/>
  <c r="AH7" i="62"/>
  <c r="AG7" i="62"/>
  <c r="AF7" i="62"/>
  <c r="AE7" i="62"/>
  <c r="AD7" i="62"/>
  <c r="AC7" i="62"/>
  <c r="AB7" i="62"/>
  <c r="AA7" i="62"/>
  <c r="Z7" i="62"/>
  <c r="Y7" i="62"/>
  <c r="X7" i="62"/>
  <c r="W7" i="62"/>
  <c r="V7" i="62"/>
  <c r="U7" i="62"/>
  <c r="T7" i="62"/>
  <c r="S7" i="62"/>
  <c r="R7" i="62"/>
  <c r="Q7" i="62"/>
  <c r="P7" i="62"/>
  <c r="AM6" i="62"/>
  <c r="AL6" i="62"/>
  <c r="AK6" i="62"/>
  <c r="AJ6" i="62"/>
  <c r="AI6" i="62"/>
  <c r="AH6" i="62"/>
  <c r="AG6" i="62"/>
  <c r="AF6" i="62"/>
  <c r="AE6" i="62"/>
  <c r="AD6" i="62"/>
  <c r="AC6" i="62"/>
  <c r="AB6" i="62"/>
  <c r="AA6" i="62"/>
  <c r="Z6" i="62"/>
  <c r="Y6" i="62"/>
  <c r="X6" i="62"/>
  <c r="W6" i="62"/>
  <c r="V6" i="62"/>
  <c r="U6" i="62"/>
  <c r="T6" i="62"/>
  <c r="S6" i="62"/>
  <c r="R6" i="62"/>
  <c r="Q6" i="62"/>
  <c r="P6" i="62"/>
  <c r="AM5" i="62"/>
  <c r="AL5" i="62"/>
  <c r="AK5" i="62"/>
  <c r="AJ5" i="62"/>
  <c r="AI5" i="62"/>
  <c r="AH5" i="62"/>
  <c r="AG5" i="62"/>
  <c r="AF5" i="62"/>
  <c r="AE5" i="62"/>
  <c r="AD5" i="62"/>
  <c r="AC5" i="62"/>
  <c r="AB5" i="62"/>
  <c r="AA5" i="62"/>
  <c r="Z5" i="62"/>
  <c r="Y5" i="62"/>
  <c r="X5" i="62"/>
  <c r="W5" i="62"/>
  <c r="V5" i="62"/>
  <c r="U5" i="62"/>
  <c r="T5" i="62"/>
  <c r="S5" i="62"/>
  <c r="R5" i="62"/>
  <c r="Q5" i="62"/>
  <c r="P5" i="62"/>
  <c r="AM4" i="62"/>
  <c r="AL4" i="62"/>
  <c r="AK4" i="62"/>
  <c r="AJ4" i="62"/>
  <c r="AI4" i="62"/>
  <c r="AH4" i="62"/>
  <c r="AG4" i="62"/>
  <c r="AF4" i="62"/>
  <c r="AE4" i="62"/>
  <c r="AD4" i="62"/>
  <c r="AC4" i="62"/>
  <c r="AB4" i="62"/>
  <c r="AA4" i="62"/>
  <c r="Z4" i="62"/>
  <c r="Y4" i="62"/>
  <c r="X4" i="62"/>
  <c r="W4" i="62"/>
  <c r="V4" i="62"/>
  <c r="U4" i="62"/>
  <c r="T4" i="62"/>
  <c r="S4" i="62"/>
  <c r="R4" i="62"/>
  <c r="Q4" i="62"/>
  <c r="P4" i="62"/>
  <c r="BK55" i="61"/>
  <c r="BJ55" i="61"/>
  <c r="BI55" i="61"/>
  <c r="BH55" i="61"/>
  <c r="BG55" i="61"/>
  <c r="BF55" i="61"/>
  <c r="BE55" i="61"/>
  <c r="BD55" i="61"/>
  <c r="BC55" i="61"/>
  <c r="BB55" i="61"/>
  <c r="BA55" i="61"/>
  <c r="AZ55" i="61"/>
  <c r="AY55" i="61"/>
  <c r="AX55" i="61"/>
  <c r="AW55" i="61"/>
  <c r="AV55" i="61"/>
  <c r="AU55" i="61"/>
  <c r="AT55" i="61"/>
  <c r="AS55" i="61"/>
  <c r="AR55" i="61"/>
  <c r="AQ55" i="61"/>
  <c r="AP55" i="61"/>
  <c r="AO55" i="61"/>
  <c r="AN55" i="61"/>
  <c r="AM55" i="61"/>
  <c r="AL55" i="61"/>
  <c r="AK55" i="61"/>
  <c r="AJ55" i="61"/>
  <c r="AI55" i="61"/>
  <c r="AH55" i="61"/>
  <c r="AG55" i="61"/>
  <c r="AF55" i="61"/>
  <c r="AE55" i="61"/>
  <c r="AD55" i="61"/>
  <c r="AC55" i="61"/>
  <c r="AB55" i="61"/>
  <c r="AA55" i="61"/>
  <c r="Z55" i="61"/>
  <c r="Y55" i="61"/>
  <c r="X55" i="61"/>
  <c r="W55" i="61"/>
  <c r="V55" i="61"/>
  <c r="U55" i="61"/>
  <c r="T55" i="61"/>
  <c r="S55" i="61"/>
  <c r="R55" i="61"/>
  <c r="Q55" i="61"/>
  <c r="P55" i="61"/>
  <c r="O55" i="61"/>
  <c r="N55" i="61"/>
  <c r="M55" i="61"/>
  <c r="L55" i="61"/>
  <c r="K55" i="61"/>
  <c r="J55" i="61"/>
  <c r="I55" i="61"/>
  <c r="H55" i="61"/>
  <c r="G55" i="61"/>
  <c r="F55" i="61"/>
  <c r="E55" i="61"/>
  <c r="D55" i="61"/>
  <c r="BK54" i="61"/>
  <c r="BJ54" i="61"/>
  <c r="BI54" i="61"/>
  <c r="BH54" i="61"/>
  <c r="BG54" i="61"/>
  <c r="BF54" i="61"/>
  <c r="BE54" i="61"/>
  <c r="BD54" i="61"/>
  <c r="BC54" i="61"/>
  <c r="BB54" i="61"/>
  <c r="BA54" i="61"/>
  <c r="AZ54" i="61"/>
  <c r="AY54" i="61"/>
  <c r="AX54" i="61"/>
  <c r="AW54" i="61"/>
  <c r="AV54" i="61"/>
  <c r="AU54" i="61"/>
  <c r="AT54" i="61"/>
  <c r="AS54" i="61"/>
  <c r="AR54" i="61"/>
  <c r="AQ54" i="61"/>
  <c r="AP54" i="61"/>
  <c r="AO54" i="61"/>
  <c r="AN54" i="61"/>
  <c r="O54" i="61"/>
  <c r="N54" i="61"/>
  <c r="M54" i="61"/>
  <c r="L54" i="61"/>
  <c r="K54" i="61"/>
  <c r="J54" i="61"/>
  <c r="I54" i="61"/>
  <c r="H54" i="61"/>
  <c r="G54" i="61"/>
  <c r="F54" i="61"/>
  <c r="E54" i="61"/>
  <c r="D54" i="61"/>
  <c r="BK53" i="61"/>
  <c r="BJ53" i="61"/>
  <c r="BI53" i="61"/>
  <c r="BH53" i="61"/>
  <c r="BG53" i="61"/>
  <c r="BF53" i="61"/>
  <c r="BE53" i="61"/>
  <c r="BD53" i="61"/>
  <c r="BC53" i="61"/>
  <c r="BB53" i="61"/>
  <c r="BA53" i="61"/>
  <c r="AZ53" i="61"/>
  <c r="AY53" i="61"/>
  <c r="AX53" i="61"/>
  <c r="AW53" i="61"/>
  <c r="AV53" i="61"/>
  <c r="AU53" i="61"/>
  <c r="AT53" i="61"/>
  <c r="AS53" i="61"/>
  <c r="AR53" i="61"/>
  <c r="AQ53" i="61"/>
  <c r="AP53" i="61"/>
  <c r="AO53" i="61"/>
  <c r="AN53" i="61"/>
  <c r="AM53" i="61"/>
  <c r="AL53" i="61"/>
  <c r="AK53" i="61"/>
  <c r="AJ53" i="61"/>
  <c r="AI53" i="61"/>
  <c r="AH53" i="61"/>
  <c r="AG53" i="61"/>
  <c r="AF53" i="61"/>
  <c r="AE53" i="61"/>
  <c r="AD53" i="61"/>
  <c r="AC53" i="61"/>
  <c r="AB53" i="61"/>
  <c r="AA53" i="61"/>
  <c r="Z53" i="61"/>
  <c r="Y53" i="61"/>
  <c r="X53" i="61"/>
  <c r="W53" i="61"/>
  <c r="V53" i="61"/>
  <c r="U53" i="61"/>
  <c r="T53" i="61"/>
  <c r="S53" i="61"/>
  <c r="R53" i="61"/>
  <c r="Q53" i="61"/>
  <c r="P53" i="61"/>
  <c r="O53" i="61"/>
  <c r="N53" i="61"/>
  <c r="M53" i="61"/>
  <c r="L53" i="61"/>
  <c r="K53" i="61"/>
  <c r="J53" i="61"/>
  <c r="I53" i="61"/>
  <c r="H53" i="61"/>
  <c r="G53" i="61"/>
  <c r="F53" i="61"/>
  <c r="E53" i="61"/>
  <c r="D53" i="61"/>
  <c r="BK52" i="61"/>
  <c r="BJ52" i="61"/>
  <c r="BI52" i="61"/>
  <c r="BH52" i="61"/>
  <c r="BG52" i="61"/>
  <c r="BF52" i="61"/>
  <c r="BE52" i="61"/>
  <c r="BD52" i="61"/>
  <c r="BC52" i="61"/>
  <c r="BB52" i="61"/>
  <c r="BA52" i="61"/>
  <c r="AZ52" i="61"/>
  <c r="AY52" i="61"/>
  <c r="AX52" i="61"/>
  <c r="AW52" i="61"/>
  <c r="AV52" i="61"/>
  <c r="AU52" i="61"/>
  <c r="AT52" i="61"/>
  <c r="AS52" i="61"/>
  <c r="AR52" i="61"/>
  <c r="AQ52" i="61"/>
  <c r="AP52" i="61"/>
  <c r="AO52" i="61"/>
  <c r="AN52" i="61"/>
  <c r="AM52" i="61"/>
  <c r="AL52" i="61"/>
  <c r="AK52" i="61"/>
  <c r="AJ52" i="61"/>
  <c r="AI52" i="61"/>
  <c r="AH52" i="61"/>
  <c r="AG52" i="61"/>
  <c r="AF52" i="61"/>
  <c r="AE52" i="61"/>
  <c r="AD52" i="61"/>
  <c r="AC52" i="61"/>
  <c r="AB52" i="61"/>
  <c r="AA52" i="61"/>
  <c r="Z52" i="61"/>
  <c r="Y52" i="61"/>
  <c r="X52" i="61"/>
  <c r="W52" i="61"/>
  <c r="V52" i="61"/>
  <c r="U52" i="61"/>
  <c r="T52" i="61"/>
  <c r="S52" i="61"/>
  <c r="R52" i="61"/>
  <c r="Q52" i="61"/>
  <c r="P52" i="61"/>
  <c r="O52" i="61"/>
  <c r="N52" i="61"/>
  <c r="M52" i="61"/>
  <c r="L52" i="61"/>
  <c r="K52" i="61"/>
  <c r="J52" i="61"/>
  <c r="I52" i="61"/>
  <c r="H52" i="61"/>
  <c r="G52" i="61"/>
  <c r="F52" i="61"/>
  <c r="E52" i="61"/>
  <c r="D52" i="61"/>
  <c r="BK51" i="61"/>
  <c r="BJ51" i="61"/>
  <c r="BI51" i="61"/>
  <c r="BH51" i="61"/>
  <c r="BG51" i="61"/>
  <c r="BF51" i="61"/>
  <c r="BE51" i="61"/>
  <c r="BD51" i="61"/>
  <c r="BC51" i="61"/>
  <c r="BB51" i="61"/>
  <c r="BA51" i="61"/>
  <c r="AZ51" i="61"/>
  <c r="AY51" i="61"/>
  <c r="AX51" i="61"/>
  <c r="AW51" i="61"/>
  <c r="AV51" i="61"/>
  <c r="AU51" i="61"/>
  <c r="AT51" i="61"/>
  <c r="AS51" i="61"/>
  <c r="AR51" i="61"/>
  <c r="AQ51" i="61"/>
  <c r="AP51" i="61"/>
  <c r="AO51" i="61"/>
  <c r="AN51" i="61"/>
  <c r="AM51" i="61"/>
  <c r="AL51" i="61"/>
  <c r="AK51" i="61"/>
  <c r="AJ51" i="61"/>
  <c r="AI51" i="61"/>
  <c r="AH51" i="61"/>
  <c r="AG51" i="61"/>
  <c r="AF51" i="61"/>
  <c r="AE51" i="61"/>
  <c r="AD51" i="61"/>
  <c r="AC51" i="61"/>
  <c r="AB51" i="61"/>
  <c r="AA51" i="61"/>
  <c r="Z51" i="61"/>
  <c r="Y51" i="61"/>
  <c r="X51" i="61"/>
  <c r="W51" i="61"/>
  <c r="V51" i="61"/>
  <c r="U51" i="61"/>
  <c r="T51" i="61"/>
  <c r="S51" i="61"/>
  <c r="R51" i="61"/>
  <c r="Q51" i="61"/>
  <c r="P51" i="61"/>
  <c r="O51" i="61"/>
  <c r="N51" i="61"/>
  <c r="M51" i="61"/>
  <c r="L51" i="61"/>
  <c r="K51" i="61"/>
  <c r="J51" i="61"/>
  <c r="I51" i="61"/>
  <c r="H51" i="61"/>
  <c r="G51" i="61"/>
  <c r="F51" i="61"/>
  <c r="E51" i="61"/>
  <c r="D51" i="61"/>
  <c r="BK50" i="61"/>
  <c r="BJ50" i="61"/>
  <c r="BI50" i="61"/>
  <c r="BH50" i="61"/>
  <c r="BG50" i="61"/>
  <c r="BF50" i="61"/>
  <c r="BE50" i="61"/>
  <c r="BD50" i="61"/>
  <c r="BC50" i="61"/>
  <c r="BB50" i="61"/>
  <c r="BA50" i="61"/>
  <c r="AZ50" i="61"/>
  <c r="AY50" i="61"/>
  <c r="AX50" i="61"/>
  <c r="AW50" i="61"/>
  <c r="AV50" i="61"/>
  <c r="AU50" i="61"/>
  <c r="AT50" i="61"/>
  <c r="AS50" i="61"/>
  <c r="AR50" i="61"/>
  <c r="AQ50" i="61"/>
  <c r="AP50" i="61"/>
  <c r="AO50" i="61"/>
  <c r="AN50" i="61"/>
  <c r="AM50" i="61"/>
  <c r="AL50" i="61"/>
  <c r="AK50" i="61"/>
  <c r="AJ50" i="61"/>
  <c r="AI50" i="61"/>
  <c r="AH50" i="61"/>
  <c r="AG50" i="61"/>
  <c r="AF50" i="61"/>
  <c r="AE50" i="61"/>
  <c r="AD50" i="61"/>
  <c r="AC50" i="61"/>
  <c r="AB50" i="61"/>
  <c r="AA50" i="61"/>
  <c r="Z50" i="61"/>
  <c r="Y50" i="61"/>
  <c r="X50" i="61"/>
  <c r="W50" i="61"/>
  <c r="V50" i="61"/>
  <c r="U50" i="61"/>
  <c r="T50" i="61"/>
  <c r="S50" i="61"/>
  <c r="R50" i="61"/>
  <c r="Q50" i="61"/>
  <c r="P50" i="61"/>
  <c r="O50" i="61"/>
  <c r="N50" i="61"/>
  <c r="M50" i="61"/>
  <c r="L50" i="61"/>
  <c r="K50" i="61"/>
  <c r="J50" i="61"/>
  <c r="I50" i="61"/>
  <c r="H50" i="61"/>
  <c r="G50" i="61"/>
  <c r="F50" i="61"/>
  <c r="E50" i="61"/>
  <c r="D50" i="61"/>
  <c r="BK49" i="61"/>
  <c r="BJ49" i="61"/>
  <c r="BI49" i="61"/>
  <c r="BH49" i="61"/>
  <c r="BG49" i="61"/>
  <c r="BF49" i="61"/>
  <c r="BE49" i="61"/>
  <c r="BD49" i="61"/>
  <c r="BC49" i="61"/>
  <c r="BB49" i="61"/>
  <c r="BA49" i="61"/>
  <c r="AZ49" i="61"/>
  <c r="AY49" i="61"/>
  <c r="AX49" i="61"/>
  <c r="AW49" i="61"/>
  <c r="AV49" i="61"/>
  <c r="AU49" i="61"/>
  <c r="AT49" i="61"/>
  <c r="AS49" i="61"/>
  <c r="AR49" i="61"/>
  <c r="AQ49" i="61"/>
  <c r="AP49" i="61"/>
  <c r="AO49" i="61"/>
  <c r="AN49" i="61"/>
  <c r="AM49" i="61"/>
  <c r="AL49" i="61"/>
  <c r="AK49" i="61"/>
  <c r="AJ49" i="61"/>
  <c r="AI49" i="61"/>
  <c r="AH49" i="61"/>
  <c r="AG49" i="61"/>
  <c r="AF49" i="61"/>
  <c r="AE49" i="61"/>
  <c r="AD49" i="61"/>
  <c r="AC49" i="61"/>
  <c r="AB49" i="61"/>
  <c r="AA49" i="61"/>
  <c r="Z49" i="61"/>
  <c r="Y49" i="61"/>
  <c r="X49" i="61"/>
  <c r="W49" i="61"/>
  <c r="V49" i="61"/>
  <c r="U49" i="61"/>
  <c r="T49" i="61"/>
  <c r="S49" i="61"/>
  <c r="R49" i="61"/>
  <c r="Q49" i="61"/>
  <c r="P49" i="61"/>
  <c r="O49" i="61"/>
  <c r="N49" i="61"/>
  <c r="M49" i="61"/>
  <c r="L49" i="61"/>
  <c r="K49" i="61"/>
  <c r="J49" i="61"/>
  <c r="I49" i="61"/>
  <c r="H49" i="61"/>
  <c r="G49" i="61"/>
  <c r="F49" i="61"/>
  <c r="E49" i="61"/>
  <c r="D49" i="61"/>
  <c r="BK48" i="61"/>
  <c r="BJ48" i="61"/>
  <c r="BI48" i="61"/>
  <c r="BH48" i="61"/>
  <c r="BG48" i="61"/>
  <c r="BF48" i="61"/>
  <c r="BE48" i="61"/>
  <c r="BD48" i="61"/>
  <c r="BC48" i="61"/>
  <c r="BB48" i="61"/>
  <c r="BA48" i="61"/>
  <c r="AZ48" i="61"/>
  <c r="AY48" i="61"/>
  <c r="AX48" i="61"/>
  <c r="AW48" i="61"/>
  <c r="AV48" i="61"/>
  <c r="AU48" i="61"/>
  <c r="AT48" i="61"/>
  <c r="AS48" i="61"/>
  <c r="AR48" i="61"/>
  <c r="AQ48" i="61"/>
  <c r="AP48" i="61"/>
  <c r="AO48" i="61"/>
  <c r="AN48" i="61"/>
  <c r="AM48" i="61"/>
  <c r="AL48" i="61"/>
  <c r="AK48" i="61"/>
  <c r="AJ48" i="61"/>
  <c r="AI48" i="61"/>
  <c r="AH48" i="61"/>
  <c r="AG48" i="61"/>
  <c r="AF48" i="61"/>
  <c r="AE48" i="61"/>
  <c r="AD48" i="61"/>
  <c r="AC48" i="61"/>
  <c r="AB48" i="61"/>
  <c r="AA48" i="61"/>
  <c r="Z48" i="61"/>
  <c r="Y48" i="61"/>
  <c r="X48" i="61"/>
  <c r="W48" i="61"/>
  <c r="V48" i="61"/>
  <c r="U48" i="61"/>
  <c r="T48" i="61"/>
  <c r="S48" i="61"/>
  <c r="R48" i="61"/>
  <c r="Q48" i="61"/>
  <c r="P48" i="61"/>
  <c r="O48" i="61"/>
  <c r="N48" i="61"/>
  <c r="M48" i="61"/>
  <c r="L48" i="61"/>
  <c r="K48" i="61"/>
  <c r="J48" i="61"/>
  <c r="I48" i="61"/>
  <c r="H48" i="61"/>
  <c r="G48" i="61"/>
  <c r="F48" i="61"/>
  <c r="E48" i="61"/>
  <c r="D48" i="61"/>
  <c r="BK47" i="61"/>
  <c r="BJ47" i="61"/>
  <c r="BI47" i="61"/>
  <c r="BH47" i="61"/>
  <c r="BG47" i="61"/>
  <c r="BF47" i="61"/>
  <c r="BE47" i="61"/>
  <c r="BD47" i="61"/>
  <c r="BC47" i="61"/>
  <c r="BB47" i="61"/>
  <c r="BA47" i="61"/>
  <c r="AZ47" i="61"/>
  <c r="AY47" i="61"/>
  <c r="AX47" i="61"/>
  <c r="AW47" i="61"/>
  <c r="AV47" i="61"/>
  <c r="AU47" i="61"/>
  <c r="AT47" i="61"/>
  <c r="AS47" i="61"/>
  <c r="AR47" i="61"/>
  <c r="AQ47" i="61"/>
  <c r="AP47" i="61"/>
  <c r="AO47" i="61"/>
  <c r="AN47" i="61"/>
  <c r="AM47" i="61"/>
  <c r="AL47" i="61"/>
  <c r="AK47" i="61"/>
  <c r="AJ47" i="61"/>
  <c r="AI47" i="61"/>
  <c r="AH47" i="61"/>
  <c r="AG47" i="61"/>
  <c r="AF47" i="61"/>
  <c r="AE47" i="61"/>
  <c r="AD47" i="61"/>
  <c r="AC47" i="61"/>
  <c r="AB47" i="61"/>
  <c r="AA47" i="61"/>
  <c r="Z47" i="61"/>
  <c r="Y47" i="61"/>
  <c r="X47" i="61"/>
  <c r="W47" i="61"/>
  <c r="V47" i="61"/>
  <c r="U47" i="61"/>
  <c r="T47" i="61"/>
  <c r="S47" i="61"/>
  <c r="R47" i="61"/>
  <c r="Q47" i="61"/>
  <c r="P47" i="61"/>
  <c r="O47" i="61"/>
  <c r="N47" i="61"/>
  <c r="M47" i="61"/>
  <c r="L47" i="61"/>
  <c r="K47" i="61"/>
  <c r="J47" i="61"/>
  <c r="I47" i="61"/>
  <c r="H47" i="61"/>
  <c r="G47" i="61"/>
  <c r="F47" i="61"/>
  <c r="E47" i="61"/>
  <c r="D47" i="61"/>
  <c r="BK46" i="61"/>
  <c r="BJ46" i="61"/>
  <c r="BI46" i="61"/>
  <c r="BH46" i="61"/>
  <c r="BG46" i="61"/>
  <c r="BF46" i="61"/>
  <c r="BE46" i="61"/>
  <c r="BD46" i="61"/>
  <c r="BC46" i="61"/>
  <c r="BB46" i="61"/>
  <c r="BA46" i="61"/>
  <c r="AZ46" i="61"/>
  <c r="AY46" i="61"/>
  <c r="AX46" i="61"/>
  <c r="AW46" i="61"/>
  <c r="AV46" i="61"/>
  <c r="AU46" i="61"/>
  <c r="AT46" i="61"/>
  <c r="AS46" i="61"/>
  <c r="AR46" i="61"/>
  <c r="AQ46" i="61"/>
  <c r="AP46" i="61"/>
  <c r="AO46" i="61"/>
  <c r="AN46" i="61"/>
  <c r="AM46" i="61"/>
  <c r="AL46" i="61"/>
  <c r="AK46" i="61"/>
  <c r="AJ46" i="61"/>
  <c r="AI46" i="61"/>
  <c r="AH46" i="61"/>
  <c r="AG46" i="61"/>
  <c r="AF46" i="61"/>
  <c r="AE46" i="61"/>
  <c r="AD46" i="61"/>
  <c r="AC46" i="61"/>
  <c r="AB46" i="61"/>
  <c r="AA46" i="61"/>
  <c r="Z46" i="61"/>
  <c r="Y46" i="61"/>
  <c r="X46" i="61"/>
  <c r="W46" i="61"/>
  <c r="V46" i="61"/>
  <c r="U46" i="61"/>
  <c r="T46" i="61"/>
  <c r="S46" i="61"/>
  <c r="R46" i="61"/>
  <c r="Q46" i="61"/>
  <c r="P46" i="61"/>
  <c r="O46" i="61"/>
  <c r="N46" i="61"/>
  <c r="M46" i="61"/>
  <c r="L46" i="61"/>
  <c r="K46" i="61"/>
  <c r="J46" i="61"/>
  <c r="I46" i="61"/>
  <c r="H46" i="61"/>
  <c r="G46" i="61"/>
  <c r="F46" i="61"/>
  <c r="E46" i="61"/>
  <c r="D46" i="61"/>
  <c r="AM41" i="61"/>
  <c r="AL41" i="61"/>
  <c r="AK41" i="61"/>
  <c r="AJ41" i="61"/>
  <c r="AI41" i="61"/>
  <c r="AH41" i="61"/>
  <c r="AG41" i="61"/>
  <c r="AF41" i="61"/>
  <c r="AE41" i="61"/>
  <c r="AD41" i="61"/>
  <c r="AC41" i="61"/>
  <c r="AB41" i="61"/>
  <c r="AA41" i="61"/>
  <c r="Z41" i="61"/>
  <c r="Y41" i="61"/>
  <c r="X41" i="61"/>
  <c r="W41" i="61"/>
  <c r="V41" i="61"/>
  <c r="U41" i="61"/>
  <c r="T41" i="61"/>
  <c r="S41" i="61"/>
  <c r="R41" i="61"/>
  <c r="Q41" i="61"/>
  <c r="P41" i="61"/>
  <c r="AM39" i="61"/>
  <c r="AL39" i="61"/>
  <c r="AK39" i="61"/>
  <c r="AJ39" i="61"/>
  <c r="AI39" i="61"/>
  <c r="AH39" i="61"/>
  <c r="AG39" i="61"/>
  <c r="AF39" i="61"/>
  <c r="AE39" i="61"/>
  <c r="AD39" i="61"/>
  <c r="AC39" i="61"/>
  <c r="AB39" i="61"/>
  <c r="AA39" i="61"/>
  <c r="Z39" i="61"/>
  <c r="Y39" i="61"/>
  <c r="X39" i="61"/>
  <c r="W39" i="61"/>
  <c r="V39" i="61"/>
  <c r="U39" i="61"/>
  <c r="T39" i="61"/>
  <c r="S39" i="61"/>
  <c r="R39" i="61"/>
  <c r="Q39" i="61"/>
  <c r="P39" i="61"/>
  <c r="AM38" i="61"/>
  <c r="AL38" i="61"/>
  <c r="AK38" i="61"/>
  <c r="AJ38" i="61"/>
  <c r="AI38" i="61"/>
  <c r="AH38" i="61"/>
  <c r="AG38" i="61"/>
  <c r="AF38" i="61"/>
  <c r="AE38" i="61"/>
  <c r="AD38" i="61"/>
  <c r="AC38" i="61"/>
  <c r="AB38" i="61"/>
  <c r="AA38" i="61"/>
  <c r="Z38" i="61"/>
  <c r="Y38" i="61"/>
  <c r="X38" i="61"/>
  <c r="W38" i="61"/>
  <c r="V38" i="61"/>
  <c r="U38" i="61"/>
  <c r="T38" i="61"/>
  <c r="S38" i="61"/>
  <c r="R38" i="61"/>
  <c r="Q38" i="61"/>
  <c r="P38" i="61"/>
  <c r="AM37" i="61"/>
  <c r="AL37" i="61"/>
  <c r="AK37" i="61"/>
  <c r="AJ37" i="61"/>
  <c r="AI37" i="61"/>
  <c r="AH37" i="61"/>
  <c r="AG37" i="61"/>
  <c r="AF37" i="61"/>
  <c r="AE37" i="61"/>
  <c r="AD37" i="61"/>
  <c r="AC37" i="61"/>
  <c r="AB37" i="61"/>
  <c r="AA37" i="61"/>
  <c r="Z37" i="61"/>
  <c r="Y37" i="61"/>
  <c r="X37" i="61"/>
  <c r="W37" i="61"/>
  <c r="V37" i="61"/>
  <c r="U37" i="61"/>
  <c r="T37" i="61"/>
  <c r="S37" i="61"/>
  <c r="R37" i="61"/>
  <c r="Q37" i="61"/>
  <c r="P37" i="61"/>
  <c r="AM36" i="61"/>
  <c r="AL36" i="61"/>
  <c r="AK36" i="61"/>
  <c r="AJ36" i="61"/>
  <c r="AI36" i="61"/>
  <c r="AH36" i="61"/>
  <c r="AG36" i="61"/>
  <c r="AF36" i="61"/>
  <c r="AE36" i="61"/>
  <c r="AD36" i="61"/>
  <c r="AC36" i="61"/>
  <c r="AB36" i="61"/>
  <c r="AA36" i="61"/>
  <c r="Z36" i="61"/>
  <c r="Y36" i="61"/>
  <c r="X36" i="61"/>
  <c r="W36" i="61"/>
  <c r="V36" i="61"/>
  <c r="U36" i="61"/>
  <c r="T36" i="61"/>
  <c r="S36" i="61"/>
  <c r="R36" i="61"/>
  <c r="Q36" i="61"/>
  <c r="P36" i="61"/>
  <c r="AM35" i="61"/>
  <c r="AL35" i="61"/>
  <c r="AK35" i="61"/>
  <c r="AJ35" i="61"/>
  <c r="AI35" i="61"/>
  <c r="AH35" i="61"/>
  <c r="AG35" i="61"/>
  <c r="AF35" i="61"/>
  <c r="AE35" i="61"/>
  <c r="AD35" i="61"/>
  <c r="AC35" i="61"/>
  <c r="AB35" i="61"/>
  <c r="AA35" i="61"/>
  <c r="Z35" i="61"/>
  <c r="Y35" i="61"/>
  <c r="X35" i="61"/>
  <c r="W35" i="61"/>
  <c r="V35" i="61"/>
  <c r="U35" i="61"/>
  <c r="T35" i="61"/>
  <c r="S35" i="61"/>
  <c r="R35" i="61"/>
  <c r="Q35" i="61"/>
  <c r="P35" i="61"/>
  <c r="AM34" i="61"/>
  <c r="AL34" i="61"/>
  <c r="AK34" i="61"/>
  <c r="AJ34" i="61"/>
  <c r="AI34" i="61"/>
  <c r="AH34" i="61"/>
  <c r="AG34" i="61"/>
  <c r="AF34" i="61"/>
  <c r="AE34" i="61"/>
  <c r="AD34" i="61"/>
  <c r="AC34" i="61"/>
  <c r="AB34" i="61"/>
  <c r="AA34" i="61"/>
  <c r="Z34" i="61"/>
  <c r="Y34" i="61"/>
  <c r="X34" i="61"/>
  <c r="W34" i="61"/>
  <c r="V34" i="61"/>
  <c r="U34" i="61"/>
  <c r="T34" i="61"/>
  <c r="S34" i="61"/>
  <c r="R34" i="61"/>
  <c r="Q34" i="61"/>
  <c r="P34" i="61"/>
  <c r="AM33" i="61"/>
  <c r="AL33" i="61"/>
  <c r="AK33" i="61"/>
  <c r="AJ33" i="61"/>
  <c r="AI33" i="61"/>
  <c r="AH33" i="61"/>
  <c r="AG33" i="61"/>
  <c r="AF33" i="61"/>
  <c r="AE33" i="61"/>
  <c r="AD33" i="61"/>
  <c r="AC33" i="61"/>
  <c r="AB33" i="61"/>
  <c r="AA33" i="61"/>
  <c r="Z33" i="61"/>
  <c r="Y33" i="61"/>
  <c r="X33" i="61"/>
  <c r="W33" i="61"/>
  <c r="V33" i="61"/>
  <c r="U33" i="61"/>
  <c r="T33" i="61"/>
  <c r="S33" i="61"/>
  <c r="R33" i="61"/>
  <c r="Q33" i="61"/>
  <c r="P33" i="61"/>
  <c r="AM32" i="61"/>
  <c r="AL32" i="61"/>
  <c r="AK32" i="61"/>
  <c r="AJ32" i="61"/>
  <c r="AI32" i="61"/>
  <c r="AH32" i="61"/>
  <c r="AG32" i="61"/>
  <c r="AF32" i="61"/>
  <c r="AE32" i="61"/>
  <c r="AD32" i="61"/>
  <c r="AC32" i="61"/>
  <c r="AB32" i="61"/>
  <c r="AA32" i="61"/>
  <c r="Z32" i="61"/>
  <c r="Y32" i="61"/>
  <c r="X32" i="61"/>
  <c r="W32" i="61"/>
  <c r="V32" i="61"/>
  <c r="U32" i="61"/>
  <c r="T32" i="61"/>
  <c r="S32" i="61"/>
  <c r="R32" i="61"/>
  <c r="Q32" i="61"/>
  <c r="P32" i="61"/>
  <c r="AM31" i="61"/>
  <c r="AL31" i="61"/>
  <c r="AK31" i="61"/>
  <c r="AJ31" i="61"/>
  <c r="AI31" i="61"/>
  <c r="AH31" i="61"/>
  <c r="AG31" i="61"/>
  <c r="AF31" i="61"/>
  <c r="AE31" i="61"/>
  <c r="AD31" i="61"/>
  <c r="AC31" i="61"/>
  <c r="AB31" i="61"/>
  <c r="AA31" i="61"/>
  <c r="Z31" i="61"/>
  <c r="Y31" i="61"/>
  <c r="X31" i="61"/>
  <c r="W31" i="61"/>
  <c r="V31" i="61"/>
  <c r="U31" i="61"/>
  <c r="T31" i="61"/>
  <c r="S31" i="61"/>
  <c r="R31" i="61"/>
  <c r="Q31" i="61"/>
  <c r="P31" i="61"/>
  <c r="AM30" i="61"/>
  <c r="AL30" i="61"/>
  <c r="AK30" i="61"/>
  <c r="AJ30" i="61"/>
  <c r="AI30" i="61"/>
  <c r="AH30" i="61"/>
  <c r="AG30" i="61"/>
  <c r="AF30" i="61"/>
  <c r="AE30" i="61"/>
  <c r="AD30" i="61"/>
  <c r="AC30" i="61"/>
  <c r="AB30" i="61"/>
  <c r="AA30" i="61"/>
  <c r="Z30" i="61"/>
  <c r="Y30" i="61"/>
  <c r="X30" i="61"/>
  <c r="W30" i="61"/>
  <c r="V30" i="61"/>
  <c r="U30" i="61"/>
  <c r="T30" i="61"/>
  <c r="S30" i="61"/>
  <c r="R30" i="61"/>
  <c r="Q30" i="61"/>
  <c r="P30" i="61"/>
  <c r="AM29" i="61"/>
  <c r="AL29" i="61"/>
  <c r="AK29" i="61"/>
  <c r="AJ29" i="61"/>
  <c r="AI29" i="61"/>
  <c r="AH29" i="61"/>
  <c r="AG29" i="61"/>
  <c r="AF29" i="61"/>
  <c r="AE29" i="61"/>
  <c r="AD29" i="61"/>
  <c r="AC29" i="61"/>
  <c r="AB29" i="61"/>
  <c r="AA29" i="61"/>
  <c r="Z29" i="61"/>
  <c r="Y29" i="61"/>
  <c r="X29" i="61"/>
  <c r="W29" i="61"/>
  <c r="V29" i="61"/>
  <c r="U29" i="61"/>
  <c r="T29" i="61"/>
  <c r="S29" i="61"/>
  <c r="R29" i="61"/>
  <c r="Q29" i="61"/>
  <c r="P29" i="61"/>
  <c r="AM28" i="61"/>
  <c r="AL28" i="61"/>
  <c r="AK28" i="61"/>
  <c r="AJ28" i="61"/>
  <c r="AI28" i="61"/>
  <c r="AH28" i="61"/>
  <c r="AG28" i="61"/>
  <c r="AF28" i="61"/>
  <c r="AE28" i="61"/>
  <c r="AD28" i="61"/>
  <c r="AC28" i="61"/>
  <c r="AB28" i="61"/>
  <c r="AA28" i="61"/>
  <c r="Z28" i="61"/>
  <c r="Y28" i="61"/>
  <c r="X28" i="61"/>
  <c r="W28" i="61"/>
  <c r="V28" i="61"/>
  <c r="U28" i="61"/>
  <c r="T28" i="61"/>
  <c r="S28" i="61"/>
  <c r="R28" i="61"/>
  <c r="Q28" i="61"/>
  <c r="P28" i="61"/>
  <c r="AM27" i="61"/>
  <c r="AL27" i="61"/>
  <c r="AK27" i="61"/>
  <c r="AJ27" i="61"/>
  <c r="AI27" i="61"/>
  <c r="AH27" i="61"/>
  <c r="AG27" i="61"/>
  <c r="AF27" i="61"/>
  <c r="AE27" i="61"/>
  <c r="AD27" i="61"/>
  <c r="AC27" i="61"/>
  <c r="AB27" i="61"/>
  <c r="AA27" i="61"/>
  <c r="Z27" i="61"/>
  <c r="Y27" i="61"/>
  <c r="X27" i="61"/>
  <c r="W27" i="61"/>
  <c r="V27" i="61"/>
  <c r="U27" i="61"/>
  <c r="T27" i="61"/>
  <c r="S27" i="61"/>
  <c r="R27" i="61"/>
  <c r="Q27" i="61"/>
  <c r="P27" i="61"/>
  <c r="AM26" i="61"/>
  <c r="AL26" i="61"/>
  <c r="AK26" i="61"/>
  <c r="AJ26" i="61"/>
  <c r="AI26" i="61"/>
  <c r="AH26" i="61"/>
  <c r="AG26" i="61"/>
  <c r="AF26" i="61"/>
  <c r="AE26" i="61"/>
  <c r="AD26" i="61"/>
  <c r="AC26" i="61"/>
  <c r="AB26" i="61"/>
  <c r="AA26" i="61"/>
  <c r="Z26" i="61"/>
  <c r="Y26" i="61"/>
  <c r="X26" i="61"/>
  <c r="W26" i="61"/>
  <c r="V26" i="61"/>
  <c r="U26" i="61"/>
  <c r="T26" i="61"/>
  <c r="S26" i="61"/>
  <c r="R26" i="61"/>
  <c r="Q26" i="61"/>
  <c r="P26" i="61"/>
  <c r="AM25" i="61"/>
  <c r="AL25" i="61"/>
  <c r="AK25" i="61"/>
  <c r="AJ25" i="61"/>
  <c r="AI25" i="61"/>
  <c r="AH25" i="61"/>
  <c r="AG25" i="61"/>
  <c r="AF25" i="61"/>
  <c r="AE25" i="61"/>
  <c r="AD25" i="61"/>
  <c r="AC25" i="61"/>
  <c r="AB25" i="61"/>
  <c r="AA25" i="61"/>
  <c r="Z25" i="61"/>
  <c r="Y25" i="61"/>
  <c r="X25" i="61"/>
  <c r="W25" i="61"/>
  <c r="V25" i="61"/>
  <c r="U25" i="61"/>
  <c r="T25" i="61"/>
  <c r="S25" i="61"/>
  <c r="R25" i="61"/>
  <c r="Q25" i="61"/>
  <c r="P25" i="61"/>
  <c r="AM24" i="61"/>
  <c r="AL24" i="61"/>
  <c r="AK24" i="61"/>
  <c r="AJ24" i="61"/>
  <c r="AI24" i="61"/>
  <c r="AH24" i="61"/>
  <c r="AG24" i="61"/>
  <c r="AF24" i="61"/>
  <c r="AE24" i="61"/>
  <c r="AD24" i="61"/>
  <c r="AC24" i="61"/>
  <c r="AB24" i="61"/>
  <c r="AA24" i="61"/>
  <c r="Z24" i="61"/>
  <c r="Y24" i="61"/>
  <c r="X24" i="61"/>
  <c r="W24" i="61"/>
  <c r="V24" i="61"/>
  <c r="U24" i="61"/>
  <c r="T24" i="61"/>
  <c r="S24" i="61"/>
  <c r="R24" i="61"/>
  <c r="Q24" i="61"/>
  <c r="P24" i="61"/>
  <c r="AM23" i="61"/>
  <c r="AL23" i="61"/>
  <c r="AK23" i="61"/>
  <c r="AJ23" i="61"/>
  <c r="AI23" i="61"/>
  <c r="AH23" i="61"/>
  <c r="AG23" i="61"/>
  <c r="AF23" i="61"/>
  <c r="AE23" i="61"/>
  <c r="AD23" i="61"/>
  <c r="AC23" i="61"/>
  <c r="AB23" i="61"/>
  <c r="AA23" i="61"/>
  <c r="Z23" i="61"/>
  <c r="Y23" i="61"/>
  <c r="X23" i="61"/>
  <c r="W23" i="61"/>
  <c r="V23" i="61"/>
  <c r="U23" i="61"/>
  <c r="T23" i="61"/>
  <c r="S23" i="61"/>
  <c r="R23" i="61"/>
  <c r="Q23" i="61"/>
  <c r="P23" i="61"/>
  <c r="AM22" i="61"/>
  <c r="AL22" i="61"/>
  <c r="AK22" i="61"/>
  <c r="AJ22" i="61"/>
  <c r="AI22" i="61"/>
  <c r="AH22" i="61"/>
  <c r="AG22" i="61"/>
  <c r="AF22" i="61"/>
  <c r="AE22" i="61"/>
  <c r="AD22" i="61"/>
  <c r="AC22" i="61"/>
  <c r="AB22" i="61"/>
  <c r="AA22" i="61"/>
  <c r="Z22" i="61"/>
  <c r="Y22" i="61"/>
  <c r="X22" i="61"/>
  <c r="W22" i="61"/>
  <c r="V22" i="61"/>
  <c r="U22" i="61"/>
  <c r="T22" i="61"/>
  <c r="S22" i="61"/>
  <c r="R22" i="61"/>
  <c r="Q22" i="61"/>
  <c r="P22" i="61"/>
  <c r="AM21" i="61"/>
  <c r="AL21" i="61"/>
  <c r="AK21" i="61"/>
  <c r="AJ21" i="61"/>
  <c r="AI21" i="61"/>
  <c r="AH21" i="61"/>
  <c r="AG21" i="61"/>
  <c r="AF21" i="61"/>
  <c r="AE21" i="61"/>
  <c r="AD21" i="61"/>
  <c r="AC21" i="61"/>
  <c r="AB21" i="61"/>
  <c r="AA21" i="61"/>
  <c r="Z21" i="61"/>
  <c r="Y21" i="61"/>
  <c r="X21" i="61"/>
  <c r="W21" i="61"/>
  <c r="V21" i="61"/>
  <c r="U21" i="61"/>
  <c r="T21" i="61"/>
  <c r="S21" i="61"/>
  <c r="R21" i="61"/>
  <c r="Q21" i="61"/>
  <c r="P21" i="61"/>
  <c r="AM20" i="61"/>
  <c r="AL20" i="61"/>
  <c r="AK20" i="61"/>
  <c r="AJ20" i="61"/>
  <c r="AI20" i="61"/>
  <c r="AH20" i="61"/>
  <c r="AG20" i="61"/>
  <c r="AF20" i="61"/>
  <c r="AE20" i="61"/>
  <c r="AD20" i="61"/>
  <c r="AC20" i="61"/>
  <c r="AB20" i="61"/>
  <c r="AA20" i="61"/>
  <c r="Z20" i="61"/>
  <c r="Y20" i="61"/>
  <c r="X20" i="61"/>
  <c r="W20" i="61"/>
  <c r="V20" i="61"/>
  <c r="U20" i="61"/>
  <c r="T20" i="61"/>
  <c r="S20" i="61"/>
  <c r="R20" i="61"/>
  <c r="Q20" i="61"/>
  <c r="P20" i="61"/>
  <c r="AM19" i="61"/>
  <c r="AL19" i="61"/>
  <c r="AK19" i="61"/>
  <c r="AJ19" i="61"/>
  <c r="AI19" i="61"/>
  <c r="AH19" i="61"/>
  <c r="AG19" i="61"/>
  <c r="AF19" i="61"/>
  <c r="AE19" i="61"/>
  <c r="AD19" i="61"/>
  <c r="AC19" i="61"/>
  <c r="AB19" i="61"/>
  <c r="AA19" i="61"/>
  <c r="Z19" i="61"/>
  <c r="Y19" i="61"/>
  <c r="X19" i="61"/>
  <c r="W19" i="61"/>
  <c r="V19" i="61"/>
  <c r="U19" i="61"/>
  <c r="T19" i="61"/>
  <c r="S19" i="61"/>
  <c r="R19" i="61"/>
  <c r="Q19" i="61"/>
  <c r="P19" i="61"/>
  <c r="AM18" i="61"/>
  <c r="AL18" i="61"/>
  <c r="AK18" i="61"/>
  <c r="AJ18" i="61"/>
  <c r="AI18" i="61"/>
  <c r="AH18" i="61"/>
  <c r="AG18" i="61"/>
  <c r="AF18" i="61"/>
  <c r="AE18" i="61"/>
  <c r="AD18" i="61"/>
  <c r="AC18" i="61"/>
  <c r="AB18" i="61"/>
  <c r="AA18" i="61"/>
  <c r="Z18" i="61"/>
  <c r="Y18" i="61"/>
  <c r="X18" i="61"/>
  <c r="W18" i="61"/>
  <c r="V18" i="61"/>
  <c r="U18" i="61"/>
  <c r="T18" i="61"/>
  <c r="S18" i="61"/>
  <c r="R18" i="61"/>
  <c r="Q18" i="61"/>
  <c r="P18" i="61"/>
  <c r="AM17" i="61"/>
  <c r="AL17" i="61"/>
  <c r="AK17" i="61"/>
  <c r="AJ17" i="61"/>
  <c r="AI17" i="61"/>
  <c r="AH17" i="61"/>
  <c r="AG17" i="61"/>
  <c r="AF17" i="61"/>
  <c r="AE17" i="61"/>
  <c r="AD17" i="61"/>
  <c r="AC17" i="61"/>
  <c r="AB17" i="61"/>
  <c r="AA17" i="61"/>
  <c r="Z17" i="61"/>
  <c r="Y17" i="61"/>
  <c r="X17" i="61"/>
  <c r="W17" i="61"/>
  <c r="V17" i="61"/>
  <c r="U17" i="61"/>
  <c r="T17" i="61"/>
  <c r="S17" i="61"/>
  <c r="R17" i="61"/>
  <c r="Q17" i="61"/>
  <c r="P17" i="61"/>
  <c r="AM16" i="61"/>
  <c r="AL16" i="61"/>
  <c r="AK16" i="61"/>
  <c r="AJ16" i="61"/>
  <c r="AI16" i="61"/>
  <c r="AH16" i="61"/>
  <c r="AG16" i="61"/>
  <c r="AF16" i="61"/>
  <c r="AE16" i="61"/>
  <c r="AD16" i="61"/>
  <c r="AC16" i="61"/>
  <c r="AB16" i="61"/>
  <c r="AA16" i="61"/>
  <c r="Z16" i="61"/>
  <c r="Y16" i="61"/>
  <c r="X16" i="61"/>
  <c r="W16" i="61"/>
  <c r="V16" i="61"/>
  <c r="U16" i="61"/>
  <c r="T16" i="61"/>
  <c r="S16" i="61"/>
  <c r="R16" i="61"/>
  <c r="Q16" i="61"/>
  <c r="P16" i="61"/>
  <c r="AM15" i="61"/>
  <c r="AL15" i="61"/>
  <c r="AK15" i="61"/>
  <c r="AJ15" i="61"/>
  <c r="AI15" i="61"/>
  <c r="AH15" i="61"/>
  <c r="AG15" i="61"/>
  <c r="AF15" i="61"/>
  <c r="AE15" i="61"/>
  <c r="AD15" i="61"/>
  <c r="AC15" i="61"/>
  <c r="AB15" i="61"/>
  <c r="AA15" i="61"/>
  <c r="Z15" i="61"/>
  <c r="Y15" i="61"/>
  <c r="X15" i="61"/>
  <c r="W15" i="61"/>
  <c r="V15" i="61"/>
  <c r="U15" i="61"/>
  <c r="T15" i="61"/>
  <c r="S15" i="61"/>
  <c r="R15" i="61"/>
  <c r="Q15" i="61"/>
  <c r="P15" i="61"/>
  <c r="AM14" i="61"/>
  <c r="AL14" i="61"/>
  <c r="AK14" i="61"/>
  <c r="AJ14" i="61"/>
  <c r="AI14" i="61"/>
  <c r="AH14" i="61"/>
  <c r="AG14" i="61"/>
  <c r="AF14" i="61"/>
  <c r="AE14" i="61"/>
  <c r="AD14" i="61"/>
  <c r="AC14" i="61"/>
  <c r="AB14" i="61"/>
  <c r="AA14" i="61"/>
  <c r="Z14" i="61"/>
  <c r="Y14" i="61"/>
  <c r="X14" i="61"/>
  <c r="W14" i="61"/>
  <c r="V14" i="61"/>
  <c r="U14" i="61"/>
  <c r="T14" i="61"/>
  <c r="S14" i="61"/>
  <c r="R14" i="61"/>
  <c r="Q14" i="61"/>
  <c r="P14" i="61"/>
  <c r="AM13" i="61"/>
  <c r="AL13" i="61"/>
  <c r="AK13" i="61"/>
  <c r="AJ13" i="61"/>
  <c r="AI13" i="61"/>
  <c r="AH13" i="61"/>
  <c r="AG13" i="61"/>
  <c r="AF13" i="61"/>
  <c r="AE13" i="61"/>
  <c r="AD13" i="61"/>
  <c r="AC13" i="61"/>
  <c r="AB13" i="61"/>
  <c r="AA13" i="61"/>
  <c r="Z13" i="61"/>
  <c r="Y13" i="61"/>
  <c r="X13" i="61"/>
  <c r="W13" i="61"/>
  <c r="V13" i="61"/>
  <c r="U13" i="61"/>
  <c r="T13" i="61"/>
  <c r="S13" i="61"/>
  <c r="R13" i="61"/>
  <c r="Q13" i="61"/>
  <c r="P13" i="61"/>
  <c r="AM12" i="61"/>
  <c r="AL12" i="61"/>
  <c r="AK12" i="61"/>
  <c r="AJ12" i="61"/>
  <c r="AI12" i="61"/>
  <c r="AH12" i="61"/>
  <c r="AG12" i="61"/>
  <c r="AF12" i="61"/>
  <c r="AE12" i="61"/>
  <c r="AD12" i="61"/>
  <c r="AC12" i="61"/>
  <c r="AB12" i="61"/>
  <c r="AA12" i="61"/>
  <c r="Z12" i="61"/>
  <c r="Y12" i="61"/>
  <c r="X12" i="61"/>
  <c r="W12" i="61"/>
  <c r="V12" i="61"/>
  <c r="U12" i="61"/>
  <c r="T12" i="61"/>
  <c r="S12" i="61"/>
  <c r="R12" i="61"/>
  <c r="Q12" i="61"/>
  <c r="P12" i="61"/>
  <c r="AM11" i="61"/>
  <c r="AL11" i="61"/>
  <c r="AK11" i="61"/>
  <c r="AJ11" i="61"/>
  <c r="AI11" i="61"/>
  <c r="AH11" i="61"/>
  <c r="AG11" i="61"/>
  <c r="AF11" i="61"/>
  <c r="AE11" i="61"/>
  <c r="AD11" i="61"/>
  <c r="AC11" i="61"/>
  <c r="AB11" i="61"/>
  <c r="AA11" i="61"/>
  <c r="Z11" i="61"/>
  <c r="Y11" i="61"/>
  <c r="X11" i="61"/>
  <c r="W11" i="61"/>
  <c r="V11" i="61"/>
  <c r="U11" i="61"/>
  <c r="T11" i="61"/>
  <c r="S11" i="61"/>
  <c r="R11" i="61"/>
  <c r="Q11" i="61"/>
  <c r="P11" i="61"/>
  <c r="AM10" i="61"/>
  <c r="AL10" i="61"/>
  <c r="AK10" i="61"/>
  <c r="AJ10" i="61"/>
  <c r="AI10" i="61"/>
  <c r="AH10" i="61"/>
  <c r="AG10" i="61"/>
  <c r="AF10" i="61"/>
  <c r="AE10" i="61"/>
  <c r="AD10" i="61"/>
  <c r="AC10" i="61"/>
  <c r="AB10" i="61"/>
  <c r="AA10" i="61"/>
  <c r="Z10" i="61"/>
  <c r="Y10" i="61"/>
  <c r="X10" i="61"/>
  <c r="W10" i="61"/>
  <c r="V10" i="61"/>
  <c r="U10" i="61"/>
  <c r="T10" i="61"/>
  <c r="S10" i="61"/>
  <c r="R10" i="61"/>
  <c r="Q10" i="61"/>
  <c r="P10" i="61"/>
  <c r="AM9" i="61"/>
  <c r="AL9" i="61"/>
  <c r="AK9" i="61"/>
  <c r="AJ9" i="61"/>
  <c r="AI9" i="61"/>
  <c r="AH9" i="61"/>
  <c r="AG9" i="61"/>
  <c r="AF9" i="61"/>
  <c r="AE9" i="61"/>
  <c r="AD9" i="61"/>
  <c r="AC9" i="61"/>
  <c r="AB9" i="61"/>
  <c r="AA9" i="61"/>
  <c r="Z9" i="61"/>
  <c r="Y9" i="61"/>
  <c r="X9" i="61"/>
  <c r="W9" i="61"/>
  <c r="V9" i="61"/>
  <c r="U9" i="61"/>
  <c r="T9" i="61"/>
  <c r="S9" i="61"/>
  <c r="R9" i="61"/>
  <c r="Q9" i="61"/>
  <c r="P9" i="61"/>
  <c r="AM8" i="61"/>
  <c r="AL8" i="61"/>
  <c r="AK8" i="61"/>
  <c r="AJ8" i="61"/>
  <c r="AI8" i="61"/>
  <c r="AH8" i="61"/>
  <c r="AG8" i="61"/>
  <c r="AF8" i="61"/>
  <c r="AE8" i="61"/>
  <c r="AD8" i="61"/>
  <c r="AC8" i="61"/>
  <c r="AB8" i="61"/>
  <c r="AA8" i="61"/>
  <c r="Z8" i="61"/>
  <c r="Y8" i="61"/>
  <c r="X8" i="61"/>
  <c r="W8" i="61"/>
  <c r="V8" i="61"/>
  <c r="U8" i="61"/>
  <c r="T8" i="61"/>
  <c r="S8" i="61"/>
  <c r="R8" i="61"/>
  <c r="Q8" i="61"/>
  <c r="P8" i="61"/>
  <c r="AM7" i="61"/>
  <c r="AL7" i="61"/>
  <c r="AK7" i="61"/>
  <c r="AJ7" i="61"/>
  <c r="AI7" i="61"/>
  <c r="AH7" i="61"/>
  <c r="AG7" i="61"/>
  <c r="AF7" i="61"/>
  <c r="AE7" i="61"/>
  <c r="AD7" i="61"/>
  <c r="AC7" i="61"/>
  <c r="AB7" i="61"/>
  <c r="AA7" i="61"/>
  <c r="Z7" i="61"/>
  <c r="Y7" i="61"/>
  <c r="X7" i="61"/>
  <c r="W7" i="61"/>
  <c r="V7" i="61"/>
  <c r="U7" i="61"/>
  <c r="T7" i="61"/>
  <c r="S7" i="61"/>
  <c r="R7" i="61"/>
  <c r="Q7" i="61"/>
  <c r="P7" i="61"/>
  <c r="AM6" i="61"/>
  <c r="AL6" i="61"/>
  <c r="AK6" i="61"/>
  <c r="AJ6" i="61"/>
  <c r="AI6" i="61"/>
  <c r="AH6" i="61"/>
  <c r="AG6" i="61"/>
  <c r="AF6" i="61"/>
  <c r="AE6" i="61"/>
  <c r="AD6" i="61"/>
  <c r="AC6" i="61"/>
  <c r="AB6" i="61"/>
  <c r="AA6" i="61"/>
  <c r="Z6" i="61"/>
  <c r="Y6" i="61"/>
  <c r="X6" i="61"/>
  <c r="V6" i="61"/>
  <c r="U6" i="61"/>
  <c r="T6" i="61"/>
  <c r="S6" i="61"/>
  <c r="R6" i="61"/>
  <c r="Q6" i="61"/>
  <c r="P6" i="61"/>
  <c r="AM5" i="61"/>
  <c r="AL5" i="61"/>
  <c r="AK5" i="61"/>
  <c r="AJ5" i="61"/>
  <c r="AI5" i="61"/>
  <c r="AH5" i="61"/>
  <c r="AG5" i="61"/>
  <c r="AF5" i="61"/>
  <c r="AE5" i="61"/>
  <c r="AD5" i="61"/>
  <c r="AC5" i="61"/>
  <c r="AB5" i="61"/>
  <c r="AA5" i="61"/>
  <c r="Z5" i="61"/>
  <c r="Y5" i="61"/>
  <c r="X5" i="61"/>
  <c r="W5" i="61"/>
  <c r="V5" i="61"/>
  <c r="U5" i="61"/>
  <c r="T5" i="61"/>
  <c r="S5" i="61"/>
  <c r="R5" i="61"/>
  <c r="Q5" i="61"/>
  <c r="P5" i="61"/>
  <c r="AM4" i="61"/>
  <c r="AL4" i="61"/>
  <c r="AK4" i="61"/>
  <c r="AJ4" i="61"/>
  <c r="AI4" i="61"/>
  <c r="AH4" i="61"/>
  <c r="AG4" i="61"/>
  <c r="AF4" i="61"/>
  <c r="AE4" i="61"/>
  <c r="AD4" i="61"/>
  <c r="AC4" i="61"/>
  <c r="AB4" i="61"/>
  <c r="AA4" i="61"/>
  <c r="Z4" i="61"/>
  <c r="Y4" i="61"/>
  <c r="X4" i="61"/>
  <c r="W4" i="61"/>
  <c r="V4" i="61"/>
  <c r="U4" i="61"/>
  <c r="T4" i="61"/>
  <c r="S4" i="61"/>
  <c r="R4" i="61"/>
  <c r="Q4" i="61"/>
  <c r="P4" i="61"/>
  <c r="B31" i="40"/>
  <c r="B30" i="40"/>
  <c r="B29" i="40"/>
  <c r="B28" i="40"/>
  <c r="B27" i="40"/>
  <c r="B26" i="40"/>
  <c r="B25" i="40"/>
  <c r="B24" i="40"/>
  <c r="B23" i="40"/>
  <c r="B22" i="40"/>
  <c r="C31" i="40"/>
  <c r="C30" i="40"/>
  <c r="C29" i="40"/>
  <c r="C28" i="40"/>
  <c r="C27" i="40"/>
  <c r="C26" i="40"/>
  <c r="C25" i="40"/>
  <c r="C24" i="40"/>
  <c r="C23" i="40"/>
  <c r="I16" i="35"/>
  <c r="D16" i="35"/>
  <c r="B22" i="35" s="1"/>
  <c r="C16" i="35"/>
  <c r="I15" i="35"/>
  <c r="D15" i="35"/>
  <c r="B31" i="35" s="1"/>
  <c r="C15" i="35"/>
  <c r="I14" i="35"/>
  <c r="D14" i="35"/>
  <c r="B30" i="35" s="1"/>
  <c r="C14" i="35"/>
  <c r="I13" i="35"/>
  <c r="D13" i="35"/>
  <c r="B29" i="35" s="1"/>
  <c r="C13" i="35"/>
  <c r="D12" i="35"/>
  <c r="B28" i="35" s="1"/>
  <c r="C12" i="35"/>
  <c r="I11" i="35"/>
  <c r="D11" i="35"/>
  <c r="B27" i="35" s="1"/>
  <c r="C11" i="35"/>
  <c r="I10" i="35"/>
  <c r="D10" i="35"/>
  <c r="B26" i="35" s="1"/>
  <c r="C10" i="35"/>
  <c r="I9" i="35"/>
  <c r="D9" i="35"/>
  <c r="B25" i="35" s="1"/>
  <c r="C9" i="35"/>
  <c r="D8" i="35"/>
  <c r="B24" i="35" s="1"/>
  <c r="C8" i="35"/>
  <c r="D7" i="35"/>
  <c r="B23" i="35" s="1"/>
  <c r="C7" i="35"/>
  <c r="AP6" i="35"/>
  <c r="AO6" i="35"/>
  <c r="AN6" i="35"/>
  <c r="AL6" i="35"/>
  <c r="AK6" i="35"/>
  <c r="AJ6" i="35"/>
  <c r="AW53" i="37" l="1"/>
  <c r="BL53" i="37" s="1"/>
  <c r="BL53" i="31"/>
  <c r="BP56" i="30"/>
  <c r="BV56" i="30"/>
  <c r="BK56" i="30"/>
  <c r="AW46" i="36"/>
  <c r="Q49" i="36"/>
  <c r="AG49" i="36"/>
  <c r="BK48" i="30"/>
  <c r="BV48" i="30"/>
  <c r="AW48" i="36"/>
  <c r="BL48" i="36" s="1"/>
  <c r="BK52" i="30"/>
  <c r="BV52" i="30"/>
  <c r="AV49" i="36"/>
  <c r="BK49" i="36" s="1"/>
  <c r="BV50" i="30"/>
  <c r="BK50" i="30"/>
  <c r="BV54" i="30"/>
  <c r="BK54" i="30"/>
  <c r="AK46" i="36"/>
  <c r="BV49" i="30"/>
  <c r="BK49" i="30"/>
  <c r="BV53" i="30"/>
  <c r="E46" i="36"/>
  <c r="AE47" i="36"/>
  <c r="AW53" i="36"/>
  <c r="BL53" i="36" s="1"/>
  <c r="BK47" i="30"/>
  <c r="BV51" i="30"/>
  <c r="BK51" i="30"/>
  <c r="BV55" i="30"/>
  <c r="BK55" i="30"/>
  <c r="I46" i="36"/>
  <c r="Y46" i="36"/>
  <c r="AO46" i="36"/>
  <c r="BD46" i="36" s="1"/>
  <c r="K48" i="36"/>
  <c r="W48" i="36"/>
  <c r="AQ48" i="36"/>
  <c r="BF48" i="36" s="1"/>
  <c r="AJ49" i="36"/>
  <c r="M46" i="36"/>
  <c r="AC46" i="36"/>
  <c r="P49" i="36"/>
  <c r="AU52" i="36"/>
  <c r="BF52" i="36" s="1"/>
  <c r="BU53" i="30"/>
  <c r="BJ53" i="30"/>
  <c r="I50" i="36"/>
  <c r="Q50" i="36"/>
  <c r="Y50" i="36"/>
  <c r="AG50" i="36"/>
  <c r="AO50" i="36"/>
  <c r="AW50" i="36"/>
  <c r="BL50" i="36" s="1"/>
  <c r="AU51" i="36"/>
  <c r="BJ51" i="36" s="1"/>
  <c r="BJ52" i="30"/>
  <c r="BU52" i="30"/>
  <c r="AV52" i="36"/>
  <c r="BK52" i="36" s="1"/>
  <c r="BJ56" i="30"/>
  <c r="BU56" i="30"/>
  <c r="W47" i="36"/>
  <c r="AM47" i="36"/>
  <c r="AU50" i="36"/>
  <c r="BJ50" i="36" s="1"/>
  <c r="BJ51" i="30"/>
  <c r="BU51" i="30"/>
  <c r="BU55" i="30"/>
  <c r="BJ55" i="30"/>
  <c r="AV48" i="36"/>
  <c r="BK48" i="36" s="1"/>
  <c r="P48" i="36"/>
  <c r="BJ49" i="30"/>
  <c r="BU49" i="30"/>
  <c r="BS49" i="30"/>
  <c r="BJ50" i="30"/>
  <c r="BU50" i="30"/>
  <c r="BJ54" i="30"/>
  <c r="BU54" i="30"/>
  <c r="BJ48" i="30"/>
  <c r="BU48" i="30"/>
  <c r="L47" i="36"/>
  <c r="S47" i="36"/>
  <c r="AI47" i="36"/>
  <c r="AQ47" i="36"/>
  <c r="AV46" i="36"/>
  <c r="BK46" i="36" s="1"/>
  <c r="BJ47" i="30"/>
  <c r="BU47" i="30"/>
  <c r="M47" i="36"/>
  <c r="AC47" i="36"/>
  <c r="AS47" i="36"/>
  <c r="BH47" i="36" s="1"/>
  <c r="D22" i="40"/>
  <c r="AV52" i="31"/>
  <c r="BK52" i="31" s="1"/>
  <c r="AV53" i="31"/>
  <c r="AN14" i="35" s="1"/>
  <c r="D27" i="40"/>
  <c r="AP14" i="35"/>
  <c r="AP13" i="35"/>
  <c r="AV20" i="37"/>
  <c r="BK20" i="37" s="1"/>
  <c r="BK20" i="31"/>
  <c r="AV7" i="37"/>
  <c r="BK7" i="37" s="1"/>
  <c r="BK7" i="31"/>
  <c r="AV30" i="37"/>
  <c r="BK30" i="37" s="1"/>
  <c r="BK30" i="31"/>
  <c r="AV39" i="37"/>
  <c r="BK39" i="37" s="1"/>
  <c r="BK39" i="31"/>
  <c r="AV40" i="37"/>
  <c r="BK40" i="37" s="1"/>
  <c r="BK40" i="31"/>
  <c r="AV41" i="37"/>
  <c r="BK41" i="37" s="1"/>
  <c r="BK41" i="31"/>
  <c r="AV6" i="37"/>
  <c r="BK6" i="37" s="1"/>
  <c r="BK6" i="31"/>
  <c r="AV27" i="37"/>
  <c r="BK27" i="37" s="1"/>
  <c r="BK27" i="31"/>
  <c r="AL13" i="35"/>
  <c r="AV15" i="37"/>
  <c r="BK15" i="37" s="1"/>
  <c r="BK15" i="31"/>
  <c r="AV16" i="37"/>
  <c r="BK16" i="37" s="1"/>
  <c r="BK16" i="31"/>
  <c r="AV23" i="37"/>
  <c r="BK23" i="37" s="1"/>
  <c r="BK23" i="31"/>
  <c r="AV24" i="37"/>
  <c r="BK24" i="37" s="1"/>
  <c r="BK24" i="31"/>
  <c r="AV35" i="37"/>
  <c r="BK35" i="37" s="1"/>
  <c r="BK35" i="31"/>
  <c r="AV36" i="37"/>
  <c r="BK36" i="37" s="1"/>
  <c r="BK36" i="31"/>
  <c r="AY53" i="37"/>
  <c r="AQ14" i="35"/>
  <c r="AV28" i="37"/>
  <c r="BK28" i="37" s="1"/>
  <c r="BK28" i="31"/>
  <c r="AV48" i="37"/>
  <c r="BK48" i="37" s="1"/>
  <c r="AM11" i="35"/>
  <c r="BK48" i="31"/>
  <c r="AV8" i="37"/>
  <c r="BK8" i="37" s="1"/>
  <c r="BK8" i="31"/>
  <c r="BE8" i="31"/>
  <c r="AV11" i="37"/>
  <c r="BK11" i="37" s="1"/>
  <c r="BK11" i="31"/>
  <c r="AV13" i="37"/>
  <c r="BK13" i="37" s="1"/>
  <c r="BK13" i="31"/>
  <c r="AV14" i="37"/>
  <c r="BK14" i="37" s="1"/>
  <c r="BK14" i="31"/>
  <c r="AV22" i="37"/>
  <c r="BK22" i="37" s="1"/>
  <c r="BK22" i="31"/>
  <c r="AV31" i="37"/>
  <c r="BK31" i="37" s="1"/>
  <c r="BK31" i="31"/>
  <c r="AV34" i="37"/>
  <c r="BK34" i="37" s="1"/>
  <c r="BK34" i="31"/>
  <c r="BH32" i="36"/>
  <c r="BD40" i="36"/>
  <c r="BJ41" i="36"/>
  <c r="BT56" i="30"/>
  <c r="BE27" i="36"/>
  <c r="AB47" i="36"/>
  <c r="AM51" i="36"/>
  <c r="AR47" i="36"/>
  <c r="BC47" i="36" s="1"/>
  <c r="AA50" i="36"/>
  <c r="T46" i="36"/>
  <c r="G51" i="36"/>
  <c r="X47" i="36"/>
  <c r="K49" i="36"/>
  <c r="AA49" i="36"/>
  <c r="AQ49" i="36"/>
  <c r="O50" i="36"/>
  <c r="AE51" i="36"/>
  <c r="BS47" i="30"/>
  <c r="BR50" i="30"/>
  <c r="BR52" i="30"/>
  <c r="BR48" i="30"/>
  <c r="K50" i="36"/>
  <c r="AQ50" i="36"/>
  <c r="K51" i="36"/>
  <c r="S53" i="36"/>
  <c r="BS51" i="30"/>
  <c r="BI6" i="36"/>
  <c r="BI14" i="36"/>
  <c r="BI23" i="36"/>
  <c r="AV47" i="36"/>
  <c r="BK47" i="36" s="1"/>
  <c r="O49" i="36"/>
  <c r="AE49" i="36"/>
  <c r="AU49" i="36"/>
  <c r="BJ49" i="36" s="1"/>
  <c r="AE50" i="36"/>
  <c r="G46" i="36"/>
  <c r="W46" i="36"/>
  <c r="AM46" i="36"/>
  <c r="R47" i="36"/>
  <c r="Z47" i="36"/>
  <c r="AH47" i="36"/>
  <c r="AP47" i="36"/>
  <c r="BE47" i="36" s="1"/>
  <c r="K53" i="36"/>
  <c r="AA53" i="36"/>
  <c r="AQ53" i="36"/>
  <c r="O46" i="36"/>
  <c r="O53" i="36"/>
  <c r="AU53" i="36"/>
  <c r="BJ53" i="36" s="1"/>
  <c r="BF29" i="36"/>
  <c r="BF30" i="36"/>
  <c r="BI35" i="36"/>
  <c r="D51" i="36"/>
  <c r="T51" i="36"/>
  <c r="AJ51" i="36"/>
  <c r="AI53" i="36"/>
  <c r="BC48" i="36"/>
  <c r="G49" i="36"/>
  <c r="S49" i="36"/>
  <c r="W49" i="36"/>
  <c r="AI49" i="36"/>
  <c r="AM49" i="36"/>
  <c r="F50" i="36"/>
  <c r="J50" i="36"/>
  <c r="N50" i="36"/>
  <c r="R50" i="36"/>
  <c r="V50" i="36"/>
  <c r="Z50" i="36"/>
  <c r="AD50" i="36"/>
  <c r="AH50" i="36"/>
  <c r="AL50" i="36"/>
  <c r="AP50" i="36"/>
  <c r="S46" i="36"/>
  <c r="AI46" i="36"/>
  <c r="F47" i="36"/>
  <c r="J47" i="36"/>
  <c r="N47" i="36"/>
  <c r="V47" i="36"/>
  <c r="AD47" i="36"/>
  <c r="AL47" i="36"/>
  <c r="AE46" i="36"/>
  <c r="AU46" i="36"/>
  <c r="BJ46" i="36" s="1"/>
  <c r="BQ47" i="30"/>
  <c r="M51" i="36"/>
  <c r="Q51" i="36"/>
  <c r="AC51" i="36"/>
  <c r="AG51" i="36"/>
  <c r="AS51" i="36"/>
  <c r="BD51" i="36" s="1"/>
  <c r="AW51" i="36"/>
  <c r="BL51" i="36" s="1"/>
  <c r="BJ34" i="36"/>
  <c r="K46" i="36"/>
  <c r="AA46" i="36"/>
  <c r="AQ46" i="36"/>
  <c r="E51" i="36"/>
  <c r="U51" i="36"/>
  <c r="AK51" i="36"/>
  <c r="AE53" i="36"/>
  <c r="BO49" i="30"/>
  <c r="AS48" i="36"/>
  <c r="BD48" i="36" s="1"/>
  <c r="G50" i="36"/>
  <c r="S50" i="36"/>
  <c r="W50" i="36"/>
  <c r="AI50" i="36"/>
  <c r="AM50" i="36"/>
  <c r="BQ51" i="30"/>
  <c r="BJ19" i="36"/>
  <c r="BG37" i="36"/>
  <c r="BO47" i="30"/>
  <c r="BO53" i="30"/>
  <c r="BG17" i="36"/>
  <c r="BD49" i="36"/>
  <c r="BO51" i="30"/>
  <c r="BE6" i="36"/>
  <c r="BJ17" i="36"/>
  <c r="BF34" i="36"/>
  <c r="BH8" i="36"/>
  <c r="BD10" i="36"/>
  <c r="BH10" i="36"/>
  <c r="BG21" i="36"/>
  <c r="BH36" i="36"/>
  <c r="BJ6" i="36"/>
  <c r="BI10" i="36"/>
  <c r="BD23" i="36"/>
  <c r="BG24" i="36"/>
  <c r="BG25" i="36"/>
  <c r="BC26" i="36"/>
  <c r="BJ35" i="36"/>
  <c r="BG40" i="36"/>
  <c r="BI47" i="36"/>
  <c r="BG52" i="36"/>
  <c r="BC5" i="36"/>
  <c r="BJ9" i="36"/>
  <c r="BE23" i="36"/>
  <c r="BH24" i="36"/>
  <c r="BG29" i="36"/>
  <c r="BJ30" i="36"/>
  <c r="BD33" i="36"/>
  <c r="BI38" i="36"/>
  <c r="BC41" i="36"/>
  <c r="BF47" i="36"/>
  <c r="BH52" i="36"/>
  <c r="BH6" i="36"/>
  <c r="BC8" i="36"/>
  <c r="BG8" i="36"/>
  <c r="BC9" i="36"/>
  <c r="BI15" i="36"/>
  <c r="BI27" i="36"/>
  <c r="BE34" i="36"/>
  <c r="BG36" i="36"/>
  <c r="BC37" i="36"/>
  <c r="BJ38" i="36"/>
  <c r="BE48" i="30"/>
  <c r="BP48" i="30"/>
  <c r="H53" i="36"/>
  <c r="P53" i="36"/>
  <c r="X53" i="36"/>
  <c r="AF53" i="36"/>
  <c r="AN53" i="36"/>
  <c r="BG54" i="30"/>
  <c r="BR54" i="30"/>
  <c r="AV53" i="36"/>
  <c r="BK53" i="36" s="1"/>
  <c r="BE5" i="36"/>
  <c r="BD7" i="36"/>
  <c r="BH7" i="36"/>
  <c r="BD27" i="36"/>
  <c r="BE31" i="36"/>
  <c r="BI31" i="36"/>
  <c r="BD6" i="36"/>
  <c r="BI48" i="30"/>
  <c r="BT48" i="30"/>
  <c r="D53" i="36"/>
  <c r="L53" i="36"/>
  <c r="T53" i="36"/>
  <c r="AB53" i="36"/>
  <c r="AJ53" i="36"/>
  <c r="BC54" i="30"/>
  <c r="AR53" i="36"/>
  <c r="BN54" i="30"/>
  <c r="BC21" i="36"/>
  <c r="BF22" i="36"/>
  <c r="BJ22" i="36"/>
  <c r="BF23" i="36"/>
  <c r="BJ23" i="36"/>
  <c r="BC40" i="36"/>
  <c r="BE9" i="36"/>
  <c r="BI9" i="36"/>
  <c r="BD11" i="36"/>
  <c r="BH11" i="36"/>
  <c r="BD13" i="36"/>
  <c r="BF5" i="36"/>
  <c r="BJ5" i="36"/>
  <c r="BF9" i="36"/>
  <c r="BI11" i="36"/>
  <c r="BE19" i="36"/>
  <c r="BI19" i="36"/>
  <c r="BD20" i="36"/>
  <c r="BH20" i="36"/>
  <c r="BD29" i="36"/>
  <c r="BF37" i="36"/>
  <c r="BJ37" i="36"/>
  <c r="BD39" i="36"/>
  <c r="BH39" i="36"/>
  <c r="BP49" i="30"/>
  <c r="AT48" i="36"/>
  <c r="BE48" i="36" s="1"/>
  <c r="BT49" i="30"/>
  <c r="AX48" i="36"/>
  <c r="BE52" i="30"/>
  <c r="BP52" i="30"/>
  <c r="AT51" i="36"/>
  <c r="BE51" i="36" s="1"/>
  <c r="BI52" i="30"/>
  <c r="BT52" i="30"/>
  <c r="AX51" i="36"/>
  <c r="BN56" i="30"/>
  <c r="BR56" i="30"/>
  <c r="BE10" i="36"/>
  <c r="BF18" i="36"/>
  <c r="BJ18" i="36"/>
  <c r="BF26" i="36"/>
  <c r="BI28" i="36"/>
  <c r="BC32" i="36"/>
  <c r="BF33" i="36"/>
  <c r="BD36" i="36"/>
  <c r="BP47" i="30"/>
  <c r="AT46" i="36"/>
  <c r="BE46" i="36" s="1"/>
  <c r="BT47" i="30"/>
  <c r="AX46" i="36"/>
  <c r="BE50" i="30"/>
  <c r="BP50" i="30"/>
  <c r="AT49" i="36"/>
  <c r="BE49" i="36" s="1"/>
  <c r="BI50" i="30"/>
  <c r="AX49" i="36"/>
  <c r="BT50" i="30"/>
  <c r="BP53" i="30"/>
  <c r="BT53" i="30"/>
  <c r="BC7" i="36"/>
  <c r="BG7" i="36"/>
  <c r="BC11" i="36"/>
  <c r="BG11" i="36"/>
  <c r="BC13" i="36"/>
  <c r="BE16" i="36"/>
  <c r="BE30" i="36"/>
  <c r="BP51" i="30"/>
  <c r="AT50" i="36"/>
  <c r="BT51" i="30"/>
  <c r="AX50" i="36"/>
  <c r="BP55" i="30"/>
  <c r="BT55" i="30"/>
  <c r="BF17" i="36"/>
  <c r="BC22" i="36"/>
  <c r="BD32" i="36"/>
  <c r="BG33" i="36"/>
  <c r="BD35" i="36"/>
  <c r="BF41" i="36"/>
  <c r="BC46" i="36"/>
  <c r="BC49" i="36"/>
  <c r="BG49" i="36"/>
  <c r="BD53" i="36"/>
  <c r="BH53" i="36"/>
  <c r="BF47" i="30"/>
  <c r="BQ48" i="30"/>
  <c r="BF49" i="30"/>
  <c r="BQ50" i="30"/>
  <c r="BF51" i="30"/>
  <c r="BQ52" i="30"/>
  <c r="BQ53" i="30"/>
  <c r="BO54" i="30"/>
  <c r="BS54" i="30"/>
  <c r="BF55" i="30"/>
  <c r="BO56" i="30"/>
  <c r="BS56" i="30"/>
  <c r="BF13" i="36"/>
  <c r="BJ13" i="36"/>
  <c r="BE14" i="36"/>
  <c r="BD15" i="36"/>
  <c r="BH15" i="36"/>
  <c r="BC16" i="36"/>
  <c r="BG16" i="36"/>
  <c r="BH23" i="36"/>
  <c r="BC24" i="36"/>
  <c r="BC28" i="36"/>
  <c r="BE35" i="36"/>
  <c r="BH37" i="36"/>
  <c r="BE38" i="36"/>
  <c r="BJ39" i="36"/>
  <c r="BG41" i="36"/>
  <c r="BC52" i="36"/>
  <c r="BN47" i="30"/>
  <c r="BR47" i="30"/>
  <c r="BC48" i="30"/>
  <c r="BG48" i="30"/>
  <c r="BN48" i="30"/>
  <c r="BN49" i="30"/>
  <c r="BR49" i="30"/>
  <c r="BC50" i="30"/>
  <c r="BG50" i="30"/>
  <c r="BN50" i="30"/>
  <c r="BN51" i="30"/>
  <c r="BR51" i="30"/>
  <c r="BC52" i="30"/>
  <c r="BG52" i="30"/>
  <c r="BN52" i="30"/>
  <c r="BN53" i="30"/>
  <c r="BR53" i="30"/>
  <c r="BP54" i="30"/>
  <c r="BT54" i="30"/>
  <c r="BN55" i="30"/>
  <c r="BR55" i="30"/>
  <c r="BQ55" i="30"/>
  <c r="BE56" i="30"/>
  <c r="BI56" i="30"/>
  <c r="BD17" i="36"/>
  <c r="BD19" i="36"/>
  <c r="BC20" i="36"/>
  <c r="BG20" i="36"/>
  <c r="BE22" i="36"/>
  <c r="BD24" i="36"/>
  <c r="BF25" i="36"/>
  <c r="BJ25" i="36"/>
  <c r="BI26" i="36"/>
  <c r="BD28" i="36"/>
  <c r="BD31" i="36"/>
  <c r="BC36" i="36"/>
  <c r="BF38" i="36"/>
  <c r="BD52" i="36"/>
  <c r="BD47" i="30"/>
  <c r="BH47" i="30"/>
  <c r="BO48" i="30"/>
  <c r="BS48" i="30"/>
  <c r="BD49" i="30"/>
  <c r="BH49" i="30"/>
  <c r="BQ49" i="30"/>
  <c r="BO50" i="30"/>
  <c r="BS50" i="30"/>
  <c r="BD51" i="30"/>
  <c r="BH51" i="30"/>
  <c r="BO52" i="30"/>
  <c r="BS52" i="30"/>
  <c r="BD53" i="30"/>
  <c r="BH53" i="30"/>
  <c r="BS53" i="30"/>
  <c r="BQ54" i="30"/>
  <c r="BO55" i="30"/>
  <c r="BS55" i="30"/>
  <c r="BQ56" i="30"/>
  <c r="BC33" i="36"/>
  <c r="BC12" i="36"/>
  <c r="BG12" i="36"/>
  <c r="BC17" i="36"/>
  <c r="BE24" i="36"/>
  <c r="BI24" i="36"/>
  <c r="BH31" i="36"/>
  <c r="BJ7" i="36"/>
  <c r="BE18" i="36"/>
  <c r="BI18" i="36"/>
  <c r="BH19" i="36"/>
  <c r="BJ20" i="36"/>
  <c r="BD41" i="36"/>
  <c r="BH41" i="36"/>
  <c r="BE26" i="36"/>
  <c r="BI5" i="36"/>
  <c r="BF8" i="36"/>
  <c r="BJ8" i="36"/>
  <c r="BF10" i="36"/>
  <c r="BJ10" i="36"/>
  <c r="BF15" i="36"/>
  <c r="BJ15" i="36"/>
  <c r="BF21" i="36"/>
  <c r="BJ21" i="36"/>
  <c r="BI22" i="36"/>
  <c r="BG28" i="36"/>
  <c r="BE11" i="36"/>
  <c r="BD12" i="36"/>
  <c r="BH17" i="36"/>
  <c r="BJ26" i="36"/>
  <c r="BH28" i="36"/>
  <c r="BI30" i="36"/>
  <c r="BH35" i="36"/>
  <c r="BC38" i="36"/>
  <c r="BG38" i="36"/>
  <c r="BG5" i="36"/>
  <c r="BG13" i="36"/>
  <c r="BJ14" i="36"/>
  <c r="BG18" i="36"/>
  <c r="BF19" i="36"/>
  <c r="BH21" i="36"/>
  <c r="BG22" i="36"/>
  <c r="BC25" i="36"/>
  <c r="BH27" i="36"/>
  <c r="BJ29" i="36"/>
  <c r="BG32" i="36"/>
  <c r="BI34" i="36"/>
  <c r="BE36" i="36"/>
  <c r="BE39" i="36"/>
  <c r="BI39" i="36"/>
  <c r="BH40" i="36"/>
  <c r="BG48" i="36"/>
  <c r="BC51" i="36"/>
  <c r="BF6" i="36"/>
  <c r="BE7" i="36"/>
  <c r="BG9" i="36"/>
  <c r="BH13" i="36"/>
  <c r="BG14" i="36"/>
  <c r="BE15" i="36"/>
  <c r="BE20" i="36"/>
  <c r="BC29" i="36"/>
  <c r="BC31" i="36"/>
  <c r="BJ33" i="36"/>
  <c r="BE52" i="36"/>
  <c r="BI52" i="36"/>
  <c r="BF39" i="36"/>
  <c r="BE40" i="36"/>
  <c r="BI40" i="36"/>
  <c r="BG46" i="36"/>
  <c r="BC47" i="30"/>
  <c r="BG47" i="30"/>
  <c r="BF48" i="30"/>
  <c r="BE49" i="30"/>
  <c r="BI49" i="30"/>
  <c r="BD50" i="30"/>
  <c r="BH50" i="30"/>
  <c r="BC51" i="30"/>
  <c r="BG51" i="30"/>
  <c r="BF52" i="30"/>
  <c r="BE53" i="30"/>
  <c r="BI53" i="30"/>
  <c r="BD54" i="30"/>
  <c r="BH54" i="30"/>
  <c r="BC55" i="30"/>
  <c r="BG55" i="30"/>
  <c r="BF56" i="30"/>
  <c r="BD25" i="36"/>
  <c r="BH25" i="36"/>
  <c r="BG26" i="36"/>
  <c r="BE28" i="36"/>
  <c r="BH29" i="36"/>
  <c r="BH33" i="36"/>
  <c r="BJ40" i="36"/>
  <c r="BH49" i="36"/>
  <c r="BF53" i="30"/>
  <c r="BE54" i="30"/>
  <c r="BI54" i="30"/>
  <c r="BD55" i="30"/>
  <c r="BH55" i="30"/>
  <c r="BC56" i="30"/>
  <c r="BG56" i="30"/>
  <c r="BF27" i="36"/>
  <c r="BG30" i="36"/>
  <c r="BF31" i="36"/>
  <c r="BJ31" i="36"/>
  <c r="BE32" i="36"/>
  <c r="BC34" i="36"/>
  <c r="BG34" i="36"/>
  <c r="BF35" i="36"/>
  <c r="BC50" i="36"/>
  <c r="BG50" i="36"/>
  <c r="BE47" i="30"/>
  <c r="BI47" i="30"/>
  <c r="BD48" i="30"/>
  <c r="BH48" i="30"/>
  <c r="BC49" i="30"/>
  <c r="BG49" i="30"/>
  <c r="BF50" i="30"/>
  <c r="BE51" i="30"/>
  <c r="BI51" i="30"/>
  <c r="BD52" i="30"/>
  <c r="BH52" i="30"/>
  <c r="BC53" i="30"/>
  <c r="BG53" i="30"/>
  <c r="BF54" i="30"/>
  <c r="BE55" i="30"/>
  <c r="BI55" i="30"/>
  <c r="BD56" i="30"/>
  <c r="BH56" i="30"/>
  <c r="BF7" i="36"/>
  <c r="BF14" i="36"/>
  <c r="BI20" i="36"/>
  <c r="BD21" i="36"/>
  <c r="BG51" i="36"/>
  <c r="BD9" i="36"/>
  <c r="BH9" i="36"/>
  <c r="BC14" i="36"/>
  <c r="BE41" i="36"/>
  <c r="BI41" i="36"/>
  <c r="BD5" i="36"/>
  <c r="BH5" i="36"/>
  <c r="BH12" i="36"/>
  <c r="BC18" i="36"/>
  <c r="BI32" i="36"/>
  <c r="BI7" i="36"/>
  <c r="BD8" i="36"/>
  <c r="BF11" i="36"/>
  <c r="BJ11" i="36"/>
  <c r="BE12" i="36"/>
  <c r="BI12" i="36"/>
  <c r="BI16" i="36"/>
  <c r="BF24" i="36"/>
  <c r="BJ24" i="36"/>
  <c r="BE8" i="36"/>
  <c r="BI8" i="36"/>
  <c r="BC10" i="36"/>
  <c r="BG10" i="36"/>
  <c r="BE13" i="36"/>
  <c r="BI13" i="36"/>
  <c r="BC15" i="36"/>
  <c r="BG15" i="36"/>
  <c r="BD18" i="36"/>
  <c r="BH18" i="36"/>
  <c r="BD22" i="36"/>
  <c r="BH22" i="36"/>
  <c r="BC27" i="36"/>
  <c r="BG27" i="36"/>
  <c r="BF36" i="36"/>
  <c r="BJ36" i="36"/>
  <c r="BJ47" i="36"/>
  <c r="BF20" i="36"/>
  <c r="BJ27" i="36"/>
  <c r="BG31" i="36"/>
  <c r="BI36" i="36"/>
  <c r="BD37" i="36"/>
  <c r="BF40" i="36"/>
  <c r="BC6" i="36"/>
  <c r="BG6" i="36"/>
  <c r="BD16" i="36"/>
  <c r="BE25" i="36"/>
  <c r="BI25" i="36"/>
  <c r="BE29" i="36"/>
  <c r="BI29" i="36"/>
  <c r="BC30" i="36"/>
  <c r="BD34" i="36"/>
  <c r="BH34" i="36"/>
  <c r="BD38" i="36"/>
  <c r="BH38" i="36"/>
  <c r="BF12" i="36"/>
  <c r="BJ12" i="36"/>
  <c r="BD14" i="36"/>
  <c r="BH14" i="36"/>
  <c r="BF16" i="36"/>
  <c r="BJ16" i="36"/>
  <c r="BE21" i="36"/>
  <c r="BI21" i="36"/>
  <c r="BC23" i="36"/>
  <c r="BG23" i="36"/>
  <c r="BD30" i="36"/>
  <c r="BH30" i="36"/>
  <c r="BF32" i="36"/>
  <c r="BJ32" i="36"/>
  <c r="BE37" i="36"/>
  <c r="BI37" i="36"/>
  <c r="BC39" i="36"/>
  <c r="BG39" i="36"/>
  <c r="BD50" i="36"/>
  <c r="BH50" i="36"/>
  <c r="BE17" i="36"/>
  <c r="BI17" i="36"/>
  <c r="BC19" i="36"/>
  <c r="BG19" i="36"/>
  <c r="BD26" i="36"/>
  <c r="BH26" i="36"/>
  <c r="BF28" i="36"/>
  <c r="BJ28" i="36"/>
  <c r="BE33" i="36"/>
  <c r="BI33" i="36"/>
  <c r="BC35" i="36"/>
  <c r="BG35" i="36"/>
  <c r="BJ48" i="36"/>
  <c r="BE53" i="36"/>
  <c r="BI53" i="36"/>
  <c r="BF19" i="31"/>
  <c r="D41" i="37"/>
  <c r="AZ59" i="31"/>
  <c r="AY59" i="31"/>
  <c r="BF27" i="31"/>
  <c r="I59" i="31"/>
  <c r="BD7" i="37"/>
  <c r="BE10" i="31"/>
  <c r="BE30" i="31"/>
  <c r="F59" i="31"/>
  <c r="E59" i="31"/>
  <c r="M59" i="31"/>
  <c r="AK14" i="35"/>
  <c r="BH13" i="31"/>
  <c r="BJ17" i="37"/>
  <c r="BH35" i="31"/>
  <c r="F16" i="35"/>
  <c r="F10" i="35"/>
  <c r="J16" i="35"/>
  <c r="BJ19" i="31"/>
  <c r="J59" i="31"/>
  <c r="N59" i="31"/>
  <c r="R59" i="31"/>
  <c r="V59" i="31"/>
  <c r="Z59" i="31"/>
  <c r="AD59" i="31"/>
  <c r="AH59" i="31"/>
  <c r="AL59" i="31"/>
  <c r="AP59" i="31"/>
  <c r="AT59" i="31"/>
  <c r="AX59" i="31"/>
  <c r="J13" i="35"/>
  <c r="G16" i="35"/>
  <c r="C22" i="35" s="1"/>
  <c r="BJ41" i="31"/>
  <c r="E41" i="37"/>
  <c r="J8" i="35"/>
  <c r="BH41" i="37"/>
  <c r="M41" i="37"/>
  <c r="N41" i="37"/>
  <c r="AD41" i="37"/>
  <c r="AT41" i="37"/>
  <c r="I41" i="37"/>
  <c r="F41" i="37"/>
  <c r="V41" i="37"/>
  <c r="AL41" i="37"/>
  <c r="Q59" i="31"/>
  <c r="U59" i="31"/>
  <c r="Y59" i="31"/>
  <c r="AC59" i="31"/>
  <c r="AG59" i="31"/>
  <c r="AK59" i="31"/>
  <c r="AO59" i="31"/>
  <c r="AS59" i="31"/>
  <c r="AW59" i="31"/>
  <c r="BF41" i="31"/>
  <c r="J41" i="37"/>
  <c r="R41" i="37"/>
  <c r="Z41" i="37"/>
  <c r="AH41" i="37"/>
  <c r="AP41" i="37"/>
  <c r="AX41" i="37"/>
  <c r="BJ41" i="37"/>
  <c r="BC41" i="37"/>
  <c r="BF41" i="37"/>
  <c r="G59" i="31"/>
  <c r="O59" i="31"/>
  <c r="W59" i="31"/>
  <c r="AE59" i="31"/>
  <c r="AM59" i="31"/>
  <c r="AU59" i="31"/>
  <c r="AK10" i="35"/>
  <c r="BC41" i="31"/>
  <c r="BG41" i="31"/>
  <c r="H59" i="31"/>
  <c r="P59" i="31"/>
  <c r="X59" i="31"/>
  <c r="AF59" i="31"/>
  <c r="AJ59" i="31"/>
  <c r="AR59" i="31"/>
  <c r="AV59" i="31"/>
  <c r="BD41" i="37"/>
  <c r="AO10" i="35"/>
  <c r="AP11" i="35"/>
  <c r="BH5" i="31"/>
  <c r="BE12" i="31"/>
  <c r="BD17" i="31"/>
  <c r="BH21" i="31"/>
  <c r="BE25" i="37"/>
  <c r="BJ31" i="31"/>
  <c r="BF39" i="31"/>
  <c r="BD41" i="31"/>
  <c r="BH41" i="31"/>
  <c r="K59" i="31"/>
  <c r="S59" i="31"/>
  <c r="AA59" i="31"/>
  <c r="AI59" i="31"/>
  <c r="AQ59" i="31"/>
  <c r="BI6" i="31"/>
  <c r="BF15" i="31"/>
  <c r="AJ49" i="31"/>
  <c r="AJ49" i="37" s="1"/>
  <c r="D59" i="31"/>
  <c r="L59" i="31"/>
  <c r="T59" i="31"/>
  <c r="AB59" i="31"/>
  <c r="AN59" i="31"/>
  <c r="BH7" i="31"/>
  <c r="BI12" i="31"/>
  <c r="BF17" i="31"/>
  <c r="BE24" i="31"/>
  <c r="BE32" i="31"/>
  <c r="BJ39" i="31"/>
  <c r="BE41" i="31"/>
  <c r="BI41" i="31"/>
  <c r="J14" i="35"/>
  <c r="J15" i="35"/>
  <c r="AR52" i="37"/>
  <c r="AJ13" i="35"/>
  <c r="AV52" i="37"/>
  <c r="BK52" i="37" s="1"/>
  <c r="AN48" i="37"/>
  <c r="AR48" i="37"/>
  <c r="BC48" i="31"/>
  <c r="AJ11" i="35"/>
  <c r="AM52" i="37"/>
  <c r="AQ52" i="37"/>
  <c r="AI53" i="37"/>
  <c r="AQ53" i="37"/>
  <c r="BH15" i="31"/>
  <c r="BG24" i="31"/>
  <c r="BH27" i="31"/>
  <c r="AN11" i="35"/>
  <c r="BG6" i="31"/>
  <c r="BG8" i="31"/>
  <c r="BJ9" i="37"/>
  <c r="BI10" i="37"/>
  <c r="BF11" i="31"/>
  <c r="BC16" i="37"/>
  <c r="BE16" i="31"/>
  <c r="BE18" i="31"/>
  <c r="BE20" i="31"/>
  <c r="BF23" i="31"/>
  <c r="BD25" i="31"/>
  <c r="BG28" i="31"/>
  <c r="BI32" i="31"/>
  <c r="BD37" i="31"/>
  <c r="AD51" i="31"/>
  <c r="AD51" i="37" s="1"/>
  <c r="Z6" i="37"/>
  <c r="BH29" i="31"/>
  <c r="BG22" i="31"/>
  <c r="BG36" i="31"/>
  <c r="AD47" i="31"/>
  <c r="AD47" i="37" s="1"/>
  <c r="O50" i="31"/>
  <c r="O50" i="37" s="1"/>
  <c r="BF9" i="31"/>
  <c r="BI11" i="31"/>
  <c r="BJ11" i="31"/>
  <c r="BG14" i="31"/>
  <c r="BG16" i="31"/>
  <c r="BI20" i="31"/>
  <c r="BH23" i="31"/>
  <c r="BF25" i="31"/>
  <c r="BD29" i="31"/>
  <c r="BF31" i="31"/>
  <c r="BG34" i="31"/>
  <c r="BE38" i="31"/>
  <c r="BG40" i="31"/>
  <c r="AW6" i="37"/>
  <c r="S46" i="31"/>
  <c r="S46" i="37" s="1"/>
  <c r="S5" i="37"/>
  <c r="W5" i="37"/>
  <c r="W46" i="31"/>
  <c r="W46" i="37" s="1"/>
  <c r="AA5" i="37"/>
  <c r="AA46" i="31"/>
  <c r="AA46" i="37" s="1"/>
  <c r="AV10" i="37"/>
  <c r="BK10" i="37" s="1"/>
  <c r="BG10" i="31"/>
  <c r="AU13" i="37"/>
  <c r="BF13" i="37" s="1"/>
  <c r="BF13" i="31"/>
  <c r="BD39" i="31"/>
  <c r="H19" i="37"/>
  <c r="H49" i="31"/>
  <c r="H49" i="37" s="1"/>
  <c r="L19" i="37"/>
  <c r="L49" i="31"/>
  <c r="L49" i="37" s="1"/>
  <c r="T19" i="37"/>
  <c r="T49" i="31"/>
  <c r="T49" i="37" s="1"/>
  <c r="AB19" i="37"/>
  <c r="AB49" i="31"/>
  <c r="AB49" i="37" s="1"/>
  <c r="AF19" i="37"/>
  <c r="AF49" i="31"/>
  <c r="AF49" i="37" s="1"/>
  <c r="AN19" i="37"/>
  <c r="AN49" i="31"/>
  <c r="AV19" i="37"/>
  <c r="BK19" i="37" s="1"/>
  <c r="AV49" i="31"/>
  <c r="AU21" i="37"/>
  <c r="BF21" i="31"/>
  <c r="AY21" i="37"/>
  <c r="BJ21" i="31"/>
  <c r="J22" i="37"/>
  <c r="J51" i="31"/>
  <c r="J51" i="37" s="1"/>
  <c r="V22" i="37"/>
  <c r="V51" i="31"/>
  <c r="V51" i="37" s="1"/>
  <c r="AL22" i="37"/>
  <c r="AL51" i="31"/>
  <c r="AX22" i="37"/>
  <c r="BI22" i="31"/>
  <c r="BC38" i="31"/>
  <c r="K5" i="37"/>
  <c r="F6" i="37"/>
  <c r="F47" i="31"/>
  <c r="F47" i="37" s="1"/>
  <c r="N6" i="37"/>
  <c r="N47" i="31"/>
  <c r="N47" i="37" s="1"/>
  <c r="R47" i="31"/>
  <c r="R47" i="37" s="1"/>
  <c r="R6" i="37"/>
  <c r="V6" i="37"/>
  <c r="V47" i="31"/>
  <c r="V47" i="37" s="1"/>
  <c r="AH47" i="31"/>
  <c r="AH47" i="37" s="1"/>
  <c r="AH6" i="37"/>
  <c r="AL6" i="37"/>
  <c r="AL47" i="31"/>
  <c r="AL47" i="37" s="1"/>
  <c r="AP6" i="37"/>
  <c r="AP47" i="31"/>
  <c r="AT6" i="37"/>
  <c r="AT47" i="31"/>
  <c r="AT47" i="37" s="1"/>
  <c r="BE6" i="31"/>
  <c r="AX6" i="37"/>
  <c r="AX47" i="31"/>
  <c r="AX47" i="37" s="1"/>
  <c r="BF7" i="31"/>
  <c r="AX8" i="37"/>
  <c r="BI8" i="37" s="1"/>
  <c r="BI8" i="31"/>
  <c r="BD9" i="31"/>
  <c r="BC12" i="37"/>
  <c r="AV12" i="37"/>
  <c r="BG12" i="31"/>
  <c r="BC12" i="31"/>
  <c r="AT14" i="37"/>
  <c r="BE14" i="37" s="1"/>
  <c r="BE14" i="31"/>
  <c r="AX14" i="37"/>
  <c r="BI14" i="31"/>
  <c r="AW17" i="37"/>
  <c r="BH17" i="37" s="1"/>
  <c r="BH17" i="31"/>
  <c r="AV26" i="37"/>
  <c r="BG26" i="31"/>
  <c r="BC26" i="31"/>
  <c r="AT48" i="37"/>
  <c r="BI48" i="37" s="1"/>
  <c r="AL11" i="35"/>
  <c r="AI50" i="31"/>
  <c r="AY52" i="37"/>
  <c r="BJ52" i="31"/>
  <c r="AE5" i="37"/>
  <c r="G8" i="35"/>
  <c r="C24" i="35" s="1"/>
  <c r="D24" i="40"/>
  <c r="AI48" i="37"/>
  <c r="AU48" i="37"/>
  <c r="BF48" i="37" s="1"/>
  <c r="AY48" i="31"/>
  <c r="J9" i="35"/>
  <c r="AT53" i="37"/>
  <c r="BI53" i="37" s="1"/>
  <c r="BE53" i="31"/>
  <c r="G5" i="37"/>
  <c r="G46" i="31"/>
  <c r="G46" i="37" s="1"/>
  <c r="AI46" i="31"/>
  <c r="AI46" i="37" s="1"/>
  <c r="AI5" i="37"/>
  <c r="AQ5" i="37"/>
  <c r="AQ46" i="31"/>
  <c r="AQ46" i="37" s="1"/>
  <c r="AU5" i="37"/>
  <c r="BF5" i="31"/>
  <c r="AU46" i="31"/>
  <c r="BC10" i="31"/>
  <c r="BE29" i="37"/>
  <c r="AV32" i="37"/>
  <c r="BG32" i="31"/>
  <c r="BC32" i="31"/>
  <c r="AW33" i="37"/>
  <c r="BH33" i="37" s="1"/>
  <c r="BH33" i="31"/>
  <c r="AT36" i="37"/>
  <c r="BE36" i="37" s="1"/>
  <c r="BE36" i="31"/>
  <c r="AW39" i="37"/>
  <c r="BH39" i="37" s="1"/>
  <c r="BH39" i="31"/>
  <c r="AU53" i="37"/>
  <c r="BF53" i="31"/>
  <c r="AQ7" i="37"/>
  <c r="BF7" i="37" s="1"/>
  <c r="AY7" i="37"/>
  <c r="BJ7" i="37" s="1"/>
  <c r="BJ7" i="31"/>
  <c r="D19" i="37"/>
  <c r="D49" i="31"/>
  <c r="D49" i="37" s="1"/>
  <c r="X19" i="37"/>
  <c r="X49" i="31"/>
  <c r="X49" i="37" s="1"/>
  <c r="AR19" i="37"/>
  <c r="AR49" i="31"/>
  <c r="AR49" i="37" s="1"/>
  <c r="AQ21" i="37"/>
  <c r="N22" i="37"/>
  <c r="N51" i="31"/>
  <c r="N51" i="37" s="1"/>
  <c r="R22" i="37"/>
  <c r="R51" i="31"/>
  <c r="R51" i="37" s="1"/>
  <c r="Z22" i="37"/>
  <c r="Z51" i="31"/>
  <c r="Z51" i="37" s="1"/>
  <c r="AH22" i="37"/>
  <c r="AH51" i="31"/>
  <c r="AH51" i="37" s="1"/>
  <c r="AP22" i="37"/>
  <c r="AP51" i="31"/>
  <c r="AP51" i="37" s="1"/>
  <c r="AT22" i="37"/>
  <c r="AT51" i="31"/>
  <c r="AL9" i="35" s="1"/>
  <c r="BE22" i="31"/>
  <c r="AW25" i="37"/>
  <c r="BH25" i="37" s="1"/>
  <c r="BH25" i="31"/>
  <c r="AV38" i="37"/>
  <c r="BG38" i="31"/>
  <c r="O46" i="31"/>
  <c r="O46" i="37" s="1"/>
  <c r="AX51" i="31"/>
  <c r="AP9" i="35" s="1"/>
  <c r="AP53" i="37"/>
  <c r="BJ5" i="31"/>
  <c r="AM47" i="31"/>
  <c r="AM6" i="37"/>
  <c r="AW9" i="37"/>
  <c r="BH9" i="37" s="1"/>
  <c r="BH9" i="31"/>
  <c r="BD11" i="37"/>
  <c r="AW11" i="37"/>
  <c r="BH11" i="37" s="1"/>
  <c r="BH11" i="31"/>
  <c r="BD11" i="31"/>
  <c r="BJ13" i="31"/>
  <c r="AV18" i="37"/>
  <c r="BG18" i="31"/>
  <c r="BC18" i="31"/>
  <c r="G20" i="37"/>
  <c r="G50" i="31"/>
  <c r="G50" i="37" s="1"/>
  <c r="K20" i="37"/>
  <c r="K50" i="31"/>
  <c r="K50" i="37" s="1"/>
  <c r="S20" i="37"/>
  <c r="S50" i="31"/>
  <c r="S50" i="37" s="1"/>
  <c r="W20" i="37"/>
  <c r="W50" i="31"/>
  <c r="W50" i="37" s="1"/>
  <c r="AA20" i="37"/>
  <c r="AA50" i="31"/>
  <c r="AA50" i="37" s="1"/>
  <c r="AE20" i="37"/>
  <c r="AE50" i="31"/>
  <c r="AE50" i="37" s="1"/>
  <c r="AM20" i="37"/>
  <c r="AM50" i="31"/>
  <c r="AQ20" i="37"/>
  <c r="AQ50" i="31"/>
  <c r="AU20" i="37"/>
  <c r="AU50" i="31"/>
  <c r="AU50" i="37" s="1"/>
  <c r="AY20" i="37"/>
  <c r="AY50" i="31"/>
  <c r="AQ12" i="35" s="1"/>
  <c r="BD24" i="37"/>
  <c r="BD33" i="31"/>
  <c r="BI36" i="31"/>
  <c r="AQ37" i="37"/>
  <c r="AU37" i="37"/>
  <c r="BF37" i="31"/>
  <c r="AY37" i="37"/>
  <c r="BJ37" i="31"/>
  <c r="J47" i="31"/>
  <c r="J47" i="37" s="1"/>
  <c r="AJ48" i="37"/>
  <c r="P49" i="31"/>
  <c r="P49" i="37" s="1"/>
  <c r="F51" i="31"/>
  <c r="F51" i="37" s="1"/>
  <c r="AN52" i="37"/>
  <c r="BC52" i="31"/>
  <c r="AY5" i="37"/>
  <c r="BH19" i="37"/>
  <c r="BC20" i="31"/>
  <c r="BI28" i="31"/>
  <c r="AQ29" i="37"/>
  <c r="BF29" i="37" s="1"/>
  <c r="AY29" i="37"/>
  <c r="BJ29" i="37" s="1"/>
  <c r="BJ29" i="31"/>
  <c r="BI34" i="31"/>
  <c r="BJ35" i="31"/>
  <c r="BG48" i="31"/>
  <c r="BH5" i="37"/>
  <c r="BD5" i="31"/>
  <c r="BF9" i="37"/>
  <c r="BD13" i="31"/>
  <c r="BJ15" i="31"/>
  <c r="BI16" i="31"/>
  <c r="BD21" i="31"/>
  <c r="BC22" i="31"/>
  <c r="BJ23" i="31"/>
  <c r="BI24" i="31"/>
  <c r="AT26" i="37"/>
  <c r="BI26" i="37" s="1"/>
  <c r="BE26" i="31"/>
  <c r="BI26" i="31"/>
  <c r="BJ27" i="31"/>
  <c r="AU33" i="37"/>
  <c r="BF33" i="37" s="1"/>
  <c r="BF33" i="31"/>
  <c r="BJ33" i="31"/>
  <c r="AX38" i="37"/>
  <c r="BI38" i="37" s="1"/>
  <c r="BI38" i="31"/>
  <c r="BG52" i="31"/>
  <c r="BI53" i="31"/>
  <c r="D23" i="40"/>
  <c r="BD19" i="31"/>
  <c r="BC30" i="31"/>
  <c r="AW31" i="37"/>
  <c r="BH31" i="37" s="1"/>
  <c r="BH31" i="31"/>
  <c r="BD31" i="31"/>
  <c r="AT34" i="37"/>
  <c r="BE34" i="37" s="1"/>
  <c r="BE34" i="31"/>
  <c r="AU52" i="37"/>
  <c r="BF52" i="31"/>
  <c r="BD5" i="37"/>
  <c r="BC6" i="31"/>
  <c r="BE10" i="37"/>
  <c r="BC14" i="31"/>
  <c r="J11" i="35"/>
  <c r="AO14" i="35"/>
  <c r="BE5" i="37"/>
  <c r="BI5" i="37"/>
  <c r="BH7" i="37"/>
  <c r="BD7" i="31"/>
  <c r="BC8" i="37"/>
  <c r="BC8" i="31"/>
  <c r="BJ9" i="31"/>
  <c r="BI10" i="31"/>
  <c r="BD15" i="37"/>
  <c r="BH15" i="37"/>
  <c r="BD15" i="31"/>
  <c r="BC16" i="31"/>
  <c r="BJ17" i="31"/>
  <c r="BI18" i="31"/>
  <c r="BH19" i="31"/>
  <c r="BG20" i="31"/>
  <c r="BD23" i="37"/>
  <c r="BD23" i="31"/>
  <c r="BC24" i="31"/>
  <c r="BJ25" i="31"/>
  <c r="BE28" i="31"/>
  <c r="BF29" i="31"/>
  <c r="AX30" i="37"/>
  <c r="BI30" i="37" s="1"/>
  <c r="BI30" i="31"/>
  <c r="BG30" i="31"/>
  <c r="BC34" i="31"/>
  <c r="BF35" i="31"/>
  <c r="BH37" i="31"/>
  <c r="BC40" i="31"/>
  <c r="BJ53" i="31"/>
  <c r="AR6" i="37"/>
  <c r="BG6" i="37" s="1"/>
  <c r="BD27" i="31"/>
  <c r="BC28" i="31"/>
  <c r="BD35" i="31"/>
  <c r="BC36" i="31"/>
  <c r="AN47" i="37"/>
  <c r="AT11" i="37"/>
  <c r="BE11" i="37" s="1"/>
  <c r="BE11" i="31"/>
  <c r="AW12" i="37"/>
  <c r="BH12" i="31"/>
  <c r="N19" i="37"/>
  <c r="N49" i="31"/>
  <c r="N49" i="37" s="1"/>
  <c r="Z49" i="31"/>
  <c r="Z49" i="37" s="1"/>
  <c r="Z19" i="37"/>
  <c r="AH19" i="37"/>
  <c r="AH49" i="31"/>
  <c r="AH49" i="37" s="1"/>
  <c r="AX19" i="37"/>
  <c r="AX49" i="31"/>
  <c r="BI19" i="31"/>
  <c r="I20" i="37"/>
  <c r="I50" i="31"/>
  <c r="I50" i="37" s="1"/>
  <c r="U20" i="37"/>
  <c r="U50" i="31"/>
  <c r="U50" i="37" s="1"/>
  <c r="AG50" i="31"/>
  <c r="AG50" i="37" s="1"/>
  <c r="AG20" i="37"/>
  <c r="AW20" i="37"/>
  <c r="AW50" i="31"/>
  <c r="BH20" i="31"/>
  <c r="AT27" i="37"/>
  <c r="BE27" i="37" s="1"/>
  <c r="BE27" i="31"/>
  <c r="AW28" i="37"/>
  <c r="BH28" i="31"/>
  <c r="AT35" i="37"/>
  <c r="BE35" i="37" s="1"/>
  <c r="BE35" i="31"/>
  <c r="AW36" i="37"/>
  <c r="BH36" i="31"/>
  <c r="J19" i="37"/>
  <c r="BD47" i="37"/>
  <c r="BH47" i="37"/>
  <c r="AR9" i="37"/>
  <c r="BC9" i="37" s="1"/>
  <c r="BC9" i="31"/>
  <c r="AV9" i="37"/>
  <c r="BK9" i="37" s="1"/>
  <c r="BG9" i="31"/>
  <c r="AU10" i="37"/>
  <c r="BF10" i="31"/>
  <c r="AY10" i="37"/>
  <c r="BJ10" i="31"/>
  <c r="AR17" i="37"/>
  <c r="BC17" i="37" s="1"/>
  <c r="BC17" i="31"/>
  <c r="AV17" i="37"/>
  <c r="BK17" i="37" s="1"/>
  <c r="BG17" i="31"/>
  <c r="AQ18" i="37"/>
  <c r="AU18" i="37"/>
  <c r="BF18" i="31"/>
  <c r="AY18" i="37"/>
  <c r="BJ18" i="31"/>
  <c r="AR25" i="37"/>
  <c r="BC25" i="37" s="1"/>
  <c r="BC25" i="31"/>
  <c r="AV25" i="37"/>
  <c r="BK25" i="37" s="1"/>
  <c r="BG25" i="31"/>
  <c r="AQ26" i="37"/>
  <c r="AU26" i="37"/>
  <c r="BF26" i="31"/>
  <c r="AY26" i="37"/>
  <c r="BJ26" i="31"/>
  <c r="AR33" i="37"/>
  <c r="BC33" i="37" s="1"/>
  <c r="BC33" i="31"/>
  <c r="AV33" i="37"/>
  <c r="BK33" i="37" s="1"/>
  <c r="BG33" i="31"/>
  <c r="AQ34" i="37"/>
  <c r="AU34" i="37"/>
  <c r="BF34" i="31"/>
  <c r="AY34" i="37"/>
  <c r="BJ34" i="31"/>
  <c r="AK48" i="37"/>
  <c r="AO48" i="37"/>
  <c r="AS48" i="37"/>
  <c r="BD48" i="31"/>
  <c r="AK11" i="35"/>
  <c r="AW48" i="37"/>
  <c r="BH48" i="31"/>
  <c r="AO11" i="35"/>
  <c r="AJ53" i="37"/>
  <c r="AN53" i="37"/>
  <c r="AR53" i="37"/>
  <c r="AJ14" i="35"/>
  <c r="BC53" i="31"/>
  <c r="AV53" i="37"/>
  <c r="BK53" i="37" s="1"/>
  <c r="AQ10" i="37"/>
  <c r="AX11" i="37"/>
  <c r="Q20" i="37"/>
  <c r="AR47" i="37"/>
  <c r="BC47" i="31"/>
  <c r="AJ10" i="35"/>
  <c r="V19" i="37"/>
  <c r="V49" i="31"/>
  <c r="V49" i="37" s="1"/>
  <c r="AP19" i="37"/>
  <c r="AP49" i="31"/>
  <c r="AC20" i="37"/>
  <c r="AC50" i="31"/>
  <c r="AC50" i="37" s="1"/>
  <c r="AS20" i="37"/>
  <c r="AS50" i="31"/>
  <c r="BD20" i="31"/>
  <c r="AS36" i="37"/>
  <c r="BD36" i="37" s="1"/>
  <c r="BD36" i="31"/>
  <c r="AT7" i="37"/>
  <c r="BE7" i="37" s="1"/>
  <c r="BE7" i="31"/>
  <c r="AX7" i="37"/>
  <c r="BI7" i="31"/>
  <c r="BD8" i="31"/>
  <c r="AW8" i="37"/>
  <c r="BH8" i="31"/>
  <c r="BE15" i="31"/>
  <c r="AX15" i="37"/>
  <c r="BI15" i="31"/>
  <c r="AS16" i="37"/>
  <c r="BD16" i="37" s="1"/>
  <c r="BD16" i="31"/>
  <c r="AW16" i="37"/>
  <c r="BH16" i="31"/>
  <c r="AT23" i="37"/>
  <c r="BE23" i="37" s="1"/>
  <c r="BE23" i="31"/>
  <c r="AX23" i="37"/>
  <c r="BI23" i="31"/>
  <c r="BD24" i="31"/>
  <c r="AW24" i="37"/>
  <c r="BH24" i="37" s="1"/>
  <c r="BH24" i="31"/>
  <c r="AT31" i="37"/>
  <c r="BE31" i="37" s="1"/>
  <c r="BE31" i="31"/>
  <c r="AX31" i="37"/>
  <c r="BI31" i="31"/>
  <c r="AS32" i="37"/>
  <c r="BD32" i="37" s="1"/>
  <c r="BD32" i="31"/>
  <c r="AW32" i="37"/>
  <c r="BH32" i="31"/>
  <c r="AT39" i="37"/>
  <c r="BE39" i="37" s="1"/>
  <c r="BE39" i="31"/>
  <c r="AX39" i="37"/>
  <c r="BI39" i="31"/>
  <c r="AS40" i="37"/>
  <c r="BD40" i="37" s="1"/>
  <c r="BD40" i="31"/>
  <c r="AW40" i="37"/>
  <c r="BH40" i="31"/>
  <c r="BD47" i="31"/>
  <c r="AK52" i="37"/>
  <c r="AO52" i="37"/>
  <c r="AS52" i="37"/>
  <c r="AK13" i="35"/>
  <c r="BD52" i="31"/>
  <c r="AW52" i="37"/>
  <c r="BL52" i="37" s="1"/>
  <c r="AO13" i="35"/>
  <c r="BH52" i="31"/>
  <c r="AS8" i="37"/>
  <c r="BD8" i="37" s="1"/>
  <c r="AS12" i="37"/>
  <c r="BD12" i="37" s="1"/>
  <c r="BD12" i="31"/>
  <c r="F19" i="37"/>
  <c r="F49" i="31"/>
  <c r="F49" i="37" s="1"/>
  <c r="R19" i="37"/>
  <c r="R49" i="31"/>
  <c r="R49" i="37" s="1"/>
  <c r="AD19" i="37"/>
  <c r="AD49" i="31"/>
  <c r="AD49" i="37" s="1"/>
  <c r="AL19" i="37"/>
  <c r="AL49" i="31"/>
  <c r="AT19" i="37"/>
  <c r="AT49" i="31"/>
  <c r="BE19" i="31"/>
  <c r="E20" i="37"/>
  <c r="E50" i="31"/>
  <c r="E50" i="37" s="1"/>
  <c r="M20" i="37"/>
  <c r="M50" i="31"/>
  <c r="M50" i="37" s="1"/>
  <c r="Y20" i="37"/>
  <c r="Y50" i="31"/>
  <c r="Y50" i="37" s="1"/>
  <c r="AK20" i="37"/>
  <c r="AK50" i="31"/>
  <c r="AO20" i="37"/>
  <c r="AO50" i="31"/>
  <c r="AX27" i="37"/>
  <c r="BI27" i="31"/>
  <c r="AS28" i="37"/>
  <c r="BD28" i="37" s="1"/>
  <c r="BD28" i="31"/>
  <c r="AX35" i="37"/>
  <c r="BI35" i="31"/>
  <c r="D46" i="31"/>
  <c r="D46" i="37" s="1"/>
  <c r="H5" i="37"/>
  <c r="H46" i="31"/>
  <c r="H46" i="37" s="1"/>
  <c r="L5" i="37"/>
  <c r="L46" i="31"/>
  <c r="L46" i="37" s="1"/>
  <c r="P5" i="37"/>
  <c r="P46" i="31"/>
  <c r="P46" i="37" s="1"/>
  <c r="T5" i="37"/>
  <c r="T46" i="31"/>
  <c r="T46" i="37" s="1"/>
  <c r="X5" i="37"/>
  <c r="X46" i="31"/>
  <c r="X46" i="37" s="1"/>
  <c r="AB5" i="37"/>
  <c r="AB46" i="31"/>
  <c r="AB46" i="37" s="1"/>
  <c r="AF5" i="37"/>
  <c r="AF46" i="31"/>
  <c r="AF46" i="37" s="1"/>
  <c r="AJ5" i="37"/>
  <c r="AJ46" i="31"/>
  <c r="AN5" i="37"/>
  <c r="AN46" i="31"/>
  <c r="AR5" i="37"/>
  <c r="AR46" i="31"/>
  <c r="BC5" i="31"/>
  <c r="AV5" i="37"/>
  <c r="BK5" i="37" s="1"/>
  <c r="AV46" i="31"/>
  <c r="BG5" i="31"/>
  <c r="G6" i="37"/>
  <c r="G47" i="31"/>
  <c r="G47" i="37" s="1"/>
  <c r="K6" i="37"/>
  <c r="K47" i="31"/>
  <c r="K47" i="37" s="1"/>
  <c r="O6" i="37"/>
  <c r="O47" i="31"/>
  <c r="O47" i="37" s="1"/>
  <c r="S6" i="37"/>
  <c r="S47" i="31"/>
  <c r="S47" i="37" s="1"/>
  <c r="W6" i="37"/>
  <c r="W47" i="31"/>
  <c r="W47" i="37" s="1"/>
  <c r="AA6" i="37"/>
  <c r="AA47" i="31"/>
  <c r="AA47" i="37" s="1"/>
  <c r="AE6" i="37"/>
  <c r="AE47" i="31"/>
  <c r="AE47" i="37" s="1"/>
  <c r="AI6" i="37"/>
  <c r="AI47" i="31"/>
  <c r="AQ6" i="37"/>
  <c r="AQ47" i="31"/>
  <c r="AU6" i="37"/>
  <c r="AU47" i="31"/>
  <c r="BF6" i="31"/>
  <c r="AY6" i="37"/>
  <c r="AY47" i="31"/>
  <c r="AQ10" i="35" s="1"/>
  <c r="BJ6" i="31"/>
  <c r="AR13" i="37"/>
  <c r="BC13" i="37" s="1"/>
  <c r="BC13" i="31"/>
  <c r="BG13" i="31"/>
  <c r="AQ14" i="37"/>
  <c r="AU14" i="37"/>
  <c r="BF14" i="31"/>
  <c r="AY14" i="37"/>
  <c r="BJ14" i="31"/>
  <c r="AR21" i="37"/>
  <c r="BC21" i="37" s="1"/>
  <c r="BC21" i="31"/>
  <c r="AV21" i="37"/>
  <c r="BK21" i="37" s="1"/>
  <c r="BG21" i="31"/>
  <c r="G22" i="37"/>
  <c r="G51" i="31"/>
  <c r="G51" i="37" s="1"/>
  <c r="K22" i="37"/>
  <c r="K51" i="31"/>
  <c r="K51" i="37" s="1"/>
  <c r="O22" i="37"/>
  <c r="O51" i="31"/>
  <c r="O51" i="37" s="1"/>
  <c r="S22" i="37"/>
  <c r="S51" i="31"/>
  <c r="S51" i="37" s="1"/>
  <c r="W22" i="37"/>
  <c r="W51" i="31"/>
  <c r="W51" i="37" s="1"/>
  <c r="AA22" i="37"/>
  <c r="AA51" i="31"/>
  <c r="AA51" i="37" s="1"/>
  <c r="AI22" i="37"/>
  <c r="AI51" i="31"/>
  <c r="AM22" i="37"/>
  <c r="AM51" i="31"/>
  <c r="AQ22" i="37"/>
  <c r="AQ51" i="31"/>
  <c r="AU22" i="37"/>
  <c r="AU51" i="31"/>
  <c r="BF22" i="31"/>
  <c r="AY22" i="37"/>
  <c r="AY51" i="31"/>
  <c r="AQ9" i="35" s="1"/>
  <c r="BJ22" i="31"/>
  <c r="AR29" i="37"/>
  <c r="BC29" i="37" s="1"/>
  <c r="BC29" i="31"/>
  <c r="AV29" i="37"/>
  <c r="BK29" i="37" s="1"/>
  <c r="BG29" i="31"/>
  <c r="AQ30" i="37"/>
  <c r="AU30" i="37"/>
  <c r="BF30" i="31"/>
  <c r="AY30" i="37"/>
  <c r="BJ30" i="31"/>
  <c r="AR37" i="37"/>
  <c r="BC37" i="37" s="1"/>
  <c r="BC37" i="31"/>
  <c r="AV37" i="37"/>
  <c r="BK37" i="37" s="1"/>
  <c r="BG37" i="31"/>
  <c r="AQ38" i="37"/>
  <c r="AU38" i="37"/>
  <c r="BF38" i="31"/>
  <c r="AY38" i="37"/>
  <c r="BJ38" i="31"/>
  <c r="AY46" i="37"/>
  <c r="BH47" i="31"/>
  <c r="AT15" i="37"/>
  <c r="BE15" i="37" s="1"/>
  <c r="AE22" i="37"/>
  <c r="BE8" i="37"/>
  <c r="BD9" i="37"/>
  <c r="BC10" i="37"/>
  <c r="BF11" i="37"/>
  <c r="BJ11" i="37"/>
  <c r="BE12" i="37"/>
  <c r="BI12" i="37"/>
  <c r="BD13" i="37"/>
  <c r="BH13" i="37"/>
  <c r="BC14" i="37"/>
  <c r="BF15" i="37"/>
  <c r="BJ15" i="37"/>
  <c r="BE16" i="37"/>
  <c r="BI16" i="37"/>
  <c r="BD17" i="37"/>
  <c r="BC18" i="37"/>
  <c r="BF19" i="37"/>
  <c r="BJ19" i="37"/>
  <c r="BE20" i="37"/>
  <c r="BI20" i="37"/>
  <c r="BD21" i="37"/>
  <c r="BH21" i="37"/>
  <c r="BC22" i="37"/>
  <c r="BF23" i="37"/>
  <c r="BJ23" i="37"/>
  <c r="BE24" i="37"/>
  <c r="BI24" i="37"/>
  <c r="BD25" i="37"/>
  <c r="BC26" i="37"/>
  <c r="BF27" i="37"/>
  <c r="BJ27" i="37"/>
  <c r="BE28" i="37"/>
  <c r="BI28" i="37"/>
  <c r="BD29" i="37"/>
  <c r="BH29" i="37"/>
  <c r="BC30" i="37"/>
  <c r="BF31" i="37"/>
  <c r="BJ31" i="37"/>
  <c r="BE32" i="37"/>
  <c r="BI32" i="37"/>
  <c r="BD33" i="37"/>
  <c r="BC34" i="37"/>
  <c r="BF35" i="37"/>
  <c r="BJ35" i="37"/>
  <c r="BD37" i="37"/>
  <c r="BH37" i="37"/>
  <c r="BC38" i="37"/>
  <c r="BF39" i="37"/>
  <c r="BJ39" i="37"/>
  <c r="BE40" i="37"/>
  <c r="BI40" i="37"/>
  <c r="E49" i="31"/>
  <c r="E49" i="37" s="1"/>
  <c r="I49" i="31"/>
  <c r="I49" i="37" s="1"/>
  <c r="M49" i="31"/>
  <c r="M49" i="37" s="1"/>
  <c r="Q49" i="31"/>
  <c r="Q49" i="37" s="1"/>
  <c r="U49" i="31"/>
  <c r="U49" i="37" s="1"/>
  <c r="Y49" i="31"/>
  <c r="Y49" i="37" s="1"/>
  <c r="AC49" i="31"/>
  <c r="AC49" i="37" s="1"/>
  <c r="AG49" i="31"/>
  <c r="AG49" i="37" s="1"/>
  <c r="AK49" i="31"/>
  <c r="AO49" i="31"/>
  <c r="AS49" i="31"/>
  <c r="AW49" i="31"/>
  <c r="D50" i="31"/>
  <c r="D50" i="37" s="1"/>
  <c r="H50" i="31"/>
  <c r="H50" i="37" s="1"/>
  <c r="L50" i="31"/>
  <c r="L50" i="37" s="1"/>
  <c r="P50" i="31"/>
  <c r="P50" i="37" s="1"/>
  <c r="T50" i="31"/>
  <c r="T50" i="37" s="1"/>
  <c r="X50" i="31"/>
  <c r="X50" i="37" s="1"/>
  <c r="AB50" i="31"/>
  <c r="AB50" i="37" s="1"/>
  <c r="AF50" i="31"/>
  <c r="AF50" i="37" s="1"/>
  <c r="AJ50" i="31"/>
  <c r="AN50" i="31"/>
  <c r="AR50" i="31"/>
  <c r="AV50" i="31"/>
  <c r="BE52" i="37"/>
  <c r="BI52" i="37"/>
  <c r="BD53" i="37"/>
  <c r="BH53" i="37"/>
  <c r="AN6" i="37"/>
  <c r="AS6" i="37"/>
  <c r="BC7" i="37"/>
  <c r="BF8" i="37"/>
  <c r="BJ8" i="37"/>
  <c r="BE9" i="37"/>
  <c r="BI9" i="37"/>
  <c r="BD10" i="37"/>
  <c r="BH10" i="37"/>
  <c r="BC11" i="37"/>
  <c r="BF12" i="37"/>
  <c r="BJ12" i="37"/>
  <c r="BE13" i="37"/>
  <c r="BI13" i="37"/>
  <c r="BD14" i="37"/>
  <c r="BH14" i="37"/>
  <c r="BC15" i="37"/>
  <c r="BF16" i="37"/>
  <c r="BJ16" i="37"/>
  <c r="BE17" i="37"/>
  <c r="BI17" i="37"/>
  <c r="BD18" i="37"/>
  <c r="BH18" i="37"/>
  <c r="BE21" i="37"/>
  <c r="BI21" i="37"/>
  <c r="BD22" i="37"/>
  <c r="BH22" i="37"/>
  <c r="BC23" i="37"/>
  <c r="BF24" i="37"/>
  <c r="BJ24" i="37"/>
  <c r="BI25" i="37"/>
  <c r="BD26" i="37"/>
  <c r="BH26" i="37"/>
  <c r="BC27" i="37"/>
  <c r="BF28" i="37"/>
  <c r="BJ28" i="37"/>
  <c r="BI29" i="37"/>
  <c r="BD30" i="37"/>
  <c r="BH30" i="37"/>
  <c r="BC31" i="37"/>
  <c r="BF32" i="37"/>
  <c r="BJ32" i="37"/>
  <c r="BE33" i="37"/>
  <c r="BI33" i="37"/>
  <c r="BD34" i="37"/>
  <c r="BH34" i="37"/>
  <c r="BC35" i="37"/>
  <c r="BG35" i="37"/>
  <c r="BF36" i="37"/>
  <c r="BJ36" i="37"/>
  <c r="BE37" i="37"/>
  <c r="BI37" i="37"/>
  <c r="BD38" i="37"/>
  <c r="BH38" i="37"/>
  <c r="BC39" i="37"/>
  <c r="BF40" i="37"/>
  <c r="BJ40" i="37"/>
  <c r="BE40" i="31"/>
  <c r="BI40" i="31"/>
  <c r="E46" i="31"/>
  <c r="E46" i="37" s="1"/>
  <c r="I46" i="31"/>
  <c r="I46" i="37" s="1"/>
  <c r="M46" i="31"/>
  <c r="M46" i="37" s="1"/>
  <c r="Q46" i="31"/>
  <c r="Q46" i="37" s="1"/>
  <c r="U46" i="31"/>
  <c r="U46" i="37" s="1"/>
  <c r="Y46" i="31"/>
  <c r="Y46" i="37" s="1"/>
  <c r="AC46" i="31"/>
  <c r="AC46" i="37" s="1"/>
  <c r="AG46" i="31"/>
  <c r="AG46" i="37" s="1"/>
  <c r="AK46" i="31"/>
  <c r="AO46" i="31"/>
  <c r="AS46" i="31"/>
  <c r="AW46" i="31"/>
  <c r="D47" i="31"/>
  <c r="D47" i="37" s="1"/>
  <c r="H47" i="31"/>
  <c r="H47" i="37" s="1"/>
  <c r="L47" i="31"/>
  <c r="L47" i="37" s="1"/>
  <c r="P47" i="31"/>
  <c r="P47" i="37" s="1"/>
  <c r="T47" i="31"/>
  <c r="T47" i="37" s="1"/>
  <c r="X47" i="31"/>
  <c r="X47" i="37" s="1"/>
  <c r="AB47" i="31"/>
  <c r="AB47" i="37" s="1"/>
  <c r="AF47" i="31"/>
  <c r="AF47" i="37" s="1"/>
  <c r="AJ47" i="31"/>
  <c r="AV47" i="31"/>
  <c r="BE48" i="31"/>
  <c r="BI48" i="31"/>
  <c r="D51" i="31"/>
  <c r="D51" i="37" s="1"/>
  <c r="H51" i="31"/>
  <c r="H51" i="37" s="1"/>
  <c r="L51" i="31"/>
  <c r="L51" i="37" s="1"/>
  <c r="P51" i="31"/>
  <c r="P51" i="37" s="1"/>
  <c r="T51" i="31"/>
  <c r="T51" i="37" s="1"/>
  <c r="X51" i="31"/>
  <c r="X51" i="37" s="1"/>
  <c r="AB51" i="31"/>
  <c r="AB51" i="37" s="1"/>
  <c r="AF51" i="31"/>
  <c r="AF51" i="37" s="1"/>
  <c r="AJ51" i="31"/>
  <c r="AN51" i="31"/>
  <c r="AR51" i="31"/>
  <c r="AV51" i="31"/>
  <c r="BE52" i="31"/>
  <c r="BI52" i="31"/>
  <c r="BD53" i="31"/>
  <c r="BH53" i="31"/>
  <c r="AO6" i="37"/>
  <c r="BE5" i="31"/>
  <c r="BI5" i="31"/>
  <c r="BD6" i="31"/>
  <c r="BH6" i="31"/>
  <c r="BC7" i="31"/>
  <c r="BG7" i="31"/>
  <c r="BF8" i="31"/>
  <c r="BJ8" i="31"/>
  <c r="BE9" i="31"/>
  <c r="BI9" i="31"/>
  <c r="BD10" i="31"/>
  <c r="BH10" i="31"/>
  <c r="BC11" i="31"/>
  <c r="BG11" i="31"/>
  <c r="BF12" i="31"/>
  <c r="BJ12" i="31"/>
  <c r="BE13" i="31"/>
  <c r="BI13" i="31"/>
  <c r="BD14" i="31"/>
  <c r="BH14" i="31"/>
  <c r="BC15" i="31"/>
  <c r="BG15" i="31"/>
  <c r="BF16" i="31"/>
  <c r="BJ16" i="31"/>
  <c r="BF17" i="37"/>
  <c r="BE17" i="31"/>
  <c r="BI17" i="31"/>
  <c r="BE18" i="37"/>
  <c r="BI18" i="37"/>
  <c r="BD18" i="31"/>
  <c r="BH18" i="31"/>
  <c r="BD19" i="37"/>
  <c r="BC19" i="31"/>
  <c r="BG19" i="31"/>
  <c r="BC20" i="37"/>
  <c r="BF20" i="31"/>
  <c r="BJ20" i="31"/>
  <c r="BE21" i="31"/>
  <c r="BI21" i="31"/>
  <c r="BD22" i="31"/>
  <c r="BH22" i="31"/>
  <c r="BH23" i="37"/>
  <c r="BC23" i="31"/>
  <c r="BG23" i="31"/>
  <c r="BC24" i="37"/>
  <c r="BF24" i="31"/>
  <c r="BJ24" i="31"/>
  <c r="BF25" i="37"/>
  <c r="BJ25" i="37"/>
  <c r="BE25" i="31"/>
  <c r="BI25" i="31"/>
  <c r="BD26" i="31"/>
  <c r="BH26" i="31"/>
  <c r="BD27" i="37"/>
  <c r="BH27" i="37"/>
  <c r="BC27" i="31"/>
  <c r="BG27" i="31"/>
  <c r="BC28" i="37"/>
  <c r="BF28" i="31"/>
  <c r="BJ28" i="31"/>
  <c r="BE29" i="31"/>
  <c r="BI29" i="31"/>
  <c r="BE30" i="37"/>
  <c r="BD30" i="31"/>
  <c r="BH30" i="31"/>
  <c r="BD31" i="37"/>
  <c r="BC31" i="31"/>
  <c r="BG31" i="31"/>
  <c r="BC32" i="37"/>
  <c r="BF32" i="31"/>
  <c r="BJ32" i="31"/>
  <c r="BE33" i="31"/>
  <c r="BI33" i="31"/>
  <c r="BD34" i="31"/>
  <c r="BH34" i="31"/>
  <c r="BD35" i="37"/>
  <c r="BH35" i="37"/>
  <c r="BC35" i="31"/>
  <c r="BG35" i="31"/>
  <c r="BC36" i="37"/>
  <c r="BF36" i="31"/>
  <c r="BJ36" i="31"/>
  <c r="BE37" i="31"/>
  <c r="BI37" i="31"/>
  <c r="BE38" i="37"/>
  <c r="BD38" i="31"/>
  <c r="BH38" i="31"/>
  <c r="BD39" i="37"/>
  <c r="BC39" i="31"/>
  <c r="BG39" i="31"/>
  <c r="BC40" i="37"/>
  <c r="BF40" i="31"/>
  <c r="BJ40" i="31"/>
  <c r="F46" i="31"/>
  <c r="F46" i="37" s="1"/>
  <c r="J46" i="31"/>
  <c r="J46" i="37" s="1"/>
  <c r="N46" i="31"/>
  <c r="N46" i="37" s="1"/>
  <c r="R46" i="31"/>
  <c r="R46" i="37" s="1"/>
  <c r="V46" i="31"/>
  <c r="V46" i="37" s="1"/>
  <c r="Z46" i="31"/>
  <c r="Z46" i="37" s="1"/>
  <c r="AD46" i="31"/>
  <c r="AD46" i="37" s="1"/>
  <c r="AH46" i="31"/>
  <c r="AH46" i="37" s="1"/>
  <c r="AL46" i="31"/>
  <c r="AP46" i="31"/>
  <c r="AT46" i="31"/>
  <c r="AX46" i="31"/>
  <c r="E47" i="31"/>
  <c r="E47" i="37" s="1"/>
  <c r="I47" i="31"/>
  <c r="I47" i="37" s="1"/>
  <c r="M47" i="31"/>
  <c r="M47" i="37" s="1"/>
  <c r="Q47" i="31"/>
  <c r="Q47" i="37" s="1"/>
  <c r="U47" i="31"/>
  <c r="U47" i="37" s="1"/>
  <c r="Y47" i="31"/>
  <c r="Y47" i="37" s="1"/>
  <c r="AC47" i="31"/>
  <c r="AC47" i="37" s="1"/>
  <c r="AG47" i="31"/>
  <c r="AG47" i="37" s="1"/>
  <c r="AK47" i="31"/>
  <c r="BF48" i="31"/>
  <c r="G49" i="31"/>
  <c r="G49" i="37" s="1"/>
  <c r="K49" i="31"/>
  <c r="K49" i="37" s="1"/>
  <c r="O49" i="31"/>
  <c r="O49" i="37" s="1"/>
  <c r="S49" i="31"/>
  <c r="S49" i="37" s="1"/>
  <c r="W49" i="31"/>
  <c r="W49" i="37" s="1"/>
  <c r="AA49" i="31"/>
  <c r="AA49" i="37" s="1"/>
  <c r="AE49" i="31"/>
  <c r="AE49" i="37" s="1"/>
  <c r="AI49" i="31"/>
  <c r="AM49" i="31"/>
  <c r="AQ49" i="31"/>
  <c r="AU49" i="31"/>
  <c r="AY49" i="31"/>
  <c r="AQ8" i="35" s="1"/>
  <c r="F50" i="31"/>
  <c r="F50" i="37" s="1"/>
  <c r="J50" i="31"/>
  <c r="J50" i="37" s="1"/>
  <c r="N50" i="31"/>
  <c r="N50" i="37" s="1"/>
  <c r="R50" i="31"/>
  <c r="R50" i="37" s="1"/>
  <c r="V50" i="31"/>
  <c r="V50" i="37" s="1"/>
  <c r="Z50" i="31"/>
  <c r="Z50" i="37" s="1"/>
  <c r="AD50" i="31"/>
  <c r="AD50" i="37" s="1"/>
  <c r="AH50" i="31"/>
  <c r="AH50" i="37" s="1"/>
  <c r="AL50" i="31"/>
  <c r="AP50" i="31"/>
  <c r="AT50" i="31"/>
  <c r="AX50" i="31"/>
  <c r="E51" i="31"/>
  <c r="E51" i="37" s="1"/>
  <c r="I51" i="31"/>
  <c r="I51" i="37" s="1"/>
  <c r="M51" i="31"/>
  <c r="M51" i="37" s="1"/>
  <c r="Q51" i="31"/>
  <c r="Q51" i="37" s="1"/>
  <c r="U51" i="31"/>
  <c r="U51" i="37" s="1"/>
  <c r="Y51" i="31"/>
  <c r="Y51" i="37" s="1"/>
  <c r="AC51" i="31"/>
  <c r="AC51" i="37" s="1"/>
  <c r="AG51" i="31"/>
  <c r="AG51" i="37" s="1"/>
  <c r="AK51" i="31"/>
  <c r="AO51" i="31"/>
  <c r="AS51" i="31"/>
  <c r="AW51" i="31"/>
  <c r="BH46" i="36" l="1"/>
  <c r="BL46" i="36"/>
  <c r="BK53" i="31"/>
  <c r="BG53" i="31"/>
  <c r="AM14" i="35"/>
  <c r="AM13" i="35"/>
  <c r="BG39" i="37"/>
  <c r="BJ52" i="36"/>
  <c r="BF51" i="36"/>
  <c r="BD47" i="36"/>
  <c r="BF50" i="36"/>
  <c r="AN13" i="35"/>
  <c r="BG40" i="37"/>
  <c r="BG36" i="37"/>
  <c r="BG24" i="37"/>
  <c r="BG16" i="37"/>
  <c r="BE48" i="37"/>
  <c r="BG31" i="37"/>
  <c r="BG30" i="37"/>
  <c r="BG20" i="37"/>
  <c r="BG28" i="37"/>
  <c r="BG7" i="37"/>
  <c r="BG52" i="37"/>
  <c r="BG23" i="37"/>
  <c r="BG15" i="37"/>
  <c r="BG27" i="37"/>
  <c r="BG11" i="37"/>
  <c r="AP47" i="37"/>
  <c r="BE47" i="37" s="1"/>
  <c r="BG14" i="37"/>
  <c r="BG10" i="37"/>
  <c r="AJ8" i="35"/>
  <c r="BG8" i="37"/>
  <c r="BG41" i="37"/>
  <c r="BJ5" i="37"/>
  <c r="BG32" i="37"/>
  <c r="BK32" i="37"/>
  <c r="AM10" i="35"/>
  <c r="BK47" i="31"/>
  <c r="BG18" i="37"/>
  <c r="BK18" i="37"/>
  <c r="BJ48" i="31"/>
  <c r="AQ11" i="35"/>
  <c r="BG12" i="37"/>
  <c r="BK12" i="37"/>
  <c r="AM7" i="35"/>
  <c r="BK46" i="31"/>
  <c r="AT51" i="37"/>
  <c r="BE51" i="37" s="1"/>
  <c r="BF46" i="36"/>
  <c r="BG47" i="36"/>
  <c r="AM12" i="35"/>
  <c r="BK50" i="31"/>
  <c r="BG38" i="37"/>
  <c r="BK38" i="37"/>
  <c r="AM9" i="35"/>
  <c r="BK51" i="31"/>
  <c r="BG34" i="37"/>
  <c r="BG22" i="37"/>
  <c r="BG26" i="37"/>
  <c r="BK26" i="37"/>
  <c r="AN8" i="35"/>
  <c r="AM8" i="35"/>
  <c r="BK49" i="31"/>
  <c r="BH48" i="36"/>
  <c r="BE50" i="36"/>
  <c r="BF53" i="36"/>
  <c r="BF49" i="36"/>
  <c r="BI49" i="36"/>
  <c r="BH51" i="36"/>
  <c r="BI51" i="36"/>
  <c r="BI50" i="36"/>
  <c r="BI46" i="36"/>
  <c r="BC53" i="36"/>
  <c r="BI48" i="36"/>
  <c r="BG53" i="36"/>
  <c r="D59" i="37"/>
  <c r="AZ59" i="37"/>
  <c r="BC52" i="37"/>
  <c r="AV59" i="37"/>
  <c r="W59" i="37"/>
  <c r="AG59" i="37"/>
  <c r="AJ59" i="37"/>
  <c r="U59" i="37"/>
  <c r="AS59" i="37"/>
  <c r="AY59" i="37"/>
  <c r="AH59" i="37"/>
  <c r="F59" i="37"/>
  <c r="AD59" i="37"/>
  <c r="BC48" i="37"/>
  <c r="AE59" i="37"/>
  <c r="BJ33" i="37"/>
  <c r="BG19" i="37"/>
  <c r="G59" i="37"/>
  <c r="T59" i="37"/>
  <c r="BE53" i="37"/>
  <c r="AM46" i="37"/>
  <c r="BF53" i="37"/>
  <c r="AP59" i="37"/>
  <c r="Q59" i="37"/>
  <c r="AR59" i="37"/>
  <c r="AB59" i="37"/>
  <c r="L59" i="37"/>
  <c r="R59" i="37"/>
  <c r="AL59" i="37"/>
  <c r="M59" i="37"/>
  <c r="E59" i="37"/>
  <c r="AM59" i="37"/>
  <c r="O59" i="37"/>
  <c r="AK59" i="37"/>
  <c r="AQ59" i="37"/>
  <c r="Y59" i="37"/>
  <c r="AF59" i="37"/>
  <c r="P59" i="37"/>
  <c r="Z59" i="37"/>
  <c r="I59" i="37"/>
  <c r="N59" i="37"/>
  <c r="S59" i="37"/>
  <c r="BF50" i="31"/>
  <c r="AW59" i="37"/>
  <c r="AU59" i="37"/>
  <c r="AO59" i="37"/>
  <c r="AN59" i="37"/>
  <c r="X59" i="37"/>
  <c r="H59" i="37"/>
  <c r="J59" i="37"/>
  <c r="V59" i="37"/>
  <c r="AT59" i="37"/>
  <c r="AI59" i="37"/>
  <c r="AA59" i="37"/>
  <c r="K59" i="37"/>
  <c r="AC59" i="37"/>
  <c r="AP10" i="35"/>
  <c r="BI41" i="37"/>
  <c r="BI34" i="37"/>
  <c r="AV49" i="37"/>
  <c r="BE41" i="37"/>
  <c r="J10" i="35"/>
  <c r="AX59" i="37"/>
  <c r="BI36" i="37"/>
  <c r="AY50" i="37"/>
  <c r="BJ50" i="37" s="1"/>
  <c r="BJ53" i="37"/>
  <c r="BG48" i="37"/>
  <c r="BF37" i="37"/>
  <c r="AL10" i="35"/>
  <c r="AQ50" i="37"/>
  <c r="BF50" i="37" s="1"/>
  <c r="AU46" i="37"/>
  <c r="BF46" i="37" s="1"/>
  <c r="BC49" i="31"/>
  <c r="BJ37" i="37"/>
  <c r="BG49" i="31"/>
  <c r="BJ6" i="37"/>
  <c r="BE47" i="31"/>
  <c r="BC6" i="37"/>
  <c r="BJ46" i="31"/>
  <c r="BC47" i="37"/>
  <c r="BE26" i="37"/>
  <c r="BF52" i="37"/>
  <c r="BJ50" i="31"/>
  <c r="BI35" i="37"/>
  <c r="BI27" i="37"/>
  <c r="BF46" i="31"/>
  <c r="G11" i="35"/>
  <c r="C27" i="35" s="1"/>
  <c r="BJ52" i="37"/>
  <c r="BF20" i="37"/>
  <c r="BE22" i="37"/>
  <c r="BJ13" i="37"/>
  <c r="BF5" i="37"/>
  <c r="BE6" i="37"/>
  <c r="BJ21" i="37"/>
  <c r="BC19" i="37"/>
  <c r="F8" i="35"/>
  <c r="BE19" i="37"/>
  <c r="BI7" i="37"/>
  <c r="G7" i="35"/>
  <c r="C23" i="35" s="1"/>
  <c r="BE51" i="31"/>
  <c r="BI14" i="37"/>
  <c r="BH52" i="37"/>
  <c r="BI51" i="31"/>
  <c r="BI11" i="37"/>
  <c r="BI47" i="31"/>
  <c r="F12" i="35"/>
  <c r="F11" i="35"/>
  <c r="D25" i="40"/>
  <c r="G9" i="35"/>
  <c r="C25" i="35" s="1"/>
  <c r="BI6" i="37"/>
  <c r="G10" i="35"/>
  <c r="C26" i="35" s="1"/>
  <c r="D26" i="40"/>
  <c r="G13" i="35"/>
  <c r="C29" i="35" s="1"/>
  <c r="D29" i="40"/>
  <c r="AM47" i="37"/>
  <c r="F9" i="35"/>
  <c r="BI22" i="37"/>
  <c r="BJ20" i="37"/>
  <c r="BD6" i="37"/>
  <c r="BJ22" i="37"/>
  <c r="BG21" i="37"/>
  <c r="BJ14" i="37"/>
  <c r="AX51" i="37"/>
  <c r="F14" i="35"/>
  <c r="D28" i="40"/>
  <c r="G12" i="35"/>
  <c r="C28" i="35" s="1"/>
  <c r="BF21" i="37"/>
  <c r="BF38" i="37"/>
  <c r="BG37" i="37"/>
  <c r="BJ30" i="37"/>
  <c r="BD48" i="37"/>
  <c r="BJ34" i="37"/>
  <c r="BF26" i="37"/>
  <c r="BG25" i="37"/>
  <c r="BJ18" i="37"/>
  <c r="BF10" i="37"/>
  <c r="G15" i="35"/>
  <c r="C31" i="35" s="1"/>
  <c r="D31" i="40"/>
  <c r="D30" i="40"/>
  <c r="G14" i="35"/>
  <c r="C30" i="35" s="1"/>
  <c r="AM50" i="37"/>
  <c r="AY48" i="37"/>
  <c r="BJ48" i="37" s="1"/>
  <c r="AI50" i="37"/>
  <c r="AL51" i="37"/>
  <c r="AN49" i="37"/>
  <c r="BC49" i="37" s="1"/>
  <c r="AK51" i="37"/>
  <c r="AT46" i="37"/>
  <c r="BE46" i="31"/>
  <c r="AL7" i="35"/>
  <c r="AS46" i="37"/>
  <c r="BD46" i="31"/>
  <c r="AK7" i="35"/>
  <c r="AU47" i="37"/>
  <c r="BF47" i="31"/>
  <c r="AT49" i="37"/>
  <c r="BE49" i="31"/>
  <c r="AL8" i="35"/>
  <c r="F13" i="35"/>
  <c r="AW51" i="37"/>
  <c r="AO9" i="35"/>
  <c r="BH51" i="31"/>
  <c r="AX50" i="37"/>
  <c r="AP12" i="35"/>
  <c r="BI50" i="31"/>
  <c r="AY49" i="37"/>
  <c r="BJ49" i="31"/>
  <c r="AI49" i="37"/>
  <c r="AP46" i="37"/>
  <c r="AR51" i="37"/>
  <c r="BC51" i="31"/>
  <c r="AJ9" i="35"/>
  <c r="AV47" i="37"/>
  <c r="BG47" i="31"/>
  <c r="AN10" i="35"/>
  <c r="AO46" i="37"/>
  <c r="AJ50" i="37"/>
  <c r="AK49" i="37"/>
  <c r="AQ51" i="37"/>
  <c r="AI51" i="37"/>
  <c r="AY47" i="37"/>
  <c r="BJ47" i="31"/>
  <c r="BF6" i="37"/>
  <c r="AI47" i="37"/>
  <c r="AR46" i="37"/>
  <c r="BC46" i="31"/>
  <c r="AJ7" i="35"/>
  <c r="AJ46" i="37"/>
  <c r="AO50" i="37"/>
  <c r="BH6" i="37"/>
  <c r="BH8" i="37"/>
  <c r="BG13" i="37"/>
  <c r="AS50" i="37"/>
  <c r="BD50" i="31"/>
  <c r="AK12" i="35"/>
  <c r="AP49" i="37"/>
  <c r="BH48" i="37"/>
  <c r="BH36" i="37"/>
  <c r="BH28" i="37"/>
  <c r="AW50" i="37"/>
  <c r="BH50" i="37" s="1"/>
  <c r="BH50" i="31"/>
  <c r="AO12" i="35"/>
  <c r="F15" i="35"/>
  <c r="AL50" i="37"/>
  <c r="AM49" i="37"/>
  <c r="AV51" i="37"/>
  <c r="BK51" i="37" s="1"/>
  <c r="BG51" i="31"/>
  <c r="AN9" i="35"/>
  <c r="AO49" i="37"/>
  <c r="AS51" i="37"/>
  <c r="AK9" i="35"/>
  <c r="BD51" i="31"/>
  <c r="AT50" i="37"/>
  <c r="AL12" i="35"/>
  <c r="BE50" i="31"/>
  <c r="AU49" i="37"/>
  <c r="BF49" i="31"/>
  <c r="AL46" i="37"/>
  <c r="AN51" i="37"/>
  <c r="AJ47" i="37"/>
  <c r="AK46" i="37"/>
  <c r="AV50" i="37"/>
  <c r="BK50" i="37" s="1"/>
  <c r="BG50" i="31"/>
  <c r="AN12" i="35"/>
  <c r="AW49" i="37"/>
  <c r="BH49" i="31"/>
  <c r="AO8" i="35"/>
  <c r="AU51" i="37"/>
  <c r="BF51" i="31"/>
  <c r="BF14" i="37"/>
  <c r="AV46" i="37"/>
  <c r="BK46" i="37" s="1"/>
  <c r="BG46" i="31"/>
  <c r="AN7" i="35"/>
  <c r="BC5" i="37"/>
  <c r="AL49" i="37"/>
  <c r="BI23" i="37"/>
  <c r="BH16" i="37"/>
  <c r="BI15" i="37"/>
  <c r="BD20" i="37"/>
  <c r="BC53" i="37"/>
  <c r="BF34" i="37"/>
  <c r="BG33" i="37"/>
  <c r="BJ26" i="37"/>
  <c r="BF18" i="37"/>
  <c r="BG17" i="37"/>
  <c r="BJ10" i="37"/>
  <c r="BH20" i="37"/>
  <c r="AX49" i="37"/>
  <c r="BI49" i="31"/>
  <c r="AP8" i="35"/>
  <c r="AN50" i="37"/>
  <c r="F7" i="35"/>
  <c r="AK47" i="37"/>
  <c r="AO51" i="37"/>
  <c r="AP50" i="37"/>
  <c r="AQ49" i="37"/>
  <c r="AX46" i="37"/>
  <c r="BI46" i="31"/>
  <c r="AP7" i="35"/>
  <c r="AJ51" i="37"/>
  <c r="AW46" i="37"/>
  <c r="BH46" i="31"/>
  <c r="AO7" i="35"/>
  <c r="AR50" i="37"/>
  <c r="BC50" i="31"/>
  <c r="AJ12" i="35"/>
  <c r="AS49" i="37"/>
  <c r="BD49" i="31"/>
  <c r="AK8" i="35"/>
  <c r="BJ38" i="37"/>
  <c r="BF30" i="37"/>
  <c r="BG29" i="37"/>
  <c r="AY51" i="37"/>
  <c r="BJ51" i="31"/>
  <c r="BF22" i="37"/>
  <c r="AM51" i="37"/>
  <c r="AQ47" i="37"/>
  <c r="BG5" i="37"/>
  <c r="AN46" i="37"/>
  <c r="AK50" i="37"/>
  <c r="BD52" i="37"/>
  <c r="BH40" i="37"/>
  <c r="BI39" i="37"/>
  <c r="BH32" i="37"/>
  <c r="BI31" i="37"/>
  <c r="BG53" i="37"/>
  <c r="BI47" i="37"/>
  <c r="BG9" i="37"/>
  <c r="BI19" i="37"/>
  <c r="BH12" i="37"/>
  <c r="BI51" i="37" l="1"/>
  <c r="BG49" i="37"/>
  <c r="BK49" i="37"/>
  <c r="BG47" i="37"/>
  <c r="BK47" i="37"/>
  <c r="BG51" i="37"/>
  <c r="BI46" i="37"/>
  <c r="BH46" i="37"/>
  <c r="BJ46" i="37"/>
  <c r="BC50" i="37"/>
  <c r="BF51" i="37"/>
  <c r="BJ47" i="37"/>
  <c r="BD49" i="37"/>
  <c r="BJ51" i="37"/>
  <c r="BG46" i="37"/>
  <c r="BH49" i="37"/>
  <c r="BI50" i="37"/>
  <c r="BI49" i="37"/>
  <c r="BE50" i="37"/>
  <c r="BJ49" i="37"/>
  <c r="BE46" i="37"/>
  <c r="BD51" i="37"/>
  <c r="BF49" i="37"/>
  <c r="BC51" i="37"/>
  <c r="BD46" i="37"/>
  <c r="BE49" i="37"/>
  <c r="BG50" i="37"/>
  <c r="BD50" i="37"/>
  <c r="BC46" i="37"/>
  <c r="BH51" i="37"/>
  <c r="BF47" i="37"/>
</calcChain>
</file>

<file path=xl/sharedStrings.xml><?xml version="1.0" encoding="utf-8"?>
<sst xmlns="http://schemas.openxmlformats.org/spreadsheetml/2006/main" count="2914" uniqueCount="398">
  <si>
    <t>Tillverkningsindustri</t>
  </si>
  <si>
    <t>B05-B09 utvinning av mineral</t>
  </si>
  <si>
    <t>C10-C12 livsmedel, drycker och tobak</t>
  </si>
  <si>
    <t>C13-C15 tillverkning av textilier, kläder och läderprodukter</t>
  </si>
  <si>
    <t>C26 industri för datorer, elektronikvaror och optik</t>
  </si>
  <si>
    <t>C27 industri för elapparatur</t>
  </si>
  <si>
    <t>C28 övrig maskinindustri</t>
  </si>
  <si>
    <t>C29 industri för motorfordon, släpfordon och påhängsvagnar</t>
  </si>
  <si>
    <t>C30 annan transportmedelsindustri</t>
  </si>
  <si>
    <t>F41-F43 byggverksamhet</t>
  </si>
  <si>
    <t>G45-G47 handel</t>
  </si>
  <si>
    <t>I55-I56 hotell- och restaurang</t>
  </si>
  <si>
    <t>J61 telekommunikation</t>
  </si>
  <si>
    <t>J62-J63 dataprogrammering, datakonsulter och informationstjänster</t>
  </si>
  <si>
    <t>L68 fastighetsbolag och fastighetsförvaltare</t>
  </si>
  <si>
    <t>M73-M75 reklam och marknadsundersökning, annan verksamhet inom juridik, ekonomi, vetenskap, teknik; veterinärverksamhet</t>
  </si>
  <si>
    <t>P85 utbildning</t>
  </si>
  <si>
    <t>Q86 hälso- och sjukvård</t>
  </si>
  <si>
    <t>Q87-Q88 vård och omsorg med boende, öppna sociala insatser</t>
  </si>
  <si>
    <t>R90-R93 kultur, nöje och fritid</t>
  </si>
  <si>
    <t>S94-T98 annan serviceverksamhet och förvärvsarbete i hushåll m.m.</t>
  </si>
  <si>
    <t>Näringsgren SNI 2007</t>
  </si>
  <si>
    <t>Jordbruk, skogsbruk och fiske</t>
  </si>
  <si>
    <t>Utvinning av mineral</t>
  </si>
  <si>
    <t>Byggverksamhet</t>
  </si>
  <si>
    <t>Utsläpp av växthusgaser</t>
  </si>
  <si>
    <t>Offentlig sektor</t>
  </si>
  <si>
    <t>Tusen ton koldioxidekvivalenter</t>
  </si>
  <si>
    <t>El, gas och värmeverk samt vatten, avlopp och avfall</t>
  </si>
  <si>
    <t>Övriga tjänster</t>
  </si>
  <si>
    <t>Totalsumma</t>
  </si>
  <si>
    <t>Intensiteter: Utsläpp av växthusgaser 
per sysselsatta</t>
  </si>
  <si>
    <t>Sektor</t>
  </si>
  <si>
    <t>Kontaktperson:</t>
  </si>
  <si>
    <t>Contact:</t>
  </si>
  <si>
    <t>A01-A03 jordbruk, skogsbruk och fiske</t>
  </si>
  <si>
    <t>C16-C18 trävaru-, massa-, pappers- och grafisk industri</t>
  </si>
  <si>
    <t>C19-C21 tillverkning av stenkolsprodukter, raffinerade petroleum-, kemikalie- och kemiska produkter samt av farmaceutiska basprodukter och läkemedel</t>
  </si>
  <si>
    <t>C22-C23 gummi- och plastvaruindustri; och andra icke metalliska mineraliska produkter</t>
  </si>
  <si>
    <t>C24-C25 stål- och metallframställning; samt tillverkning av metallvaror (ej maskiner)</t>
  </si>
  <si>
    <t>C31-C33 tillverkning av möbler; övrig tillverkning; reparation och installation av maskiner och apparater</t>
  </si>
  <si>
    <t>D35-E39 försörjning av el, gas, värme och kyla samt vattenförsörjning, avloppsrening, avfallshantering och sanering</t>
  </si>
  <si>
    <t>H49-H53 transport och magasinering</t>
  </si>
  <si>
    <t>J58-J60 förlagsverksamhet, film, video, TV, ljudinspelning, fonogramutgivning, planering och sändning av program</t>
  </si>
  <si>
    <t>K64-K66 finans- och försäkringsverksamhet</t>
  </si>
  <si>
    <t>M69-M72 juridisk och ekonomisk konsultverksamhet; huvudkontors- och konsulttjänster till företag; arkitekt- och teknisk konsultverksamhet samt FoU</t>
  </si>
  <si>
    <t>N77-N82 uthyrning av fastighetsservice, resetjänster och andra stödtjänster</t>
  </si>
  <si>
    <t>Y0135 statliga myndigheter och sociala trygghetsfonder</t>
  </si>
  <si>
    <t>Y0485 primärkommunala myndigheter och kommunalförbund</t>
  </si>
  <si>
    <t>Privat konsumtion</t>
  </si>
  <si>
    <t>Y0115 hushållens icke-vinstdrivande organisationer</t>
  </si>
  <si>
    <t/>
  </si>
  <si>
    <t>2008K1</t>
  </si>
  <si>
    <t>2008K2</t>
  </si>
  <si>
    <t>2008K3</t>
  </si>
  <si>
    <t>2008K4</t>
  </si>
  <si>
    <t>2009K1</t>
  </si>
  <si>
    <t>2009K2</t>
  </si>
  <si>
    <t>2009K3</t>
  </si>
  <si>
    <t>2009K4</t>
  </si>
  <si>
    <t>2010K1</t>
  </si>
  <si>
    <t>2010K2</t>
  </si>
  <si>
    <t>2010K3</t>
  </si>
  <si>
    <t>2010K4</t>
  </si>
  <si>
    <t>2011K1</t>
  </si>
  <si>
    <t>2011K2</t>
  </si>
  <si>
    <t>2011K3</t>
  </si>
  <si>
    <t>2011K4</t>
  </si>
  <si>
    <t>2012K1</t>
  </si>
  <si>
    <t>2012K2</t>
  </si>
  <si>
    <t>2012K3</t>
  </si>
  <si>
    <t>2012K4</t>
  </si>
  <si>
    <t>2013K1</t>
  </si>
  <si>
    <t>2013K2</t>
  </si>
  <si>
    <t>2013K3</t>
  </si>
  <si>
    <t>2013K4</t>
  </si>
  <si>
    <t>2014K1</t>
  </si>
  <si>
    <t>2014K2</t>
  </si>
  <si>
    <t>2014K3</t>
  </si>
  <si>
    <t>2014K4</t>
  </si>
  <si>
    <t>2015K1</t>
  </si>
  <si>
    <t>2015K2</t>
  </si>
  <si>
    <t>Intensiteter: Utsläpp av växthusgaser per förädlingsvärde (fasta priser)</t>
  </si>
  <si>
    <t xml:space="preserve"> 2008K1</t>
  </si>
  <si>
    <t xml:space="preserve"> 2008K2</t>
  </si>
  <si>
    <t xml:space="preserve"> 2008K3</t>
  </si>
  <si>
    <t xml:space="preserve"> 2008K4</t>
  </si>
  <si>
    <t xml:space="preserve"> 2009K1</t>
  </si>
  <si>
    <t xml:space="preserve"> 2009K2</t>
  </si>
  <si>
    <t xml:space="preserve"> 2009K3</t>
  </si>
  <si>
    <t xml:space="preserve"> 2009K4</t>
  </si>
  <si>
    <t xml:space="preserve"> 2010K1</t>
  </si>
  <si>
    <t xml:space="preserve"> 2010K2</t>
  </si>
  <si>
    <t xml:space="preserve"> 2010K3</t>
  </si>
  <si>
    <t xml:space="preserve"> 2010K4</t>
  </si>
  <si>
    <t xml:space="preserve"> 2011K1</t>
  </si>
  <si>
    <t xml:space="preserve"> 2011K2</t>
  </si>
  <si>
    <t xml:space="preserve"> 2011K3</t>
  </si>
  <si>
    <t xml:space="preserve"> 2011K4</t>
  </si>
  <si>
    <t xml:space="preserve"> 2012K1</t>
  </si>
  <si>
    <t xml:space="preserve"> 2012K2</t>
  </si>
  <si>
    <t xml:space="preserve"> 2012K3</t>
  </si>
  <si>
    <t xml:space="preserve"> 2012K4</t>
  </si>
  <si>
    <t xml:space="preserve"> 2013K1</t>
  </si>
  <si>
    <t xml:space="preserve"> 2013K2</t>
  </si>
  <si>
    <t xml:space="preserve"> 2013K3</t>
  </si>
  <si>
    <t xml:space="preserve"> 2013K4</t>
  </si>
  <si>
    <t xml:space="preserve"> 2014K1</t>
  </si>
  <si>
    <t xml:space="preserve"> 2014K2</t>
  </si>
  <si>
    <t xml:space="preserve"> 2014K3</t>
  </si>
  <si>
    <t xml:space="preserve"> 2014K4</t>
  </si>
  <si>
    <t xml:space="preserve"> 2015K1</t>
  </si>
  <si>
    <t xml:space="preserve"> 2015K2</t>
  </si>
  <si>
    <t>Förändring jämfört med samma kvartal föregående år</t>
  </si>
  <si>
    <t>Procent</t>
  </si>
  <si>
    <t>Förädlingsvärde</t>
  </si>
  <si>
    <t>Totala ekonomin</t>
  </si>
  <si>
    <t>Emissions of greenhouse gases</t>
  </si>
  <si>
    <t>Value added</t>
  </si>
  <si>
    <t>Latest update:</t>
  </si>
  <si>
    <t>Source:</t>
  </si>
  <si>
    <t>Senaste uppdatering:</t>
  </si>
  <si>
    <t>Källa:</t>
  </si>
  <si>
    <t>Agriculture, forestry and fishery</t>
  </si>
  <si>
    <t>Mining</t>
  </si>
  <si>
    <t>Manufacturing</t>
  </si>
  <si>
    <t>Electricity, gas and hot water supply, water distribution, 
waste water and waste management</t>
  </si>
  <si>
    <t>Construction</t>
  </si>
  <si>
    <t>Transport</t>
  </si>
  <si>
    <t>Other services</t>
  </si>
  <si>
    <t>Public sector</t>
  </si>
  <si>
    <t>Households</t>
  </si>
  <si>
    <t>Total</t>
  </si>
  <si>
    <t>Sector</t>
  </si>
  <si>
    <t>Greenhouse gas emissions</t>
  </si>
  <si>
    <t>Thousand tonnes carbon dioxide equivalents</t>
  </si>
  <si>
    <t>Industrial classification  NACE Rev. 2</t>
  </si>
  <si>
    <t>A01-A03 agriculture, forestry and fishing</t>
  </si>
  <si>
    <t>B05-B09 mineral extraction</t>
  </si>
  <si>
    <t>C10-C12 manufacture of food products, beverages and tobacco products</t>
  </si>
  <si>
    <t>C13-C15 manufacturing of textiles, clothing and leather products</t>
  </si>
  <si>
    <t>C16-C18 wood and products of wood and cork, printing and reproduction of recorded media</t>
  </si>
  <si>
    <t>C19-C21 coke, refined petroleum, chemicals and basic pharmaceutical products</t>
  </si>
  <si>
    <t>C22-C23 rubber and plastic products and other non-metallic mineral products</t>
  </si>
  <si>
    <t>C24-C25 basic metals and fabricated metal products, except machinery and equipment</t>
  </si>
  <si>
    <t>C26 manufacture of computer, electronic and optical products</t>
  </si>
  <si>
    <t>C27 manufacture of electrical equipment</t>
  </si>
  <si>
    <t>C28 manufacture of machinery and equipment n.e.c.</t>
  </si>
  <si>
    <t>C29 manufacture of motor vehicles, trailers and semi-trailers</t>
  </si>
  <si>
    <t>C30 manufacture of other transport equipment</t>
  </si>
  <si>
    <t>C31-C33 furniture, other manufacturing and repair and installation of machinery and equipment</t>
  </si>
  <si>
    <t>D35-E39 electricity, gas, steam and air conditioning, water supply, waste</t>
  </si>
  <si>
    <t>F41-F43 construction</t>
  </si>
  <si>
    <t>G45-G47 wholesale and retail trade</t>
  </si>
  <si>
    <t>H49-H53 transport and storage</t>
  </si>
  <si>
    <t>I55-I56 hotels and restaurants</t>
  </si>
  <si>
    <t>J58-J60 publishing, motion picture, video, television and broadcasting</t>
  </si>
  <si>
    <t>J61 telecommunications</t>
  </si>
  <si>
    <t>J62-J63 computer programming, consultancy and related activities and information services</t>
  </si>
  <si>
    <t>K64-K66 financial services and insurance activities</t>
  </si>
  <si>
    <t>L68 real estate activities</t>
  </si>
  <si>
    <t>M69-M72 consultancy and scientific research and development</t>
  </si>
  <si>
    <t>M73-M75 advertising and market research, veterinary activities</t>
  </si>
  <si>
    <t>N77-N82 administrative and support service activities</t>
  </si>
  <si>
    <t>P85 education</t>
  </si>
  <si>
    <t>Q86 human health activities</t>
  </si>
  <si>
    <t>Q87-Q88 residential care activities and social work activities</t>
  </si>
  <si>
    <t>R90-R93 arts, entertainment and recreation</t>
  </si>
  <si>
    <t>S94-T98 other service activities and activities of households as employers</t>
  </si>
  <si>
    <t>Y0115 NPISH</t>
  </si>
  <si>
    <t>Y0135 Central government and Social security funds</t>
  </si>
  <si>
    <t>Y0485 Municipalities and Federations of local government authorities</t>
  </si>
  <si>
    <t>Y0605 county councils</t>
  </si>
  <si>
    <t>PK private Consumption</t>
  </si>
  <si>
    <t>Intensities: Greenhouse gas emissions by employees</t>
  </si>
  <si>
    <t>Tonnes carbon dioxide equivalents by number of employees</t>
  </si>
  <si>
    <t>Change compared to same quarter previous year</t>
  </si>
  <si>
    <t>Intensities: Emissions of greenhouse gases by value added</t>
  </si>
  <si>
    <t>Percent</t>
  </si>
  <si>
    <t>Total economy</t>
  </si>
  <si>
    <t>Electricity, gas, heat, water, waste</t>
  </si>
  <si>
    <t>2015K3</t>
  </si>
  <si>
    <t>2015K4</t>
  </si>
  <si>
    <t>Hushåll och ideella organisationer</t>
  </si>
  <si>
    <t>Households and non-profit institutions</t>
  </si>
  <si>
    <t>Households and non profit institutions</t>
  </si>
  <si>
    <t>Households and non profit-institutions</t>
  </si>
  <si>
    <t>Value Added</t>
  </si>
  <si>
    <t>Miljöräkenskaperna, Statistiska centralbyrån (SCB)</t>
  </si>
  <si>
    <t>Environmental Accounts, Statistics Sweden</t>
  </si>
  <si>
    <t>National Accounts, Statistics Sweden</t>
  </si>
  <si>
    <t>Electricity, gas and hot water supply, water distribution,
waste water and waste management</t>
  </si>
  <si>
    <t>Ton koldioxidekvivalenter per sysselsatt</t>
  </si>
  <si>
    <t>Kalkylblad</t>
  </si>
  <si>
    <t>Work sheet</t>
  </si>
  <si>
    <t>Diagram och miljöekonomiska profiler</t>
  </si>
  <si>
    <t>Figures and environmental economic profiles</t>
  </si>
  <si>
    <t>Beskrivning</t>
  </si>
  <si>
    <t>Description</t>
  </si>
  <si>
    <t>2016K1</t>
  </si>
  <si>
    <t>Personer i 1000-tal</t>
  </si>
  <si>
    <t>Tillbaka till innehåll - Back to content</t>
  </si>
  <si>
    <t>Number of persons, thousands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</si>
  <si>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</si>
  <si>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</si>
  <si>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</si>
  <si>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</si>
  <si>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</si>
  <si>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</si>
  <si>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</si>
  <si>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</si>
  <si>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</si>
  <si>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</si>
  <si>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</si>
  <si>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</si>
  <si>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</si>
  <si>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</si>
  <si>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</si>
  <si>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</si>
  <si>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</si>
  <si>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</si>
  <si>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</si>
  <si>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</si>
  <si>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</si>
  <si>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</si>
  <si>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</si>
  <si>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</si>
  <si>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</si>
  <si>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</si>
  <si>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</si>
  <si>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</si>
  <si>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</si>
  <si>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</si>
  <si>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</si>
  <si>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</si>
  <si>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</si>
  <si>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2016K2</t>
  </si>
  <si>
    <t>Telefon: +46 10 506 946 06</t>
  </si>
  <si>
    <t>2016Q2</t>
  </si>
  <si>
    <t>2016K3</t>
  </si>
  <si>
    <t>2016Q3</t>
  </si>
  <si>
    <t>Transportbranschen</t>
  </si>
  <si>
    <t>2016Q4</t>
  </si>
  <si>
    <t>2016K4</t>
  </si>
  <si>
    <t>2017K1</t>
  </si>
  <si>
    <t>2017Q1</t>
  </si>
  <si>
    <t>Förädlings-värde</t>
  </si>
  <si>
    <t>BNP från produktionssidan</t>
  </si>
  <si>
    <t xml:space="preserve">GDP production approach </t>
  </si>
  <si>
    <t>Index 2008Q1=100</t>
  </si>
  <si>
    <t>Index 2008K1=100</t>
  </si>
  <si>
    <t>2017K2</t>
  </si>
  <si>
    <t>2017Q2</t>
  </si>
  <si>
    <t>Aggregerade branscher SNI 2007</t>
  </si>
  <si>
    <t>NACE 2007 industry</t>
  </si>
  <si>
    <t>Aggregerad bransch</t>
  </si>
  <si>
    <t>2017K3</t>
  </si>
  <si>
    <t>2017Q3</t>
  </si>
  <si>
    <t>Totalt</t>
  </si>
  <si>
    <t>Intensitet (utsläpp per krona)</t>
  </si>
  <si>
    <t>2017K4</t>
  </si>
  <si>
    <t>2017Q4</t>
  </si>
  <si>
    <t>NR Info, Statistiska centralbyrån (SCB)</t>
  </si>
  <si>
    <t xml:space="preserve"> Telefon: +46 010-479 50 00</t>
  </si>
  <si>
    <t xml:space="preserve">Fax: +46 </t>
  </si>
  <si>
    <t>e-post: nrinfo@scb.se</t>
  </si>
  <si>
    <t>(SCB) Statistikservice, Statistiska centralbyrån (SCB)</t>
  </si>
  <si>
    <t>e-post: information@scb.se</t>
  </si>
  <si>
    <t>Sort:</t>
  </si>
  <si>
    <t>personer i 1000-tal</t>
  </si>
  <si>
    <t>Datatyp:</t>
  </si>
  <si>
    <t>Genomsnitt</t>
  </si>
  <si>
    <t>Referenstid:</t>
  </si>
  <si>
    <t>Under kvartalet</t>
  </si>
  <si>
    <t>Officiell statistik</t>
  </si>
  <si>
    <t>Databas:</t>
  </si>
  <si>
    <t xml:space="preserve">Statistikdatabasen </t>
  </si>
  <si>
    <t>Intern referenskod:</t>
  </si>
  <si>
    <t>0000025O</t>
  </si>
  <si>
    <t>2008</t>
  </si>
  <si>
    <t>2009</t>
  </si>
  <si>
    <t>2010</t>
  </si>
  <si>
    <t>2011</t>
  </si>
  <si>
    <t>2012</t>
  </si>
  <si>
    <t>2013</t>
  </si>
  <si>
    <t>2014</t>
  </si>
  <si>
    <t>2015</t>
  </si>
  <si>
    <t>2016</t>
  </si>
  <si>
    <t>2017</t>
  </si>
  <si>
    <t>Utsläpp av växthusgaser:  tusen ton koldioxidekvivalenter</t>
  </si>
  <si>
    <t>Greenhouse gas emissions:  Thousand tonnes carbon dioxide equivalents</t>
  </si>
  <si>
    <t>Labour input (ESA2010) by industrial classifcation NACE Rev.2. 
Average number of persons employed, thousands and quarter</t>
  </si>
  <si>
    <t>Electricity, gas and hot water supply, water distribution etc., 
waste water and waste management</t>
  </si>
  <si>
    <t>2 Diagram</t>
  </si>
  <si>
    <t>2 Figures</t>
  </si>
  <si>
    <t>4 Utsläpp per FV</t>
  </si>
  <si>
    <t>4 Emissions by VA</t>
  </si>
  <si>
    <t>5 Utsläpp per syss.</t>
  </si>
  <si>
    <t>5 Emissions by emp.</t>
  </si>
  <si>
    <t>Arbetskraftsinsats (ENS2010) efter näringsgren SNI 2007. 
Årsmedelantal sysselsatta (utifrån kvartal), personer i 1000-tal</t>
  </si>
  <si>
    <t>6 FV</t>
  </si>
  <si>
    <t>6 VA</t>
  </si>
  <si>
    <t>7 Syss</t>
  </si>
  <si>
    <t>7 Emp</t>
  </si>
  <si>
    <t>Totalsumma*</t>
  </si>
  <si>
    <t>Total*</t>
  </si>
  <si>
    <t>…</t>
  </si>
  <si>
    <t xml:space="preserve">Intensiteter: Utsläpp av växthusgaser per sysselsatta, ton koldioxidekvivalenter per sysselsatt, </t>
  </si>
  <si>
    <t>*Totalen för förädlingsvärde är Sveriges BNP och innehåller förutom förädlingsvärde för enskilda branscher även produktskatter och produktsubventioner. Data är i fasta priser. Observera att därmed summerar inte delsummorna till BNP</t>
  </si>
  <si>
    <t>Intensities: Greenhouse gas emissions by employees, tonnes carbon dioxide equivalents by number of employees</t>
  </si>
  <si>
    <t>**Endast HIO har förädlingsvärde och sysselsatta och därför kan ingen intensitet beräknas</t>
  </si>
  <si>
    <t>Hushåll och ideella organisationer**</t>
  </si>
  <si>
    <t>*Total Value Added is Swedish GDP</t>
  </si>
  <si>
    <t>**Only non-profit institutions have value added and persons employed</t>
  </si>
  <si>
    <t>Households and non profit institutions**</t>
  </si>
  <si>
    <t>Labour input (ESA2010) by industrial classifcation NACE Rev.2. Average number of persons employed, thousands (quarter average)</t>
  </si>
  <si>
    <t>2018K1</t>
  </si>
  <si>
    <t>2018Q1</t>
  </si>
  <si>
    <t xml:space="preserve">*Totalen är BNP till marknadspris inklusive produktskatter och produktsubventioner. Delsummorna summerar inte till totalen. </t>
  </si>
  <si>
    <t>1 Utsläpp</t>
  </si>
  <si>
    <t>1 Emissions</t>
  </si>
  <si>
    <t>3 Prel. årssiffror</t>
  </si>
  <si>
    <t>3 Prel. Yearly data</t>
  </si>
  <si>
    <t>*Total is GDP production approach</t>
  </si>
  <si>
    <t>Arbetskraftsinsats (ENS2010) efter näringsgren SNI 2007.</t>
  </si>
  <si>
    <t>Medelantal sysselsatta, personer i 1000-tal efter näringsgren SNI 2007 och kvartal</t>
  </si>
  <si>
    <t>GDP production approach (ESA2010)</t>
  </si>
  <si>
    <t>BNP från produktionssidan (ENS2010)</t>
  </si>
  <si>
    <t>Labour input (ESA2010) by industrial classifcation NACE Rev.2</t>
  </si>
  <si>
    <t>Average number of persons employed, thousands and quarter</t>
  </si>
  <si>
    <t>2018K2</t>
  </si>
  <si>
    <t>2018Q2</t>
  </si>
  <si>
    <t>2018K3</t>
  </si>
  <si>
    <t>2018Q3</t>
  </si>
  <si>
    <t xml:space="preserve"> Phone: +46 010-479 50 00</t>
  </si>
  <si>
    <t>e-mail: nrinfo@scb.se</t>
  </si>
  <si>
    <t>e-mail: information@scb.se</t>
  </si>
  <si>
    <t>Nationalräkenskaper, Statistiska centralbyrån (SCB)</t>
  </si>
  <si>
    <t>2018K4</t>
  </si>
  <si>
    <t>2018Q4</t>
  </si>
  <si>
    <t>2018</t>
  </si>
  <si>
    <t>2019Q1</t>
  </si>
  <si>
    <t>2019K1</t>
  </si>
  <si>
    <t>2019K2</t>
  </si>
  <si>
    <t>2019Q2</t>
  </si>
  <si>
    <t>2019K3</t>
  </si>
  <si>
    <t>2019Q3</t>
  </si>
  <si>
    <t>Nils Brown, Statistiska centralbyrån (SCB)</t>
  </si>
  <si>
    <t>Telefon: 010 479 40 26</t>
  </si>
  <si>
    <t>e-post: nils.brown@scb.se / miljorakenskaper@scb.se</t>
  </si>
  <si>
    <t>Nils Brown, Statistics Sweden</t>
  </si>
  <si>
    <t>Intensity (emissions per SEK)</t>
  </si>
  <si>
    <t>Preliminära årsdata: Utsläpp av växthusgaser, intensiteter, förädlingsvärde samt sysselsättning 2008-2019</t>
  </si>
  <si>
    <t>Preliminary yearly data: Emissions of GHG, intensities, value addded and employment 2008-2019</t>
  </si>
  <si>
    <t>2019K4</t>
  </si>
  <si>
    <t>2019Q4</t>
  </si>
  <si>
    <t>Intensiteter: Utsläpp av växthusgaser per förädlingsvärde, ton koldioxidekvivalenter per miljoner kronor (2018 års priser)</t>
  </si>
  <si>
    <t>BNP från produktionssidan (ENS2010), fasta priser referensår 2018, 
mnkr efter näringsgren SNI 2007 (summerade kvartal)</t>
  </si>
  <si>
    <t>2019</t>
  </si>
  <si>
    <t>Intensiteter: Utsläpp av växthusgaser per sysselsatta, ton koldioxidekvivalenter per sysselsatt</t>
  </si>
  <si>
    <t xml:space="preserve">Intensities: Emissions of greenhouse gases by value added, tonnes carbon dioxide equivalents per million SEK (2018 prices) </t>
  </si>
  <si>
    <t>GDP production approach (ESA2010), constant prices reference year 2018, 
by industrial classfication NACE Rev.2 (sum of quarters)</t>
  </si>
  <si>
    <t>Sectors</t>
  </si>
  <si>
    <t>2020K1</t>
  </si>
  <si>
    <t>Fasta priser referensår 2019, mnkr</t>
  </si>
  <si>
    <t>Fasta priser referensår 2019, mnkr efter näringsgren SNI 2007 och kvartal</t>
  </si>
  <si>
    <t>2020Q1</t>
  </si>
  <si>
    <t>Constant prices reference year 2019, by industrial classfication NACE Rev.2 and quarter</t>
  </si>
  <si>
    <t>Constant prices reference year 2019, million SEK</t>
  </si>
  <si>
    <t>ton koldioxidekvivalenter per miljoner kronor (2019 års priser)</t>
  </si>
  <si>
    <t xml:space="preserve">Tonnes carbon dioxide equivalents per million SEK (2019 prices) </t>
  </si>
  <si>
    <t>Y0605 regionala myndigheter</t>
  </si>
  <si>
    <t>Tusen ton koldioxidekvivalenter och mnkr (fasta priser 2019).</t>
  </si>
  <si>
    <t>Förändring jämfört med samma kvartal 2019</t>
  </si>
  <si>
    <t>Change compared to same quarter 2019</t>
  </si>
  <si>
    <t>Thousand tonnes carbon dioxide equivalents constant prices, reference year 2019, SEK millions</t>
  </si>
  <si>
    <t>Emissions of greenhouse gases and value added, first quarter 2020</t>
  </si>
  <si>
    <t>Utsläpp av växthusgaser redovisat efter näringsgren SNI 2007 och kvartal, 2008K1-2020K2</t>
  </si>
  <si>
    <t>Emissions of greenhouse gases by industri SNI 2007 (NACE) and quarter, 2008Q1-2020Q2</t>
  </si>
  <si>
    <t>Utsläpp av växthusgaser 2008K1-2020K2</t>
  </si>
  <si>
    <t>Emissions of Greenhouse gases (GHG), 2008Q1-2020Q2</t>
  </si>
  <si>
    <t>Utsläpp per förädlingsvärde 2008K1-2020K2</t>
  </si>
  <si>
    <t>Greenhouse gas emissions by value added, 2008Q1-2020Q2</t>
  </si>
  <si>
    <t>Utsläpp per sysselsatta 2008K1-2020K2</t>
  </si>
  <si>
    <t>Greenhouse gas emissions by Employees, 2008Q1-2020Q2</t>
  </si>
  <si>
    <t>Förädlingsvärde efter näringsgren SNI 2007, 2008K1-2020K2</t>
  </si>
  <si>
    <t>Value added by industry SNI 2007 (NACE) 2008Q1-2020Q2</t>
  </si>
  <si>
    <t>Sysselsättning efter näringsgren SNI 2007, 2008K1-2020K2</t>
  </si>
  <si>
    <t>Employement by industry SNI 2007 (NACE), 2008Q1-2020Q2</t>
  </si>
  <si>
    <t>2020K2</t>
  </si>
  <si>
    <t>2020Q2</t>
  </si>
  <si>
    <t>Utsläpp av växthusgaser och förädlingsvärde andra kvartalet 2020</t>
  </si>
  <si>
    <t>Andel 2020K2</t>
  </si>
  <si>
    <t>2019 andra kvartalet</t>
  </si>
  <si>
    <t>2020 andra kvartalet</t>
  </si>
  <si>
    <t>2019 second quarter</t>
  </si>
  <si>
    <t>2020 second quarter</t>
  </si>
  <si>
    <t>Share 2020Q2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</si>
</sst>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65" x14ac:knownFonts="1">
    <font>
      <sz val="10"/>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name val="Calibri"/>
      <family val="2"/>
    </font>
    <font>
      <b/>
      <sz val="11"/>
      <name val="Calibri"/>
      <family val="2"/>
    </font>
    <font>
      <sz val="11"/>
      <name val="Calibri"/>
      <family val="2"/>
    </font>
    <font>
      <b/>
      <sz val="11"/>
      <color theme="1"/>
      <name val="Calibri"/>
      <family val="2"/>
    </font>
    <font>
      <b/>
      <sz val="10"/>
      <name val="MS Sans Serif"/>
      <family val="2"/>
    </font>
    <font>
      <sz val="11"/>
      <color theme="1"/>
      <name val="Calibri"/>
      <family val="2"/>
    </font>
    <font>
      <b/>
      <sz val="11"/>
      <color theme="0" tint="-4.9989318521683403E-2"/>
      <name val="Calibri"/>
      <family val="2"/>
    </font>
    <font>
      <sz val="11"/>
      <color theme="0" tint="-4.9989318521683403E-2"/>
      <name val="Calibri"/>
      <family val="2"/>
    </font>
    <font>
      <b/>
      <sz val="11"/>
      <color theme="1"/>
      <name val="Calibri"/>
      <family val="2"/>
      <scheme val="minor"/>
    </font>
    <font>
      <b/>
      <sz val="12"/>
      <name val="Calibri"/>
      <family val="2"/>
      <scheme val="minor"/>
    </font>
    <font>
      <i/>
      <sz val="12"/>
      <name val="Calibri"/>
      <family val="2"/>
      <scheme val="minor"/>
    </font>
    <font>
      <b/>
      <sz val="10"/>
      <name val="Arial"/>
      <family val="2"/>
    </font>
    <font>
      <i/>
      <sz val="10"/>
      <name val="Arial"/>
      <family val="2"/>
    </font>
    <font>
      <u/>
      <sz val="10"/>
      <color indexed="12"/>
      <name val="Arial"/>
      <family val="2"/>
    </font>
    <font>
      <b/>
      <sz val="11"/>
      <name val="Calibri"/>
      <family val="2"/>
      <scheme val="minor"/>
    </font>
    <font>
      <u/>
      <sz val="10"/>
      <color theme="10"/>
      <name val="MS Sans Serif"/>
      <family val="2"/>
    </font>
    <font>
      <b/>
      <u/>
      <sz val="12"/>
      <color theme="10"/>
      <name val="Calibri"/>
      <family val="2"/>
      <scheme val="minor"/>
    </font>
    <font>
      <i/>
      <sz val="11"/>
      <name val="Calibri"/>
      <family val="2"/>
      <scheme val="minor"/>
    </font>
    <font>
      <i/>
      <u/>
      <sz val="12"/>
      <color theme="10"/>
      <name val="Calibri"/>
      <family val="2"/>
      <scheme val="minor"/>
    </font>
    <font>
      <sz val="10"/>
      <name val="Arial"/>
      <family val="2"/>
    </font>
    <font>
      <b/>
      <u/>
      <sz val="10"/>
      <color indexed="12"/>
      <name val="Arial"/>
      <family val="2"/>
    </font>
    <font>
      <b/>
      <sz val="11"/>
      <color theme="0" tint="-0.14999847407452621"/>
      <name val="Calibri"/>
      <family val="2"/>
    </font>
    <font>
      <sz val="11"/>
      <color theme="0" tint="-0.14999847407452621"/>
      <name val="Calibri"/>
      <family val="2"/>
    </font>
    <font>
      <sz val="11"/>
      <color rgb="FFFF0000"/>
      <name val="Calibri"/>
      <family val="2"/>
    </font>
    <font>
      <sz val="10"/>
      <name val="MS Sans Serif"/>
      <family val="2"/>
    </font>
    <font>
      <b/>
      <sz val="8"/>
      <name val="Calibri"/>
      <family val="2"/>
    </font>
    <font>
      <sz val="10"/>
      <name val="Calibri"/>
      <family val="2"/>
      <scheme val="minor"/>
    </font>
    <font>
      <sz val="10"/>
      <color rgb="FF000000"/>
      <name val="Calibri"/>
      <family val="2"/>
      <scheme val="minor"/>
    </font>
    <font>
      <b/>
      <sz val="10"/>
      <color rgb="FF000000"/>
      <name val="Calibri"/>
      <family val="2"/>
      <scheme val="minor"/>
    </font>
    <font>
      <sz val="10"/>
      <color theme="1"/>
      <name val="Calibri"/>
      <family val="2"/>
      <scheme val="minor"/>
    </font>
    <font>
      <b/>
      <sz val="10"/>
      <name val="Calibri"/>
      <family val="2"/>
      <scheme val="minor"/>
    </font>
    <font>
      <b/>
      <sz val="10"/>
      <color theme="1"/>
      <name val="Calibri"/>
      <family val="2"/>
      <scheme val="minor"/>
    </font>
    <font>
      <b/>
      <sz val="10"/>
      <color theme="1"/>
      <name val="Calibri"/>
      <family val="2"/>
    </font>
    <font>
      <sz val="10"/>
      <color rgb="FF000000"/>
      <name val="Calibri"/>
      <family val="2"/>
    </font>
    <font>
      <sz val="10"/>
      <color rgb="FFFF0000"/>
      <name val="Calibri"/>
      <family val="2"/>
    </font>
    <font>
      <sz val="10"/>
      <name val="Calibri"/>
      <family val="2"/>
    </font>
    <font>
      <b/>
      <sz val="10"/>
      <name val="Calibri"/>
      <family val="2"/>
    </font>
    <font>
      <sz val="10"/>
      <color theme="1"/>
      <name val="Calibri"/>
      <family val="2"/>
    </font>
    <font>
      <b/>
      <sz val="10"/>
      <color rgb="FF000000"/>
      <name val="Calibri"/>
      <family val="2"/>
    </font>
    <font>
      <sz val="10"/>
      <color theme="0" tint="-0.14999847407452621"/>
      <name val="Calibri"/>
      <family val="2"/>
    </font>
    <font>
      <sz val="10"/>
      <color theme="0" tint="-4.9989318521683403E-2"/>
      <name val="Calibri"/>
      <family val="2"/>
    </font>
    <font>
      <b/>
      <sz val="10"/>
      <color theme="0" tint="-0.14999847407452621"/>
      <name val="Calibri"/>
      <family val="2"/>
    </font>
    <font>
      <b/>
      <sz val="10"/>
      <color theme="0" tint="-0.249977111117893"/>
      <name val="Calibri"/>
      <family val="2"/>
    </font>
    <font>
      <sz val="10"/>
      <color theme="0" tint="-0.249977111117893"/>
      <name val="Calibri"/>
      <family val="2"/>
    </font>
    <font>
      <b/>
      <sz val="10"/>
      <color theme="0" tint="-4.9989318521683403E-2"/>
      <name val="Calibri"/>
      <family val="2"/>
    </font>
    <font>
      <b/>
      <sz val="10"/>
      <color rgb="FFFF0000"/>
      <name val="Calibri"/>
      <family val="2"/>
    </font>
    <font>
      <sz val="10"/>
      <name val="Times New Roman"/>
      <family val="1"/>
    </font>
    <font>
      <sz val="10"/>
      <color theme="0" tint="-0.499984740745262"/>
      <name val="Calibri"/>
      <family val="2"/>
    </font>
    <font>
      <b/>
      <sz val="11"/>
      <color theme="4" tint="-0.499984740745262"/>
      <name val="Calibri"/>
      <family val="2"/>
    </font>
    <font>
      <b/>
      <sz val="10"/>
      <color theme="4" tint="-0.499984740745262"/>
      <name val="MS Sans Serif"/>
      <family val="2"/>
    </font>
    <font>
      <b/>
      <sz val="11"/>
      <color theme="0" tint="-0.499984740745262"/>
      <name val="Calibri"/>
      <family val="2"/>
    </font>
    <font>
      <sz val="11"/>
      <color theme="0" tint="-0.499984740745262"/>
      <name val="Calibri"/>
      <family val="2"/>
    </font>
    <font>
      <b/>
      <sz val="10"/>
      <color theme="4" tint="-0.249977111117893"/>
      <name val="Calibri"/>
      <family val="2"/>
    </font>
    <font>
      <sz val="10"/>
      <color theme="4" tint="-0.249977111117893"/>
      <name val="MS Sans Serif"/>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CE6F1"/>
        <bgColor rgb="FFDCE6F1"/>
      </patternFill>
    </fill>
  </fills>
  <borders count="32">
    <border>
      <left/>
      <right/>
      <top/>
      <bottom/>
      <diagonal/>
    </border>
    <border>
      <left/>
      <right/>
      <top style="thin">
        <color indexed="64"/>
      </top>
      <bottom style="thin">
        <color indexed="64"/>
      </bottom>
      <diagonal/>
    </border>
    <border>
      <left/>
      <right/>
      <top/>
      <bottom style="thin">
        <color theme="1"/>
      </bottom>
      <diagonal/>
    </border>
    <border>
      <left/>
      <right/>
      <top style="thin">
        <color theme="1"/>
      </top>
      <bottom/>
      <diagonal/>
    </border>
    <border>
      <left/>
      <right/>
      <top/>
      <bottom style="thin">
        <color indexed="64"/>
      </bottom>
      <diagonal/>
    </border>
    <border>
      <left/>
      <right/>
      <top style="thin">
        <color theme="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theme="1"/>
      </top>
      <bottom style="thin">
        <color theme="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rgb="FF95B3D7"/>
      </bottom>
      <diagonal/>
    </border>
    <border>
      <left/>
      <right/>
      <top style="thin">
        <color indexed="64"/>
      </top>
      <bottom style="thin">
        <color rgb="FF95B3D7"/>
      </bottom>
      <diagonal/>
    </border>
    <border>
      <left/>
      <right style="thin">
        <color indexed="64"/>
      </right>
      <top/>
      <bottom/>
      <diagonal/>
    </border>
    <border>
      <left style="thin">
        <color indexed="64"/>
      </left>
      <right/>
      <top style="thin">
        <color rgb="FF95B3D7"/>
      </top>
      <bottom style="thin">
        <color indexed="64"/>
      </bottom>
      <diagonal/>
    </border>
    <border>
      <left/>
      <right/>
      <top style="thin">
        <color rgb="FF95B3D7"/>
      </top>
      <bottom style="thin">
        <color indexed="64"/>
      </bottom>
      <diagonal/>
    </border>
    <border>
      <left/>
      <right style="thin">
        <color indexed="64"/>
      </right>
      <top style="thin">
        <color rgb="FF95B3D7"/>
      </top>
      <bottom style="thin">
        <color indexed="64"/>
      </bottom>
      <diagonal/>
    </border>
    <border>
      <left/>
      <right style="thin">
        <color indexed="64"/>
      </right>
      <top/>
      <bottom style="thin">
        <color indexed="64"/>
      </bottom>
      <diagonal/>
    </border>
    <border>
      <left/>
      <right style="thin">
        <color indexed="64"/>
      </right>
      <top style="thin">
        <color theme="1"/>
      </top>
      <bottom style="thin">
        <color indexed="64"/>
      </bottom>
      <diagonal/>
    </border>
    <border>
      <left/>
      <right style="thin">
        <color indexed="64"/>
      </right>
      <top style="thin">
        <color theme="1"/>
      </top>
      <bottom style="thin">
        <color theme="1"/>
      </bottom>
      <diagonal/>
    </border>
    <border>
      <left/>
      <right/>
      <top style="thin">
        <color indexed="64"/>
      </top>
      <bottom/>
      <diagonal/>
    </border>
    <border>
      <left/>
      <right style="thin">
        <color auto="1"/>
      </right>
      <top style="thin">
        <color auto="1"/>
      </top>
      <bottom/>
      <diagonal/>
    </border>
    <border>
      <left style="thin">
        <color indexed="64"/>
      </left>
      <right/>
      <top style="thin">
        <color theme="1"/>
      </top>
      <bottom/>
      <diagonal/>
    </border>
    <border>
      <left/>
      <right style="thin">
        <color indexed="64"/>
      </right>
      <top style="thin">
        <color theme="1"/>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s>
  <cellStyleXfs count="16">
    <xf numFmtId="0" fontId="0" fillId="0" borderId="0"/>
    <xf numFmtId="0" fontId="10" fillId="0" borderId="0" applyNumberFormat="0" applyBorder="0" applyAlignment="0"/>
    <xf numFmtId="0" fontId="13" fillId="0" borderId="0"/>
    <xf numFmtId="0" fontId="9" fillId="0" borderId="0"/>
    <xf numFmtId="0" fontId="8" fillId="0" borderId="0"/>
    <xf numFmtId="0" fontId="24" fillId="0" borderId="0" applyNumberFormat="0" applyFill="0" applyBorder="0" applyAlignment="0" applyProtection="0">
      <alignment vertical="top"/>
      <protection locked="0"/>
    </xf>
    <xf numFmtId="0" fontId="26" fillId="0" borderId="0" applyNumberFormat="0" applyFill="0" applyBorder="0" applyAlignment="0" applyProtection="0"/>
    <xf numFmtId="0" fontId="7" fillId="0" borderId="0"/>
    <xf numFmtId="0" fontId="11" fillId="0" borderId="0"/>
    <xf numFmtId="9" fontId="35"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1" fillId="0" borderId="0"/>
  </cellStyleXfs>
  <cellXfs count="435">
    <xf numFmtId="0" fontId="0" fillId="0" borderId="0" xfId="0"/>
    <xf numFmtId="0" fontId="11" fillId="0" borderId="0" xfId="0" applyFont="1"/>
    <xf numFmtId="0" fontId="11" fillId="0" borderId="0" xfId="0" applyFont="1" applyFill="1" applyBorder="1"/>
    <xf numFmtId="0" fontId="0" fillId="0" borderId="0" xfId="0" applyFill="1"/>
    <xf numFmtId="0" fontId="15" fillId="0" borderId="0" xfId="0" applyFont="1"/>
    <xf numFmtId="0" fontId="12" fillId="0" borderId="0" xfId="0" applyFont="1" applyFill="1"/>
    <xf numFmtId="4" fontId="11" fillId="0" borderId="0" xfId="0" applyNumberFormat="1" applyFont="1" applyAlignment="1">
      <alignment horizontal="left"/>
    </xf>
    <xf numFmtId="0" fontId="11" fillId="0" borderId="0" xfId="0" applyFont="1" applyFill="1"/>
    <xf numFmtId="0" fontId="15" fillId="0" borderId="0" xfId="0" applyFont="1" applyFill="1"/>
    <xf numFmtId="4" fontId="12" fillId="0" borderId="0" xfId="0" applyNumberFormat="1" applyFont="1" applyAlignment="1">
      <alignment horizontal="left"/>
    </xf>
    <xf numFmtId="0" fontId="15" fillId="0" borderId="0" xfId="0" applyFont="1" applyBorder="1"/>
    <xf numFmtId="4" fontId="18" fillId="0" borderId="0" xfId="0" applyNumberFormat="1" applyFont="1" applyBorder="1" applyAlignment="1">
      <alignment horizontal="left"/>
    </xf>
    <xf numFmtId="0" fontId="14" fillId="0" borderId="0" xfId="0" applyFont="1" applyFill="1" applyBorder="1"/>
    <xf numFmtId="4" fontId="12" fillId="0" borderId="0" xfId="0" applyNumberFormat="1" applyFont="1" applyFill="1" applyAlignment="1">
      <alignment horizontal="left"/>
    </xf>
    <xf numFmtId="0" fontId="12" fillId="0" borderId="0" xfId="0" applyFont="1" applyFill="1" applyBorder="1" applyAlignment="1">
      <alignment wrapText="1"/>
    </xf>
    <xf numFmtId="0" fontId="10" fillId="0" borderId="0" xfId="1" applyFill="1" applyProtection="1"/>
    <xf numFmtId="0" fontId="18" fillId="0" borderId="0" xfId="0" applyFont="1"/>
    <xf numFmtId="4" fontId="18" fillId="0" borderId="0" xfId="0" applyNumberFormat="1" applyFont="1" applyAlignment="1">
      <alignment horizontal="left"/>
    </xf>
    <xf numFmtId="165" fontId="18" fillId="0" borderId="0" xfId="0" applyNumberFormat="1" applyFont="1" applyBorder="1"/>
    <xf numFmtId="0" fontId="18" fillId="0" borderId="0" xfId="0" applyFont="1" applyBorder="1"/>
    <xf numFmtId="3" fontId="17" fillId="0" borderId="0" xfId="0" applyNumberFormat="1" applyFont="1" applyFill="1" applyBorder="1"/>
    <xf numFmtId="4" fontId="18" fillId="0" borderId="0" xfId="0" applyNumberFormat="1" applyFont="1" applyBorder="1"/>
    <xf numFmtId="0" fontId="20" fillId="0" borderId="0" xfId="4" applyFont="1"/>
    <xf numFmtId="0" fontId="8" fillId="0" borderId="0" xfId="4"/>
    <xf numFmtId="0" fontId="21" fillId="0" borderId="0" xfId="4" applyFont="1"/>
    <xf numFmtId="0" fontId="22" fillId="3" borderId="12" xfId="4" applyFont="1" applyFill="1" applyBorder="1" applyAlignment="1">
      <alignment horizontal="center"/>
    </xf>
    <xf numFmtId="0" fontId="22" fillId="3" borderId="11" xfId="4" applyFont="1" applyFill="1" applyBorder="1"/>
    <xf numFmtId="0" fontId="23" fillId="3" borderId="13" xfId="4" applyFont="1" applyFill="1" applyBorder="1" applyAlignment="1">
      <alignment horizontal="center"/>
    </xf>
    <xf numFmtId="0" fontId="23" fillId="3" borderId="7" xfId="4" applyFont="1" applyFill="1" applyBorder="1"/>
    <xf numFmtId="0" fontId="8" fillId="2" borderId="14" xfId="4" applyFill="1" applyBorder="1" applyAlignment="1">
      <alignment horizontal="center"/>
    </xf>
    <xf numFmtId="0" fontId="8" fillId="2" borderId="15" xfId="4" applyFill="1" applyBorder="1"/>
    <xf numFmtId="0" fontId="25" fillId="2" borderId="14" xfId="5" applyFont="1" applyFill="1" applyBorder="1" applyAlignment="1" applyProtection="1">
      <alignment horizontal="center"/>
    </xf>
    <xf numFmtId="0" fontId="27" fillId="2" borderId="15" xfId="6" applyFont="1" applyFill="1" applyBorder="1" applyAlignment="1" applyProtection="1"/>
    <xf numFmtId="0" fontId="28" fillId="2" borderId="14" xfId="5" applyFont="1" applyFill="1" applyBorder="1" applyAlignment="1" applyProtection="1">
      <alignment horizontal="center"/>
    </xf>
    <xf numFmtId="0" fontId="29" fillId="2" borderId="15" xfId="6" applyFont="1" applyFill="1" applyBorder="1" applyAlignment="1" applyProtection="1"/>
    <xf numFmtId="0" fontId="19" fillId="2" borderId="14" xfId="4" applyFont="1" applyFill="1" applyBorder="1" applyAlignment="1">
      <alignment horizontal="center"/>
    </xf>
    <xf numFmtId="0" fontId="22" fillId="2" borderId="14" xfId="4" applyFont="1" applyFill="1" applyBorder="1" applyAlignment="1">
      <alignment horizontal="center"/>
    </xf>
    <xf numFmtId="0" fontId="30" fillId="2" borderId="14" xfId="5" quotePrefix="1" applyFont="1" applyFill="1" applyBorder="1" applyAlignment="1" applyProtection="1">
      <alignment horizontal="center"/>
    </xf>
    <xf numFmtId="0" fontId="30" fillId="2" borderId="15" xfId="5" applyFont="1" applyFill="1" applyBorder="1" applyAlignment="1" applyProtection="1"/>
    <xf numFmtId="0" fontId="22" fillId="2" borderId="13" xfId="4" applyFont="1" applyFill="1" applyBorder="1" applyAlignment="1">
      <alignment horizontal="center"/>
    </xf>
    <xf numFmtId="0" fontId="31" fillId="2" borderId="7" xfId="5" applyFont="1" applyFill="1" applyBorder="1" applyAlignment="1" applyProtection="1"/>
    <xf numFmtId="3" fontId="16" fillId="0" borderId="0" xfId="0" applyNumberFormat="1" applyFont="1" applyFill="1" applyBorder="1"/>
    <xf numFmtId="3" fontId="18" fillId="0" borderId="0" xfId="0" applyNumberFormat="1" applyFont="1" applyBorder="1"/>
    <xf numFmtId="14" fontId="0" fillId="0" borderId="0" xfId="0" applyNumberFormat="1"/>
    <xf numFmtId="0" fontId="11" fillId="0" borderId="0" xfId="0" applyFont="1" applyFill="1" applyAlignment="1">
      <alignment wrapText="1"/>
    </xf>
    <xf numFmtId="0" fontId="18" fillId="0" borderId="0" xfId="0" applyFont="1" applyFill="1"/>
    <xf numFmtId="0" fontId="26" fillId="0" borderId="0" xfId="6" applyFill="1" applyAlignment="1" applyProtection="1">
      <alignment horizontal="left"/>
    </xf>
    <xf numFmtId="0" fontId="8" fillId="0" borderId="0" xfId="4" applyFill="1" applyAlignment="1">
      <alignment horizontal="left"/>
    </xf>
    <xf numFmtId="4" fontId="12" fillId="0" borderId="6" xfId="0" applyNumberFormat="1" applyFont="1" applyFill="1" applyBorder="1" applyAlignment="1">
      <alignment horizontal="left" wrapText="1"/>
    </xf>
    <xf numFmtId="4" fontId="11" fillId="0" borderId="6" xfId="0" applyNumberFormat="1" applyFont="1" applyFill="1" applyBorder="1" applyAlignment="1">
      <alignment horizontal="left"/>
    </xf>
    <xf numFmtId="4" fontId="12" fillId="0" borderId="6" xfId="0" applyNumberFormat="1" applyFont="1" applyFill="1" applyBorder="1" applyAlignment="1">
      <alignment horizontal="left"/>
    </xf>
    <xf numFmtId="0" fontId="17" fillId="0" borderId="0" xfId="0" applyFont="1" applyFill="1" applyBorder="1" applyAlignment="1">
      <alignment wrapText="1"/>
    </xf>
    <xf numFmtId="164" fontId="18" fillId="0" borderId="0" xfId="0" applyNumberFormat="1" applyFont="1" applyFill="1" applyBorder="1" applyAlignment="1">
      <alignment horizontal="right"/>
    </xf>
    <xf numFmtId="0" fontId="32" fillId="0" borderId="0" xfId="0" applyFont="1" applyFill="1" applyBorder="1" applyAlignment="1">
      <alignment wrapText="1"/>
    </xf>
    <xf numFmtId="164" fontId="33" fillId="0" borderId="0" xfId="0" applyNumberFormat="1" applyFont="1" applyFill="1" applyBorder="1" applyAlignment="1">
      <alignment horizontal="right"/>
    </xf>
    <xf numFmtId="164" fontId="12" fillId="0" borderId="0" xfId="0" applyNumberFormat="1" applyFont="1" applyFill="1" applyBorder="1" applyAlignment="1">
      <alignment horizontal="right"/>
    </xf>
    <xf numFmtId="0" fontId="34" fillId="0" borderId="0" xfId="0" applyFont="1" applyFill="1"/>
    <xf numFmtId="0" fontId="17" fillId="0" borderId="0" xfId="0" applyFont="1" applyFill="1"/>
    <xf numFmtId="4" fontId="34" fillId="0" borderId="0" xfId="0" applyNumberFormat="1" applyFont="1" applyFill="1" applyAlignment="1">
      <alignment horizontal="left"/>
    </xf>
    <xf numFmtId="166" fontId="15" fillId="0" borderId="0" xfId="0" applyNumberFormat="1" applyFont="1"/>
    <xf numFmtId="0" fontId="15" fillId="0" borderId="0" xfId="0" applyFont="1" applyFill="1" applyBorder="1" applyAlignment="1">
      <alignment horizontal="left" wrapText="1"/>
    </xf>
    <xf numFmtId="0" fontId="36" fillId="0" borderId="0" xfId="0" applyFont="1" applyFill="1" applyBorder="1" applyAlignment="1">
      <alignment wrapText="1"/>
    </xf>
    <xf numFmtId="4" fontId="11" fillId="0" borderId="0" xfId="0" applyNumberFormat="1" applyFont="1" applyFill="1" applyBorder="1" applyAlignment="1">
      <alignment horizontal="left"/>
    </xf>
    <xf numFmtId="0" fontId="37" fillId="0" borderId="0" xfId="0" applyFont="1"/>
    <xf numFmtId="3" fontId="37" fillId="0" borderId="0" xfId="0" applyNumberFormat="1" applyFont="1"/>
    <xf numFmtId="0" fontId="37" fillId="0" borderId="0" xfId="0" applyFont="1" applyFill="1"/>
    <xf numFmtId="3" fontId="37" fillId="0" borderId="0" xfId="0" applyNumberFormat="1" applyFont="1" applyFill="1"/>
    <xf numFmtId="4" fontId="37" fillId="0" borderId="0" xfId="0" applyNumberFormat="1" applyFont="1" applyFill="1"/>
    <xf numFmtId="0" fontId="40" fillId="0" borderId="0" xfId="4" applyFont="1" applyAlignment="1">
      <alignment horizontal="left"/>
    </xf>
    <xf numFmtId="0" fontId="41" fillId="0" borderId="0" xfId="0" applyFont="1" applyFill="1" applyBorder="1" applyAlignment="1"/>
    <xf numFmtId="0" fontId="42" fillId="0" borderId="3" xfId="0" applyFont="1" applyBorder="1"/>
    <xf numFmtId="0" fontId="41" fillId="0" borderId="1" xfId="0" applyFont="1" applyFill="1" applyBorder="1" applyAlignment="1">
      <alignment wrapText="1"/>
    </xf>
    <xf numFmtId="0" fontId="42" fillId="0" borderId="9" xfId="0" applyFont="1" applyBorder="1"/>
    <xf numFmtId="0" fontId="42" fillId="0" borderId="1" xfId="0" applyFont="1" applyBorder="1"/>
    <xf numFmtId="0" fontId="40" fillId="0" borderId="3" xfId="0" applyFont="1" applyBorder="1"/>
    <xf numFmtId="0" fontId="40" fillId="0" borderId="0" xfId="0" applyFont="1"/>
    <xf numFmtId="0" fontId="40" fillId="0" borderId="0" xfId="0" applyFont="1" applyBorder="1"/>
    <xf numFmtId="0" fontId="37" fillId="0" borderId="0" xfId="0" applyFont="1" applyBorder="1"/>
    <xf numFmtId="0" fontId="37" fillId="0" borderId="4" xfId="0" applyFont="1" applyBorder="1"/>
    <xf numFmtId="0" fontId="41" fillId="0" borderId="4" xfId="0" applyFont="1" applyFill="1" applyBorder="1"/>
    <xf numFmtId="0" fontId="37" fillId="0" borderId="0" xfId="0" applyFont="1" applyFill="1" applyBorder="1"/>
    <xf numFmtId="3" fontId="37" fillId="0" borderId="0" xfId="0" applyNumberFormat="1" applyFont="1" applyFill="1" applyBorder="1"/>
    <xf numFmtId="4" fontId="37" fillId="0" borderId="0" xfId="0" applyNumberFormat="1" applyFont="1"/>
    <xf numFmtId="0" fontId="41" fillId="0" borderId="0" xfId="0" applyFont="1" applyFill="1"/>
    <xf numFmtId="3" fontId="41" fillId="0" borderId="1" xfId="0" applyNumberFormat="1" applyFont="1" applyFill="1" applyBorder="1"/>
    <xf numFmtId="0" fontId="42" fillId="0" borderId="1" xfId="0" applyFont="1" applyFill="1" applyBorder="1"/>
    <xf numFmtId="3" fontId="37" fillId="0" borderId="0" xfId="0" applyNumberFormat="1" applyFont="1" applyFill="1" applyAlignment="1">
      <alignment horizontal="left"/>
    </xf>
    <xf numFmtId="3" fontId="37" fillId="0" borderId="0" xfId="0" applyNumberFormat="1" applyFont="1" applyFill="1" applyBorder="1" applyAlignment="1">
      <alignment horizontal="left"/>
    </xf>
    <xf numFmtId="4" fontId="41" fillId="0" borderId="0" xfId="0" applyNumberFormat="1" applyFont="1" applyAlignment="1">
      <alignment horizontal="left"/>
    </xf>
    <xf numFmtId="14" fontId="37" fillId="0" borderId="0" xfId="0" applyNumberFormat="1" applyFont="1" applyFill="1" applyAlignment="1">
      <alignment horizontal="left"/>
    </xf>
    <xf numFmtId="4" fontId="37" fillId="0" borderId="0" xfId="0" applyNumberFormat="1" applyFont="1" applyAlignment="1">
      <alignment horizontal="left"/>
    </xf>
    <xf numFmtId="0" fontId="38" fillId="0" borderId="0" xfId="1" applyFont="1" applyFill="1" applyProtection="1"/>
    <xf numFmtId="0" fontId="41" fillId="0" borderId="0" xfId="0" applyFont="1"/>
    <xf numFmtId="0" fontId="41" fillId="0" borderId="1" xfId="0" applyFont="1" applyBorder="1"/>
    <xf numFmtId="0" fontId="42" fillId="0" borderId="1" xfId="0" applyFont="1" applyBorder="1" applyAlignment="1">
      <alignment wrapText="1"/>
    </xf>
    <xf numFmtId="4" fontId="40" fillId="0" borderId="0" xfId="0" applyNumberFormat="1" applyFont="1" applyAlignment="1">
      <alignment horizontal="left"/>
    </xf>
    <xf numFmtId="0" fontId="0" fillId="0" borderId="0" xfId="0" applyFill="1" applyProtection="1"/>
    <xf numFmtId="0" fontId="43" fillId="0" borderId="5" xfId="0" applyFont="1" applyBorder="1"/>
    <xf numFmtId="0" fontId="44" fillId="0" borderId="0" xfId="0" applyFont="1" applyFill="1" applyProtection="1"/>
    <xf numFmtId="0" fontId="46" fillId="0" borderId="0" xfId="0" applyFont="1" applyFill="1" applyProtection="1"/>
    <xf numFmtId="3" fontId="44" fillId="0" borderId="0" xfId="0" applyNumberFormat="1" applyFont="1" applyFill="1" applyBorder="1" applyProtection="1"/>
    <xf numFmtId="0" fontId="46" fillId="0" borderId="0" xfId="0" applyFont="1"/>
    <xf numFmtId="0" fontId="0" fillId="0" borderId="0" xfId="0" applyFont="1"/>
    <xf numFmtId="0" fontId="47" fillId="0" borderId="0" xfId="0" applyFont="1" applyFill="1" applyBorder="1" applyAlignment="1"/>
    <xf numFmtId="0" fontId="47" fillId="0" borderId="0" xfId="0" applyFont="1"/>
    <xf numFmtId="0" fontId="47" fillId="0" borderId="3" xfId="0" applyFont="1" applyFill="1" applyBorder="1"/>
    <xf numFmtId="0" fontId="43" fillId="0" borderId="1" xfId="0" applyFont="1" applyBorder="1"/>
    <xf numFmtId="0" fontId="43" fillId="0" borderId="9" xfId="0" applyFont="1" applyBorder="1"/>
    <xf numFmtId="3" fontId="48" fillId="0" borderId="0" xfId="0" applyNumberFormat="1" applyFont="1"/>
    <xf numFmtId="0" fontId="46" fillId="0" borderId="0" xfId="0" applyFont="1" applyBorder="1"/>
    <xf numFmtId="0" fontId="44" fillId="0" borderId="0" xfId="0" applyFont="1" applyFill="1" applyBorder="1" applyProtection="1"/>
    <xf numFmtId="0" fontId="46" fillId="0" borderId="4" xfId="0" applyFont="1" applyBorder="1"/>
    <xf numFmtId="0" fontId="47" fillId="0" borderId="4" xfId="0" applyFont="1" applyFill="1" applyBorder="1"/>
    <xf numFmtId="0" fontId="46" fillId="0" borderId="0" xfId="0" applyFont="1" applyFill="1" applyBorder="1"/>
    <xf numFmtId="3" fontId="46" fillId="0" borderId="0" xfId="0" applyNumberFormat="1" applyFont="1"/>
    <xf numFmtId="4" fontId="46" fillId="0" borderId="0" xfId="0" applyNumberFormat="1" applyFont="1"/>
    <xf numFmtId="3" fontId="46" fillId="0" borderId="0" xfId="0" applyNumberFormat="1" applyFont="1" applyFill="1" applyBorder="1"/>
    <xf numFmtId="3" fontId="47" fillId="0" borderId="1" xfId="0" applyNumberFormat="1" applyFont="1" applyFill="1" applyBorder="1"/>
    <xf numFmtId="3" fontId="46" fillId="0" borderId="0" xfId="0" applyNumberFormat="1" applyFont="1" applyAlignment="1">
      <alignment horizontal="left"/>
    </xf>
    <xf numFmtId="3" fontId="46" fillId="0" borderId="0" xfId="0" applyNumberFormat="1" applyFont="1" applyBorder="1" applyAlignment="1">
      <alignment horizontal="left"/>
    </xf>
    <xf numFmtId="0" fontId="0" fillId="0" borderId="0" xfId="0" applyFont="1" applyBorder="1"/>
    <xf numFmtId="0" fontId="46" fillId="0" borderId="0" xfId="0" applyFont="1" applyFill="1"/>
    <xf numFmtId="3" fontId="46" fillId="0" borderId="0" xfId="0" applyNumberFormat="1" applyFont="1" applyBorder="1"/>
    <xf numFmtId="4" fontId="0" fillId="0" borderId="0" xfId="0" applyNumberFormat="1" applyFont="1"/>
    <xf numFmtId="4" fontId="47" fillId="0" borderId="0" xfId="0" applyNumberFormat="1" applyFont="1" applyAlignment="1">
      <alignment horizontal="left"/>
    </xf>
    <xf numFmtId="14" fontId="46" fillId="0" borderId="0" xfId="0" applyNumberFormat="1" applyFont="1" applyFill="1" applyAlignment="1">
      <alignment horizontal="left"/>
    </xf>
    <xf numFmtId="4" fontId="46" fillId="0" borderId="0" xfId="0" applyNumberFormat="1" applyFont="1" applyAlignment="1">
      <alignment horizontal="left"/>
    </xf>
    <xf numFmtId="0" fontId="44" fillId="0" borderId="0" xfId="1" applyFont="1" applyFill="1" applyProtection="1"/>
    <xf numFmtId="0" fontId="47" fillId="0" borderId="0" xfId="0" applyFont="1" applyFill="1" applyBorder="1"/>
    <xf numFmtId="0" fontId="43" fillId="0" borderId="3" xfId="0" applyFont="1" applyBorder="1" applyAlignment="1">
      <alignment wrapText="1"/>
    </xf>
    <xf numFmtId="0" fontId="43" fillId="0" borderId="3" xfId="0" applyFont="1" applyBorder="1"/>
    <xf numFmtId="4" fontId="48" fillId="0" borderId="0" xfId="0" applyNumberFormat="1" applyFont="1" applyAlignment="1">
      <alignment horizontal="left"/>
    </xf>
    <xf numFmtId="0" fontId="48" fillId="0" borderId="3" xfId="0" applyFont="1" applyBorder="1"/>
    <xf numFmtId="0" fontId="48" fillId="0" borderId="0" xfId="0" applyFont="1"/>
    <xf numFmtId="3" fontId="44" fillId="0" borderId="0" xfId="0" applyNumberFormat="1" applyFont="1" applyFill="1" applyBorder="1"/>
    <xf numFmtId="0" fontId="0" fillId="0" borderId="0" xfId="0" applyFont="1" applyFill="1"/>
    <xf numFmtId="0" fontId="47" fillId="0" borderId="0" xfId="0" applyFont="1" applyFill="1"/>
    <xf numFmtId="0" fontId="47" fillId="0" borderId="5" xfId="0" applyFont="1" applyFill="1" applyBorder="1"/>
    <xf numFmtId="0" fontId="47" fillId="0" borderId="5" xfId="0" applyFont="1" applyFill="1" applyBorder="1" applyAlignment="1">
      <alignment wrapText="1"/>
    </xf>
    <xf numFmtId="0" fontId="47" fillId="0" borderId="5" xfId="0" applyFont="1" applyBorder="1"/>
    <xf numFmtId="0" fontId="46" fillId="0" borderId="3" xfId="0" applyFont="1" applyFill="1" applyBorder="1"/>
    <xf numFmtId="0" fontId="47" fillId="0" borderId="2" xfId="0" applyFont="1" applyFill="1" applyBorder="1"/>
    <xf numFmtId="0" fontId="43" fillId="0" borderId="0" xfId="0" applyFont="1" applyFill="1" applyBorder="1"/>
    <xf numFmtId="3" fontId="47" fillId="0" borderId="0" xfId="0" applyNumberFormat="1" applyFont="1" applyFill="1"/>
    <xf numFmtId="4" fontId="46" fillId="0" borderId="0" xfId="0" applyNumberFormat="1" applyFont="1" applyFill="1" applyAlignment="1">
      <alignment horizontal="left"/>
    </xf>
    <xf numFmtId="3" fontId="46" fillId="0" borderId="0" xfId="0" applyNumberFormat="1" applyFont="1" applyFill="1"/>
    <xf numFmtId="3" fontId="43" fillId="0" borderId="2" xfId="0" applyNumberFormat="1" applyFont="1" applyFill="1" applyBorder="1"/>
    <xf numFmtId="4" fontId="48" fillId="0" borderId="0" xfId="0" applyNumberFormat="1" applyFont="1" applyFill="1"/>
    <xf numFmtId="4" fontId="46" fillId="0" borderId="0" xfId="0" applyNumberFormat="1" applyFont="1" applyFill="1" applyBorder="1"/>
    <xf numFmtId="4" fontId="0" fillId="0" borderId="0" xfId="0" applyNumberFormat="1" applyFont="1" applyFill="1"/>
    <xf numFmtId="3" fontId="43" fillId="0" borderId="2" xfId="0" applyNumberFormat="1" applyFont="1" applyBorder="1"/>
    <xf numFmtId="0" fontId="47" fillId="0" borderId="0" xfId="0" applyFont="1" applyBorder="1"/>
    <xf numFmtId="0" fontId="47" fillId="0" borderId="3" xfId="0" applyFont="1" applyBorder="1"/>
    <xf numFmtId="0" fontId="47" fillId="0" borderId="9" xfId="0" applyFont="1" applyBorder="1"/>
    <xf numFmtId="0" fontId="47" fillId="0" borderId="3" xfId="0" applyFont="1" applyBorder="1" applyAlignment="1">
      <alignment wrapText="1"/>
    </xf>
    <xf numFmtId="0" fontId="43" fillId="0" borderId="0" xfId="0" applyFont="1" applyBorder="1"/>
    <xf numFmtId="0" fontId="46" fillId="0" borderId="3" xfId="0" applyFont="1" applyBorder="1"/>
    <xf numFmtId="4" fontId="46" fillId="0" borderId="0" xfId="0" applyNumberFormat="1" applyFont="1" applyAlignment="1">
      <alignment horizontal="left" wrapText="1"/>
    </xf>
    <xf numFmtId="0" fontId="47" fillId="0" borderId="2" xfId="0" applyFont="1" applyBorder="1"/>
    <xf numFmtId="4" fontId="47" fillId="0" borderId="4" xfId="0" applyNumberFormat="1" applyFont="1" applyBorder="1" applyAlignment="1">
      <alignment horizontal="left"/>
    </xf>
    <xf numFmtId="4" fontId="43" fillId="0" borderId="0" xfId="0" applyNumberFormat="1" applyFont="1" applyBorder="1"/>
    <xf numFmtId="4" fontId="46" fillId="0" borderId="0" xfId="0" applyNumberFormat="1" applyFont="1" applyBorder="1"/>
    <xf numFmtId="0" fontId="46" fillId="0" borderId="0" xfId="0" applyFont="1" applyFill="1" applyBorder="1" applyAlignment="1">
      <alignment wrapText="1"/>
    </xf>
    <xf numFmtId="4" fontId="0" fillId="0" borderId="0" xfId="0" applyNumberFormat="1" applyFont="1" applyBorder="1"/>
    <xf numFmtId="166" fontId="47" fillId="0" borderId="0" xfId="0" applyNumberFormat="1" applyFont="1"/>
    <xf numFmtId="166" fontId="43" fillId="0" borderId="3" xfId="0" applyNumberFormat="1" applyFont="1" applyBorder="1"/>
    <xf numFmtId="166" fontId="43" fillId="0" borderId="9" xfId="0" applyNumberFormat="1" applyFont="1" applyBorder="1"/>
    <xf numFmtId="166" fontId="48" fillId="0" borderId="3" xfId="0" applyNumberFormat="1" applyFont="1" applyBorder="1"/>
    <xf numFmtId="164" fontId="48" fillId="0" borderId="0" xfId="0" applyNumberFormat="1" applyFont="1" applyBorder="1"/>
    <xf numFmtId="166" fontId="48" fillId="0" borderId="0" xfId="0" applyNumberFormat="1" applyFont="1"/>
    <xf numFmtId="166" fontId="46" fillId="0" borderId="0" xfId="0" applyNumberFormat="1" applyFont="1"/>
    <xf numFmtId="0" fontId="48" fillId="0" borderId="4" xfId="0" applyFont="1" applyBorder="1"/>
    <xf numFmtId="166" fontId="48" fillId="0" borderId="4" xfId="0" applyNumberFormat="1" applyFont="1" applyBorder="1"/>
    <xf numFmtId="164" fontId="48" fillId="0" borderId="4" xfId="0" applyNumberFormat="1" applyFont="1" applyBorder="1"/>
    <xf numFmtId="166" fontId="0" fillId="0" borderId="0" xfId="0" applyNumberFormat="1" applyFont="1"/>
    <xf numFmtId="166" fontId="46" fillId="0" borderId="0" xfId="0" applyNumberFormat="1" applyFont="1" applyFill="1" applyBorder="1"/>
    <xf numFmtId="166" fontId="47" fillId="0" borderId="1" xfId="0" applyNumberFormat="1" applyFont="1" applyFill="1" applyBorder="1"/>
    <xf numFmtId="3" fontId="46" fillId="0" borderId="4" xfId="0" applyNumberFormat="1" applyFont="1" applyBorder="1" applyAlignment="1">
      <alignment horizontal="left"/>
    </xf>
    <xf numFmtId="166" fontId="46" fillId="0" borderId="4" xfId="0" applyNumberFormat="1" applyFont="1" applyBorder="1"/>
    <xf numFmtId="0" fontId="47" fillId="0" borderId="1" xfId="0" applyFont="1" applyBorder="1"/>
    <xf numFmtId="9" fontId="46" fillId="0" borderId="0" xfId="9" applyFont="1" applyFill="1"/>
    <xf numFmtId="9" fontId="46" fillId="0" borderId="0" xfId="9" applyFont="1" applyFill="1" applyBorder="1"/>
    <xf numFmtId="9" fontId="46" fillId="0" borderId="4" xfId="9" applyFont="1" applyFill="1" applyBorder="1"/>
    <xf numFmtId="166" fontId="44" fillId="0" borderId="0" xfId="1" applyNumberFormat="1" applyFont="1" applyFill="1" applyProtection="1"/>
    <xf numFmtId="166" fontId="0" fillId="0" borderId="0" xfId="0" applyNumberFormat="1" applyFont="1" applyBorder="1"/>
    <xf numFmtId="0" fontId="43" fillId="0" borderId="0" xfId="0" applyFont="1" applyBorder="1" applyAlignment="1">
      <alignment wrapText="1"/>
    </xf>
    <xf numFmtId="166" fontId="43" fillId="0" borderId="0" xfId="0" applyNumberFormat="1" applyFont="1" applyBorder="1"/>
    <xf numFmtId="0" fontId="47" fillId="0" borderId="1" xfId="0" applyFont="1" applyFill="1" applyBorder="1" applyAlignment="1">
      <alignment wrapText="1"/>
    </xf>
    <xf numFmtId="4" fontId="48" fillId="0" borderId="0" xfId="0" applyNumberFormat="1" applyFont="1"/>
    <xf numFmtId="165" fontId="46" fillId="0" borderId="0" xfId="0" applyNumberFormat="1" applyFont="1"/>
    <xf numFmtId="165" fontId="46" fillId="0" borderId="4" xfId="0" applyNumberFormat="1" applyFont="1" applyBorder="1"/>
    <xf numFmtId="0" fontId="43" fillId="0" borderId="5" xfId="0" applyFont="1" applyFill="1" applyBorder="1" applyAlignment="1">
      <alignment horizontal="left"/>
    </xf>
    <xf numFmtId="4" fontId="47" fillId="0" borderId="0" xfId="0" applyNumberFormat="1" applyFont="1"/>
    <xf numFmtId="0" fontId="49" fillId="0" borderId="0" xfId="0" applyFont="1" applyFill="1" applyBorder="1" applyAlignment="1" applyProtection="1"/>
    <xf numFmtId="0" fontId="46" fillId="0" borderId="0" xfId="0" applyFont="1" applyFill="1" applyBorder="1" applyAlignment="1"/>
    <xf numFmtId="0" fontId="47" fillId="0" borderId="0" xfId="0" applyFont="1" applyFill="1" applyBorder="1" applyAlignment="1">
      <alignment wrapText="1"/>
    </xf>
    <xf numFmtId="166" fontId="47" fillId="0" borderId="1" xfId="0" applyNumberFormat="1" applyFont="1" applyBorder="1"/>
    <xf numFmtId="166" fontId="46" fillId="0" borderId="0" xfId="0" applyNumberFormat="1" applyFont="1" applyFill="1" applyBorder="1" applyAlignment="1">
      <alignment wrapText="1"/>
    </xf>
    <xf numFmtId="166" fontId="43" fillId="0" borderId="1" xfId="0" applyNumberFormat="1" applyFont="1" applyBorder="1"/>
    <xf numFmtId="0" fontId="40" fillId="0" borderId="0" xfId="4" applyFont="1" applyFill="1" applyAlignment="1">
      <alignment horizontal="left"/>
    </xf>
    <xf numFmtId="0" fontId="35" fillId="0" borderId="0" xfId="0" applyFont="1" applyFill="1"/>
    <xf numFmtId="4" fontId="47" fillId="0" borderId="6" xfId="0" applyNumberFormat="1" applyFont="1" applyFill="1" applyBorder="1" applyAlignment="1">
      <alignment horizontal="left" wrapText="1"/>
    </xf>
    <xf numFmtId="0" fontId="50" fillId="0" borderId="0" xfId="0" applyFont="1" applyFill="1" applyBorder="1"/>
    <xf numFmtId="4" fontId="46" fillId="0" borderId="7" xfId="0" applyNumberFormat="1" applyFont="1" applyFill="1" applyBorder="1" applyAlignment="1">
      <alignment horizontal="left"/>
    </xf>
    <xf numFmtId="3" fontId="48" fillId="0" borderId="7" xfId="0" applyNumberFormat="1" applyFont="1" applyFill="1" applyBorder="1"/>
    <xf numFmtId="164" fontId="46" fillId="0" borderId="7" xfId="0" applyNumberFormat="1" applyFont="1" applyFill="1" applyBorder="1" applyAlignment="1">
      <alignment horizontal="right"/>
    </xf>
    <xf numFmtId="164" fontId="46" fillId="0" borderId="0" xfId="0" applyNumberFormat="1" applyFont="1" applyFill="1" applyBorder="1" applyAlignment="1">
      <alignment horizontal="right"/>
    </xf>
    <xf numFmtId="0" fontId="51" fillId="0" borderId="0" xfId="0" applyFont="1" applyFill="1" applyBorder="1"/>
    <xf numFmtId="3" fontId="52" fillId="0" borderId="0" xfId="0" applyNumberFormat="1" applyFont="1" applyFill="1" applyBorder="1"/>
    <xf numFmtId="3" fontId="50" fillId="0" borderId="0" xfId="0" applyNumberFormat="1" applyFont="1" applyFill="1" applyBorder="1" applyAlignment="1">
      <alignment horizontal="left"/>
    </xf>
    <xf numFmtId="0" fontId="50" fillId="0" borderId="0" xfId="0" applyFont="1" applyFill="1"/>
    <xf numFmtId="4" fontId="47" fillId="0" borderId="6" xfId="0" applyNumberFormat="1" applyFont="1" applyFill="1" applyBorder="1" applyAlignment="1">
      <alignment horizontal="left"/>
    </xf>
    <xf numFmtId="164" fontId="47" fillId="0" borderId="0" xfId="0" applyNumberFormat="1" applyFont="1" applyFill="1" applyBorder="1" applyAlignment="1">
      <alignment horizontal="right"/>
    </xf>
    <xf numFmtId="0" fontId="35" fillId="0" borderId="0" xfId="0" applyFont="1" applyFill="1" applyBorder="1" applyAlignment="1"/>
    <xf numFmtId="0" fontId="53" fillId="0" borderId="0" xfId="0" applyFont="1" applyFill="1" applyBorder="1" applyAlignment="1">
      <alignment wrapText="1"/>
    </xf>
    <xf numFmtId="164" fontId="53" fillId="0" borderId="6" xfId="0" applyNumberFormat="1" applyFont="1" applyFill="1" applyBorder="1" applyAlignment="1">
      <alignment horizontal="right"/>
    </xf>
    <xf numFmtId="164" fontId="54" fillId="0" borderId="7" xfId="0" applyNumberFormat="1" applyFont="1" applyFill="1" applyBorder="1" applyAlignment="1">
      <alignment horizontal="right"/>
    </xf>
    <xf numFmtId="0" fontId="55" fillId="0" borderId="0" xfId="0" applyFont="1" applyFill="1" applyBorder="1" applyAlignment="1">
      <alignment wrapText="1"/>
    </xf>
    <xf numFmtId="3" fontId="56" fillId="0" borderId="0" xfId="0" applyNumberFormat="1" applyFont="1" applyFill="1" applyBorder="1"/>
    <xf numFmtId="0" fontId="45" fillId="0" borderId="0" xfId="0" applyFont="1" applyFill="1"/>
    <xf numFmtId="3" fontId="45" fillId="0" borderId="0" xfId="0" applyNumberFormat="1" applyFont="1" applyFill="1" applyBorder="1" applyAlignment="1">
      <alignment horizontal="left"/>
    </xf>
    <xf numFmtId="4" fontId="45" fillId="0" borderId="0" xfId="0" applyNumberFormat="1" applyFont="1" applyFill="1" applyBorder="1"/>
    <xf numFmtId="3" fontId="46" fillId="0" borderId="0" xfId="0" applyNumberFormat="1" applyFont="1" applyFill="1" applyBorder="1" applyAlignment="1">
      <alignment horizontal="left"/>
    </xf>
    <xf numFmtId="3" fontId="45" fillId="0" borderId="0" xfId="0" applyNumberFormat="1" applyFont="1" applyFill="1"/>
    <xf numFmtId="0" fontId="46" fillId="0" borderId="0" xfId="0" applyFont="1" applyFill="1" applyAlignment="1">
      <alignment wrapText="1"/>
    </xf>
    <xf numFmtId="0" fontId="45" fillId="0" borderId="0" xfId="0" applyFont="1" applyFill="1" applyAlignment="1">
      <alignment wrapText="1"/>
    </xf>
    <xf numFmtId="0" fontId="53" fillId="0" borderId="0" xfId="0" applyFont="1" applyFill="1" applyBorder="1"/>
    <xf numFmtId="4" fontId="50" fillId="0" borderId="0" xfId="0" applyNumberFormat="1" applyFont="1" applyFill="1" applyAlignment="1">
      <alignment horizontal="left"/>
    </xf>
    <xf numFmtId="4" fontId="48" fillId="0" borderId="0" xfId="0" applyNumberFormat="1" applyFont="1" applyFill="1" applyAlignment="1">
      <alignment horizontal="left"/>
    </xf>
    <xf numFmtId="0" fontId="54" fillId="0" borderId="0" xfId="0" applyFont="1" applyFill="1"/>
    <xf numFmtId="1" fontId="54" fillId="0" borderId="0" xfId="0" applyNumberFormat="1" applyFont="1" applyFill="1"/>
    <xf numFmtId="3" fontId="48" fillId="0" borderId="0" xfId="0" applyNumberFormat="1" applyFont="1" applyFill="1"/>
    <xf numFmtId="0" fontId="57" fillId="0" borderId="0" xfId="0" applyFont="1" applyFill="1"/>
    <xf numFmtId="164" fontId="47" fillId="0" borderId="7" xfId="0" applyNumberFormat="1" applyFont="1" applyFill="1" applyBorder="1" applyAlignment="1">
      <alignment horizontal="right"/>
    </xf>
    <xf numFmtId="3" fontId="58" fillId="0" borderId="0" xfId="0" applyNumberFormat="1" applyFont="1" applyFill="1"/>
    <xf numFmtId="165" fontId="58" fillId="0" borderId="0" xfId="0" applyNumberFormat="1" applyFont="1" applyFill="1" applyBorder="1"/>
    <xf numFmtId="3" fontId="58" fillId="0" borderId="0" xfId="0" applyNumberFormat="1" applyFont="1" applyFill="1" applyBorder="1"/>
    <xf numFmtId="0" fontId="61" fillId="0" borderId="0" xfId="0" applyFont="1" applyFill="1" applyBorder="1" applyAlignment="1">
      <alignment wrapText="1"/>
    </xf>
    <xf numFmtId="164" fontId="61" fillId="0" borderId="0" xfId="0" applyNumberFormat="1" applyFont="1" applyFill="1" applyBorder="1" applyAlignment="1">
      <alignment horizontal="right"/>
    </xf>
    <xf numFmtId="164" fontId="62" fillId="0" borderId="0" xfId="0" applyNumberFormat="1" applyFont="1" applyFill="1" applyBorder="1" applyAlignment="1">
      <alignment horizontal="right"/>
    </xf>
    <xf numFmtId="0" fontId="62" fillId="0" borderId="0" xfId="0" applyFont="1" applyFill="1" applyBorder="1"/>
    <xf numFmtId="4" fontId="62" fillId="0" borderId="0" xfId="0" applyNumberFormat="1" applyFont="1" applyFill="1" applyBorder="1" applyAlignment="1">
      <alignment horizontal="left"/>
    </xf>
    <xf numFmtId="0" fontId="49" fillId="4" borderId="16" xfId="0" applyFont="1" applyFill="1" applyBorder="1"/>
    <xf numFmtId="0" fontId="49" fillId="4" borderId="17" xfId="0" applyFont="1" applyFill="1" applyBorder="1"/>
    <xf numFmtId="3" fontId="44" fillId="0" borderId="14" xfId="0" applyNumberFormat="1" applyFont="1" applyFill="1" applyBorder="1" applyProtection="1"/>
    <xf numFmtId="3" fontId="44" fillId="0" borderId="18" xfId="0" applyNumberFormat="1" applyFont="1" applyFill="1" applyBorder="1" applyProtection="1"/>
    <xf numFmtId="3" fontId="49" fillId="4" borderId="19" xfId="0" applyNumberFormat="1" applyFont="1" applyFill="1" applyBorder="1"/>
    <xf numFmtId="3" fontId="49" fillId="4" borderId="20" xfId="0" applyNumberFormat="1" applyFont="1" applyFill="1" applyBorder="1"/>
    <xf numFmtId="3" fontId="49" fillId="4" borderId="21" xfId="0" applyNumberFormat="1" applyFont="1" applyFill="1" applyBorder="1"/>
    <xf numFmtId="3" fontId="44" fillId="0" borderId="14" xfId="0" applyNumberFormat="1" applyFont="1" applyFill="1" applyBorder="1"/>
    <xf numFmtId="3" fontId="44" fillId="0" borderId="18" xfId="0" applyNumberFormat="1" applyFont="1" applyFill="1" applyBorder="1"/>
    <xf numFmtId="3" fontId="46" fillId="0" borderId="14" xfId="0" applyNumberFormat="1" applyFont="1" applyFill="1" applyBorder="1"/>
    <xf numFmtId="3" fontId="46" fillId="0" borderId="18" xfId="0" applyNumberFormat="1" applyFont="1" applyFill="1" applyBorder="1"/>
    <xf numFmtId="3" fontId="43" fillId="0" borderId="13" xfId="0" applyNumberFormat="1" applyFont="1" applyFill="1" applyBorder="1"/>
    <xf numFmtId="3" fontId="43" fillId="0" borderId="4" xfId="0" applyNumberFormat="1" applyFont="1" applyFill="1" applyBorder="1"/>
    <xf numFmtId="3" fontId="43" fillId="0" borderId="22" xfId="0" applyNumberFormat="1" applyFont="1" applyFill="1" applyBorder="1"/>
    <xf numFmtId="0" fontId="40" fillId="0" borderId="0" xfId="4" applyFont="1" applyAlignment="1"/>
    <xf numFmtId="0" fontId="47" fillId="0" borderId="6" xfId="0" applyFont="1" applyFill="1" applyBorder="1"/>
    <xf numFmtId="0" fontId="0" fillId="0" borderId="15" xfId="0" applyFont="1" applyFill="1" applyBorder="1"/>
    <xf numFmtId="4" fontId="46" fillId="0" borderId="15" xfId="0" applyNumberFormat="1" applyFont="1" applyFill="1" applyBorder="1" applyAlignment="1">
      <alignment horizontal="left"/>
    </xf>
    <xf numFmtId="4" fontId="47" fillId="0" borderId="7" xfId="0" applyNumberFormat="1" applyFont="1" applyFill="1" applyBorder="1" applyAlignment="1">
      <alignment horizontal="left"/>
    </xf>
    <xf numFmtId="0" fontId="46" fillId="0" borderId="3" xfId="0" applyFont="1" applyBorder="1" applyAlignment="1"/>
    <xf numFmtId="0" fontId="46" fillId="0" borderId="0" xfId="0" applyFont="1" applyAlignment="1"/>
    <xf numFmtId="0" fontId="0" fillId="0" borderId="11" xfId="0" applyFont="1" applyFill="1" applyBorder="1"/>
    <xf numFmtId="4" fontId="48" fillId="0" borderId="15" xfId="0" applyNumberFormat="1" applyFont="1" applyBorder="1" applyAlignment="1">
      <alignment horizontal="left"/>
    </xf>
    <xf numFmtId="4" fontId="43" fillId="0" borderId="7" xfId="0" applyNumberFormat="1" applyFont="1" applyBorder="1" applyAlignment="1">
      <alignment horizontal="left"/>
    </xf>
    <xf numFmtId="4" fontId="48" fillId="0" borderId="15" xfId="0" applyNumberFormat="1" applyFont="1" applyBorder="1" applyAlignment="1">
      <alignment horizontal="left" wrapText="1"/>
    </xf>
    <xf numFmtId="164" fontId="46" fillId="0" borderId="0" xfId="9" applyNumberFormat="1" applyFont="1" applyFill="1" applyBorder="1"/>
    <xf numFmtId="164" fontId="43" fillId="0" borderId="4" xfId="0" applyNumberFormat="1" applyFont="1" applyBorder="1"/>
    <xf numFmtId="164" fontId="48" fillId="0" borderId="0" xfId="0" applyNumberFormat="1" applyFont="1"/>
    <xf numFmtId="0" fontId="42" fillId="0" borderId="5" xfId="0" applyFont="1" applyBorder="1"/>
    <xf numFmtId="0" fontId="41" fillId="0" borderId="5" xfId="0" applyFont="1" applyFill="1" applyBorder="1"/>
    <xf numFmtId="0" fontId="42" fillId="0" borderId="5" xfId="0" applyFont="1" applyFill="1" applyBorder="1"/>
    <xf numFmtId="166" fontId="43" fillId="0" borderId="4" xfId="0" applyNumberFormat="1" applyFont="1" applyBorder="1"/>
    <xf numFmtId="166" fontId="47" fillId="0" borderId="4" xfId="0" applyNumberFormat="1" applyFont="1" applyBorder="1"/>
    <xf numFmtId="0" fontId="47" fillId="0" borderId="1" xfId="0" applyFont="1" applyFill="1" applyBorder="1"/>
    <xf numFmtId="0" fontId="41" fillId="0" borderId="1" xfId="0" applyFont="1" applyFill="1" applyBorder="1"/>
    <xf numFmtId="3" fontId="39" fillId="0" borderId="1" xfId="0" applyNumberFormat="1" applyFont="1" applyFill="1" applyBorder="1" applyProtection="1"/>
    <xf numFmtId="4" fontId="46" fillId="0" borderId="0" xfId="0" applyNumberFormat="1" applyFont="1" applyFill="1" applyBorder="1" applyAlignment="1">
      <alignment horizontal="left"/>
    </xf>
    <xf numFmtId="1" fontId="46" fillId="0" borderId="14" xfId="0" applyNumberFormat="1" applyFont="1" applyFill="1" applyBorder="1"/>
    <xf numFmtId="1" fontId="46" fillId="0" borderId="0" xfId="0" applyNumberFormat="1" applyFont="1" applyFill="1" applyBorder="1"/>
    <xf numFmtId="3" fontId="11" fillId="0" borderId="0" xfId="0" applyNumberFormat="1" applyFont="1" applyFill="1" applyBorder="1" applyAlignment="1"/>
    <xf numFmtId="3" fontId="46" fillId="0" borderId="0" xfId="0" applyNumberFormat="1" applyFont="1" applyFill="1" applyBorder="1" applyAlignment="1"/>
    <xf numFmtId="3" fontId="47" fillId="4" borderId="20" xfId="0" applyNumberFormat="1" applyFont="1" applyFill="1" applyBorder="1"/>
    <xf numFmtId="3" fontId="47" fillId="4" borderId="21" xfId="0" applyNumberFormat="1" applyFont="1" applyFill="1" applyBorder="1"/>
    <xf numFmtId="164" fontId="46" fillId="0" borderId="0" xfId="0" applyNumberFormat="1" applyFont="1"/>
    <xf numFmtId="0" fontId="9" fillId="0" borderId="0" xfId="3"/>
    <xf numFmtId="0" fontId="6" fillId="0" borderId="0" xfId="10"/>
    <xf numFmtId="0" fontId="7" fillId="0" borderId="0" xfId="7"/>
    <xf numFmtId="0" fontId="43" fillId="0" borderId="10" xfId="0" applyFont="1" applyBorder="1"/>
    <xf numFmtId="164" fontId="48" fillId="0" borderId="14" xfId="0" applyNumberFormat="1" applyFont="1" applyBorder="1"/>
    <xf numFmtId="164" fontId="43" fillId="0" borderId="13" xfId="0" applyNumberFormat="1" applyFont="1" applyBorder="1"/>
    <xf numFmtId="164" fontId="48" fillId="0" borderId="13" xfId="0" applyNumberFormat="1" applyFont="1" applyBorder="1"/>
    <xf numFmtId="0" fontId="47" fillId="0" borderId="23" xfId="0" applyFont="1" applyBorder="1"/>
    <xf numFmtId="166" fontId="48" fillId="0" borderId="18" xfId="0" applyNumberFormat="1" applyFont="1" applyBorder="1"/>
    <xf numFmtId="166" fontId="48" fillId="0" borderId="22" xfId="0" applyNumberFormat="1" applyFont="1" applyBorder="1"/>
    <xf numFmtId="166" fontId="43" fillId="0" borderId="22" xfId="0" applyNumberFormat="1" applyFont="1" applyBorder="1"/>
    <xf numFmtId="166" fontId="46" fillId="0" borderId="18" xfId="0" applyNumberFormat="1" applyFont="1" applyBorder="1"/>
    <xf numFmtId="166" fontId="46" fillId="0" borderId="22" xfId="0" applyNumberFormat="1" applyFont="1" applyBorder="1"/>
    <xf numFmtId="9" fontId="46" fillId="0" borderId="18" xfId="9" applyFont="1" applyFill="1" applyBorder="1"/>
    <xf numFmtId="9" fontId="46" fillId="0" borderId="22" xfId="9" applyFont="1" applyFill="1" applyBorder="1"/>
    <xf numFmtId="0" fontId="43" fillId="0" borderId="24" xfId="0" applyFont="1" applyBorder="1"/>
    <xf numFmtId="165" fontId="46" fillId="0" borderId="18" xfId="0" applyNumberFormat="1" applyFont="1" applyBorder="1"/>
    <xf numFmtId="165" fontId="46" fillId="0" borderId="22" xfId="0" applyNumberFormat="1" applyFont="1" applyBorder="1"/>
    <xf numFmtId="0" fontId="42" fillId="0" borderId="10" xfId="0" applyFont="1" applyFill="1" applyBorder="1"/>
    <xf numFmtId="3" fontId="40" fillId="0" borderId="18" xfId="0" applyNumberFormat="1" applyFont="1" applyBorder="1"/>
    <xf numFmtId="9" fontId="40" fillId="0" borderId="18" xfId="0" applyNumberFormat="1" applyFont="1" applyBorder="1"/>
    <xf numFmtId="9" fontId="40" fillId="0" borderId="14" xfId="0" applyNumberFormat="1" applyFont="1" applyBorder="1"/>
    <xf numFmtId="3" fontId="40" fillId="0" borderId="14" xfId="0" applyNumberFormat="1" applyFont="1" applyBorder="1"/>
    <xf numFmtId="3" fontId="42" fillId="0" borderId="8" xfId="0" applyNumberFormat="1" applyFont="1" applyBorder="1"/>
    <xf numFmtId="3" fontId="42" fillId="0" borderId="1" xfId="0" applyNumberFormat="1" applyFont="1" applyBorder="1"/>
    <xf numFmtId="3" fontId="42" fillId="0" borderId="10" xfId="0" applyNumberFormat="1" applyFont="1" applyBorder="1"/>
    <xf numFmtId="3" fontId="40" fillId="0" borderId="14" xfId="0" applyNumberFormat="1" applyFont="1" applyFill="1" applyBorder="1"/>
    <xf numFmtId="3" fontId="40" fillId="0" borderId="18" xfId="0" applyNumberFormat="1" applyFont="1" applyFill="1" applyBorder="1"/>
    <xf numFmtId="9" fontId="40" fillId="0" borderId="18" xfId="0" applyNumberFormat="1" applyFont="1" applyFill="1" applyBorder="1"/>
    <xf numFmtId="9" fontId="40" fillId="0" borderId="14" xfId="0" applyNumberFormat="1" applyFont="1" applyFill="1" applyBorder="1"/>
    <xf numFmtId="3" fontId="42" fillId="0" borderId="8" xfId="0" applyNumberFormat="1" applyFont="1" applyFill="1" applyBorder="1"/>
    <xf numFmtId="3" fontId="42" fillId="0" borderId="1" xfId="0" applyNumberFormat="1" applyFont="1" applyFill="1" applyBorder="1"/>
    <xf numFmtId="3" fontId="42" fillId="0" borderId="10" xfId="0" applyNumberFormat="1" applyFont="1" applyFill="1" applyBorder="1"/>
    <xf numFmtId="9" fontId="41" fillId="0" borderId="8" xfId="0" applyNumberFormat="1" applyFont="1" applyFill="1" applyBorder="1"/>
    <xf numFmtId="9" fontId="41" fillId="0" borderId="1" xfId="0" applyNumberFormat="1" applyFont="1" applyFill="1" applyBorder="1"/>
    <xf numFmtId="166" fontId="47" fillId="0" borderId="22" xfId="0" applyNumberFormat="1" applyFont="1" applyBorder="1"/>
    <xf numFmtId="3" fontId="10" fillId="0" borderId="0" xfId="1" applyNumberFormat="1"/>
    <xf numFmtId="3" fontId="0" fillId="0" borderId="0" xfId="0" applyNumberFormat="1" applyFont="1" applyFill="1"/>
    <xf numFmtId="0" fontId="43" fillId="0" borderId="6" xfId="0" applyFont="1" applyBorder="1"/>
    <xf numFmtId="3" fontId="48" fillId="0" borderId="15" xfId="0" applyNumberFormat="1" applyFont="1" applyBorder="1"/>
    <xf numFmtId="164" fontId="48" fillId="0" borderId="15" xfId="0" applyNumberFormat="1" applyFont="1" applyBorder="1"/>
    <xf numFmtId="0" fontId="43" fillId="0" borderId="26" xfId="0" applyFont="1" applyBorder="1"/>
    <xf numFmtId="164" fontId="43" fillId="0" borderId="6" xfId="0" applyNumberFormat="1" applyFont="1" applyBorder="1"/>
    <xf numFmtId="3" fontId="47" fillId="0" borderId="6" xfId="0" applyNumberFormat="1" applyFont="1" applyFill="1" applyBorder="1"/>
    <xf numFmtId="0" fontId="43" fillId="0" borderId="25" xfId="0" applyFont="1" applyBorder="1"/>
    <xf numFmtId="0" fontId="42" fillId="0" borderId="25" xfId="0" applyFont="1" applyFill="1" applyBorder="1"/>
    <xf numFmtId="3" fontId="40" fillId="0" borderId="0" xfId="0" applyNumberFormat="1" applyFont="1" applyBorder="1"/>
    <xf numFmtId="9" fontId="40" fillId="0" borderId="0" xfId="0" applyNumberFormat="1" applyFont="1" applyBorder="1"/>
    <xf numFmtId="3" fontId="46" fillId="0" borderId="0" xfId="0" applyNumberFormat="1" applyFont="1" applyAlignment="1"/>
    <xf numFmtId="3" fontId="46" fillId="0" borderId="0" xfId="0" applyNumberFormat="1" applyFont="1" applyBorder="1" applyAlignment="1"/>
    <xf numFmtId="1" fontId="37" fillId="0" borderId="0" xfId="0" applyNumberFormat="1" applyFont="1" applyFill="1" applyBorder="1"/>
    <xf numFmtId="1" fontId="37" fillId="0" borderId="0" xfId="0" applyNumberFormat="1" applyFont="1"/>
    <xf numFmtId="3" fontId="40" fillId="0" borderId="0" xfId="0" applyNumberFormat="1" applyFont="1" applyFill="1" applyBorder="1"/>
    <xf numFmtId="9" fontId="40" fillId="0" borderId="0" xfId="0" applyNumberFormat="1" applyFont="1" applyFill="1" applyBorder="1"/>
    <xf numFmtId="164" fontId="48" fillId="0" borderId="11" xfId="0" applyNumberFormat="1" applyFont="1" applyBorder="1"/>
    <xf numFmtId="1" fontId="37" fillId="0" borderId="0" xfId="0" applyNumberFormat="1" applyFont="1" applyFill="1" applyProtection="1"/>
    <xf numFmtId="164" fontId="43" fillId="0" borderId="2" xfId="9" applyNumberFormat="1" applyFont="1" applyBorder="1"/>
    <xf numFmtId="0" fontId="47" fillId="0" borderId="25" xfId="0" applyFont="1" applyBorder="1"/>
    <xf numFmtId="2" fontId="46" fillId="0" borderId="0" xfId="0" applyNumberFormat="1" applyFont="1"/>
    <xf numFmtId="0" fontId="26" fillId="0" borderId="0" xfId="6" applyAlignment="1" applyProtection="1">
      <alignment horizontal="left"/>
    </xf>
    <xf numFmtId="0" fontId="47" fillId="0" borderId="4" xfId="0" applyFont="1" applyBorder="1"/>
    <xf numFmtId="3" fontId="47" fillId="0" borderId="10" xfId="0" applyNumberFormat="1" applyFont="1" applyFill="1" applyBorder="1"/>
    <xf numFmtId="3" fontId="46" fillId="0" borderId="26" xfId="0" applyNumberFormat="1" applyFont="1" applyBorder="1"/>
    <xf numFmtId="3" fontId="46" fillId="0" borderId="18" xfId="0" applyNumberFormat="1" applyFont="1" applyBorder="1"/>
    <xf numFmtId="0" fontId="42" fillId="0" borderId="12" xfId="0" applyFont="1" applyFill="1" applyBorder="1"/>
    <xf numFmtId="0" fontId="42" fillId="0" borderId="8" xfId="0" applyFont="1" applyFill="1" applyBorder="1"/>
    <xf numFmtId="9" fontId="42" fillId="0" borderId="8" xfId="0" applyNumberFormat="1" applyFont="1" applyBorder="1"/>
    <xf numFmtId="9" fontId="42" fillId="0" borderId="1" xfId="0" applyNumberFormat="1" applyFont="1" applyBorder="1"/>
    <xf numFmtId="9" fontId="42" fillId="0" borderId="10" xfId="0" applyNumberFormat="1" applyFont="1" applyBorder="1"/>
    <xf numFmtId="9" fontId="42" fillId="0" borderId="8" xfId="0" applyNumberFormat="1" applyFont="1" applyFill="1" applyBorder="1"/>
    <xf numFmtId="9" fontId="42" fillId="0" borderId="1" xfId="0" applyNumberFormat="1" applyFont="1" applyFill="1" applyBorder="1"/>
    <xf numFmtId="9" fontId="42" fillId="0" borderId="10" xfId="0" applyNumberFormat="1" applyFont="1" applyFill="1" applyBorder="1"/>
    <xf numFmtId="1" fontId="37" fillId="0" borderId="18" xfId="0" applyNumberFormat="1" applyFont="1" applyFill="1" applyBorder="1" applyProtection="1"/>
    <xf numFmtId="3" fontId="39" fillId="0" borderId="10" xfId="0" applyNumberFormat="1" applyFont="1" applyFill="1" applyBorder="1" applyProtection="1"/>
    <xf numFmtId="3" fontId="46" fillId="0" borderId="18" xfId="0" applyNumberFormat="1" applyFont="1" applyBorder="1" applyAlignment="1"/>
    <xf numFmtId="9" fontId="48" fillId="0" borderId="3" xfId="9" applyFont="1" applyBorder="1"/>
    <xf numFmtId="9" fontId="48" fillId="0" borderId="4" xfId="9" applyFont="1" applyBorder="1"/>
    <xf numFmtId="9" fontId="43" fillId="0" borderId="4" xfId="9" applyFont="1" applyBorder="1"/>
    <xf numFmtId="9" fontId="48" fillId="0" borderId="27" xfId="9" applyFont="1" applyBorder="1"/>
    <xf numFmtId="9" fontId="48" fillId="0" borderId="14" xfId="9" applyFont="1" applyBorder="1"/>
    <xf numFmtId="9" fontId="48" fillId="0" borderId="13" xfId="9" applyFont="1" applyBorder="1"/>
    <xf numFmtId="9" fontId="43" fillId="0" borderId="13" xfId="9" applyFont="1" applyBorder="1"/>
    <xf numFmtId="9" fontId="48" fillId="0" borderId="14" xfId="0" applyNumberFormat="1" applyFont="1" applyBorder="1"/>
    <xf numFmtId="9" fontId="48" fillId="0" borderId="0" xfId="0" applyNumberFormat="1" applyFont="1" applyBorder="1"/>
    <xf numFmtId="9" fontId="48" fillId="0" borderId="13" xfId="0" applyNumberFormat="1" applyFont="1" applyBorder="1"/>
    <xf numFmtId="9" fontId="48" fillId="0" borderId="4" xfId="0" applyNumberFormat="1" applyFont="1" applyBorder="1"/>
    <xf numFmtId="9" fontId="43" fillId="0" borderId="8" xfId="0" applyNumberFormat="1" applyFont="1" applyBorder="1"/>
    <xf numFmtId="9" fontId="43" fillId="0" borderId="1" xfId="0" applyNumberFormat="1" applyFont="1" applyBorder="1"/>
    <xf numFmtId="0" fontId="49" fillId="4" borderId="12" xfId="0" applyFont="1" applyFill="1" applyBorder="1"/>
    <xf numFmtId="0" fontId="49" fillId="4" borderId="25" xfId="0" applyFont="1" applyFill="1" applyBorder="1"/>
    <xf numFmtId="3" fontId="46" fillId="0" borderId="25" xfId="0" applyNumberFormat="1" applyFont="1" applyFill="1" applyBorder="1"/>
    <xf numFmtId="3" fontId="46" fillId="0" borderId="12" xfId="0" applyNumberFormat="1" applyFont="1" applyFill="1" applyBorder="1"/>
    <xf numFmtId="3" fontId="46" fillId="0" borderId="26" xfId="0" applyNumberFormat="1" applyFont="1" applyFill="1" applyBorder="1"/>
    <xf numFmtId="3" fontId="47" fillId="4" borderId="13" xfId="0" applyNumberFormat="1" applyFont="1" applyFill="1" applyBorder="1"/>
    <xf numFmtId="3" fontId="47" fillId="4" borderId="4" xfId="0" applyNumberFormat="1" applyFont="1" applyFill="1" applyBorder="1"/>
    <xf numFmtId="3" fontId="47" fillId="4" borderId="22" xfId="0" applyNumberFormat="1" applyFont="1" applyFill="1" applyBorder="1"/>
    <xf numFmtId="0" fontId="49" fillId="4" borderId="26" xfId="0" applyFont="1" applyFill="1" applyBorder="1"/>
    <xf numFmtId="1" fontId="46" fillId="0" borderId="18" xfId="0" applyNumberFormat="1" applyFont="1" applyFill="1" applyBorder="1"/>
    <xf numFmtId="1" fontId="49" fillId="4" borderId="13" xfId="0" applyNumberFormat="1" applyFont="1" applyFill="1" applyBorder="1"/>
    <xf numFmtId="1" fontId="49" fillId="4" borderId="4" xfId="0" applyNumberFormat="1" applyFont="1" applyFill="1" applyBorder="1"/>
    <xf numFmtId="1" fontId="49" fillId="4" borderId="22" xfId="0" applyNumberFormat="1" applyFont="1" applyFill="1" applyBorder="1"/>
    <xf numFmtId="1" fontId="11" fillId="0" borderId="0" xfId="0" applyNumberFormat="1" applyFont="1" applyFill="1"/>
    <xf numFmtId="0" fontId="43" fillId="0" borderId="11" xfId="0" applyFont="1" applyBorder="1"/>
    <xf numFmtId="166" fontId="48" fillId="0" borderId="28" xfId="0" applyNumberFormat="1" applyFont="1" applyBorder="1"/>
    <xf numFmtId="0" fontId="47" fillId="0" borderId="8" xfId="0" applyFont="1" applyBorder="1"/>
    <xf numFmtId="0" fontId="47" fillId="0" borderId="10" xfId="0" applyFont="1" applyBorder="1"/>
    <xf numFmtId="9" fontId="48" fillId="0" borderId="28" xfId="9" applyFont="1" applyBorder="1"/>
    <xf numFmtId="9" fontId="48" fillId="0" borderId="0" xfId="9" applyFont="1" applyBorder="1"/>
    <xf numFmtId="9" fontId="48" fillId="0" borderId="18" xfId="9" applyFont="1" applyBorder="1"/>
    <xf numFmtId="9" fontId="48" fillId="0" borderId="22" xfId="9" applyFont="1" applyBorder="1"/>
    <xf numFmtId="9" fontId="43" fillId="0" borderId="22" xfId="9" applyFont="1" applyBorder="1"/>
    <xf numFmtId="164" fontId="48" fillId="0" borderId="18" xfId="0" applyNumberFormat="1" applyFont="1" applyBorder="1"/>
    <xf numFmtId="164" fontId="48" fillId="0" borderId="22" xfId="0" applyNumberFormat="1" applyFont="1" applyBorder="1"/>
    <xf numFmtId="0" fontId="43" fillId="0" borderId="29" xfId="0" applyFont="1" applyBorder="1"/>
    <xf numFmtId="0" fontId="43" fillId="0" borderId="30" xfId="0" applyFont="1" applyBorder="1"/>
    <xf numFmtId="9" fontId="48" fillId="0" borderId="18" xfId="0" applyNumberFormat="1" applyFont="1" applyBorder="1"/>
    <xf numFmtId="9" fontId="48" fillId="0" borderId="22" xfId="0" applyNumberFormat="1" applyFont="1" applyBorder="1"/>
    <xf numFmtId="9" fontId="43" fillId="0" borderId="10" xfId="0" applyNumberFormat="1" applyFont="1" applyBorder="1"/>
    <xf numFmtId="0" fontId="43" fillId="0" borderId="12" xfId="0" applyFont="1" applyBorder="1"/>
    <xf numFmtId="0" fontId="43" fillId="0" borderId="31" xfId="0" applyFont="1" applyBorder="1"/>
    <xf numFmtId="164" fontId="43" fillId="0" borderId="22" xfId="0" applyNumberFormat="1" applyFont="1" applyBorder="1"/>
    <xf numFmtId="3" fontId="48" fillId="0" borderId="0" xfId="0" applyNumberFormat="1" applyFont="1" applyBorder="1"/>
    <xf numFmtId="0" fontId="47" fillId="0" borderId="9" xfId="0" applyFont="1" applyFill="1" applyBorder="1"/>
    <xf numFmtId="3" fontId="47" fillId="0" borderId="0" xfId="0" applyNumberFormat="1" applyFont="1" applyFill="1" applyBorder="1"/>
    <xf numFmtId="4" fontId="46" fillId="0" borderId="0" xfId="0" applyNumberFormat="1" applyFont="1" applyBorder="1" applyAlignment="1">
      <alignment horizontal="left"/>
    </xf>
    <xf numFmtId="3" fontId="44" fillId="0" borderId="11" xfId="0" applyNumberFormat="1" applyFont="1" applyFill="1" applyBorder="1" applyProtection="1"/>
    <xf numFmtId="3" fontId="44" fillId="0" borderId="15" xfId="0" applyNumberFormat="1" applyFont="1" applyFill="1" applyBorder="1" applyProtection="1"/>
    <xf numFmtId="3" fontId="46" fillId="0" borderId="26" xfId="0" applyNumberFormat="1" applyFont="1" applyBorder="1" applyAlignment="1"/>
    <xf numFmtId="4" fontId="47" fillId="0" borderId="8" xfId="0" applyNumberFormat="1" applyFont="1" applyFill="1" applyBorder="1" applyAlignment="1">
      <alignment horizontal="left" wrapText="1"/>
    </xf>
    <xf numFmtId="0" fontId="15" fillId="0" borderId="1" xfId="0" applyFont="1" applyFill="1" applyBorder="1" applyAlignment="1">
      <alignment horizontal="left" wrapText="1"/>
    </xf>
    <xf numFmtId="0" fontId="15" fillId="0" borderId="10" xfId="0" applyFont="1" applyFill="1" applyBorder="1" applyAlignment="1">
      <alignment horizontal="left" wrapText="1"/>
    </xf>
    <xf numFmtId="4" fontId="47" fillId="0" borderId="11" xfId="0" applyNumberFormat="1" applyFont="1" applyFill="1" applyBorder="1" applyAlignment="1">
      <alignment horizontal="left" wrapText="1"/>
    </xf>
    <xf numFmtId="0" fontId="15" fillId="0" borderId="7" xfId="0" applyFont="1" applyFill="1" applyBorder="1" applyAlignment="1">
      <alignment horizontal="left" wrapText="1"/>
    </xf>
    <xf numFmtId="4" fontId="12" fillId="0" borderId="8" xfId="0" applyNumberFormat="1" applyFont="1" applyFill="1" applyBorder="1" applyAlignment="1">
      <alignment horizontal="left" wrapText="1"/>
    </xf>
    <xf numFmtId="4" fontId="59" fillId="0" borderId="8" xfId="0" applyNumberFormat="1" applyFont="1" applyFill="1" applyBorder="1" applyAlignment="1">
      <alignment horizontal="left" wrapText="1"/>
    </xf>
    <xf numFmtId="0" fontId="60" fillId="0" borderId="1" xfId="0" applyFont="1" applyFill="1" applyBorder="1" applyAlignment="1">
      <alignment horizontal="left" wrapText="1"/>
    </xf>
    <xf numFmtId="0" fontId="60" fillId="0" borderId="10" xfId="0" applyFont="1" applyFill="1" applyBorder="1" applyAlignment="1">
      <alignment horizontal="left" wrapText="1"/>
    </xf>
    <xf numFmtId="4" fontId="12" fillId="0" borderId="11" xfId="0" applyNumberFormat="1" applyFont="1" applyFill="1" applyBorder="1" applyAlignment="1">
      <alignment horizontal="left" wrapText="1"/>
    </xf>
    <xf numFmtId="0" fontId="63" fillId="0" borderId="8" xfId="0" applyFont="1" applyFill="1" applyBorder="1" applyAlignment="1">
      <alignment horizontal="center" vertical="center"/>
    </xf>
    <xf numFmtId="0" fontId="63" fillId="0" borderId="1" xfId="0" applyFont="1" applyFill="1" applyBorder="1" applyAlignment="1">
      <alignment horizontal="center" vertical="center"/>
    </xf>
    <xf numFmtId="0" fontId="63" fillId="0" borderId="10" xfId="0" applyFont="1" applyFill="1" applyBorder="1" applyAlignment="1">
      <alignment horizontal="center" vertical="center"/>
    </xf>
    <xf numFmtId="0" fontId="63" fillId="0" borderId="8" xfId="0" applyFont="1" applyFill="1" applyBorder="1" applyAlignment="1">
      <alignment horizontal="center" vertical="center" wrapText="1"/>
    </xf>
    <xf numFmtId="0" fontId="63" fillId="0" borderId="1"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4" fillId="0" borderId="1" xfId="0" applyFont="1" applyBorder="1" applyAlignment="1">
      <alignment horizontal="center" vertical="center"/>
    </xf>
    <xf numFmtId="0" fontId="64" fillId="0" borderId="10" xfId="0" applyFont="1" applyBorder="1" applyAlignment="1">
      <alignment horizontal="center" vertical="center"/>
    </xf>
    <xf numFmtId="0" fontId="63" fillId="0" borderId="12" xfId="0" applyFont="1" applyFill="1" applyBorder="1" applyAlignment="1">
      <alignment horizontal="center" vertical="center" wrapText="1"/>
    </xf>
    <xf numFmtId="0" fontId="63" fillId="0" borderId="25" xfId="0" applyFont="1" applyFill="1" applyBorder="1" applyAlignment="1">
      <alignment horizontal="center" vertical="center" wrapText="1"/>
    </xf>
    <xf numFmtId="0" fontId="63" fillId="0" borderId="26" xfId="0" applyFont="1" applyFill="1" applyBorder="1" applyAlignment="1">
      <alignment horizontal="center" vertical="center" wrapText="1"/>
    </xf>
  </cellXfs>
  <cellStyles count="16">
    <cellStyle name="Hyperlänk" xfId="6" builtinId="8"/>
    <cellStyle name="Hyperlänk 2" xfId="5"/>
    <cellStyle name="Normal" xfId="0" builtinId="0"/>
    <cellStyle name="Normal 10" xfId="13"/>
    <cellStyle name="Normal 11" xfId="14"/>
    <cellStyle name="Normal 12" xfId="15"/>
    <cellStyle name="Normal 2" xfId="1"/>
    <cellStyle name="Normal 3" xfId="2"/>
    <cellStyle name="Normal 3 2" xfId="8"/>
    <cellStyle name="Normal 4" xfId="3"/>
    <cellStyle name="Normal 5" xfId="7"/>
    <cellStyle name="Normal 6" xfId="4"/>
    <cellStyle name="Normal 7" xfId="10"/>
    <cellStyle name="Normal 8" xfId="11"/>
    <cellStyle name="Normal 9" xfId="12"/>
    <cellStyle name="Procent" xfId="9" builtinId="5"/>
  </cellStyles>
  <dxfs count="106">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4" formatCode="#,##0.00"/>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none"/>
      </font>
    </dxf>
    <dxf>
      <font>
        <b/>
        <i val="0"/>
        <strike val="0"/>
        <condense val="0"/>
        <extend val="0"/>
        <outline val="0"/>
        <shadow val="0"/>
        <u val="none"/>
        <vertAlign val="baseline"/>
        <sz val="10"/>
        <color auto="1"/>
        <name val="Calibri"/>
        <scheme val="none"/>
      </font>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auto="1"/>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4" formatCode="#,##0.00"/>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auto="1"/>
        </patternFill>
      </fill>
    </dxf>
    <dxf>
      <font>
        <b/>
        <i val="0"/>
        <strike val="0"/>
        <condense val="0"/>
        <extend val="0"/>
        <outline val="0"/>
        <shadow val="0"/>
        <u val="none"/>
        <vertAlign val="baseline"/>
        <sz val="10"/>
        <color auto="1"/>
        <name val="Calibri"/>
        <scheme val="none"/>
      </font>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sz="1400" b="1" i="0" u="none" strike="noStrike" baseline="0">
                <a:effectLst/>
              </a:rPr>
              <a:t>Utsläpp av växthusgaser från den svenska ekonomin </a:t>
            </a:r>
            <a:br>
              <a:rPr lang="sv-SE" sz="1400" b="1" i="0" u="none" strike="noStrike" baseline="0">
                <a:effectLst/>
              </a:rPr>
            </a:br>
            <a:r>
              <a:rPr lang="sv-SE" sz="1400" b="1" i="0" u="none" strike="noStrike" baseline="0">
                <a:effectLst/>
              </a:rPr>
              <a:t>2008K1-2020K2</a:t>
            </a:r>
          </a:p>
        </c:rich>
      </c:tx>
      <c:layout/>
      <c:overlay val="0"/>
    </c:title>
    <c:autoTitleDeleted val="0"/>
    <c:plotArea>
      <c:layout>
        <c:manualLayout>
          <c:layoutTarget val="inner"/>
          <c:xMode val="edge"/>
          <c:yMode val="edge"/>
          <c:x val="8.1361938993348648E-2"/>
          <c:y val="0.17336036559928195"/>
          <c:w val="0.90400240412642818"/>
          <c:h val="0.63134937624519916"/>
        </c:manualLayout>
      </c:layout>
      <c:lineChart>
        <c:grouping val="standard"/>
        <c:varyColors val="0"/>
        <c:ser>
          <c:idx val="9"/>
          <c:order val="0"/>
          <c:tx>
            <c:strRef>
              <c:f>'1 Utsläpp'!$C$56</c:f>
              <c:strCache>
                <c:ptCount val="1"/>
                <c:pt idx="0">
                  <c:v>Totalsumma</c:v>
                </c:pt>
              </c:strCache>
            </c:strRef>
          </c:tx>
          <c:marker>
            <c:symbol val="none"/>
          </c:marker>
          <c:cat>
            <c:strRef>
              <c:f>'1 Utsläpp'!$D$46:$BA$46</c:f>
              <c:strCache>
                <c:ptCount val="50"/>
                <c:pt idx="0">
                  <c:v> 2008K1</c:v>
                </c:pt>
                <c:pt idx="1">
                  <c:v> 2008K2</c:v>
                </c:pt>
                <c:pt idx="2">
                  <c:v> 2008K3</c:v>
                </c:pt>
                <c:pt idx="3">
                  <c:v> 2008K4</c:v>
                </c:pt>
                <c:pt idx="4">
                  <c:v> 2009K1</c:v>
                </c:pt>
                <c:pt idx="5">
                  <c:v> 2009K2</c:v>
                </c:pt>
                <c:pt idx="6">
                  <c:v> 2009K3</c:v>
                </c:pt>
                <c:pt idx="7">
                  <c:v> 2009K4</c:v>
                </c:pt>
                <c:pt idx="8">
                  <c:v> 2010K1</c:v>
                </c:pt>
                <c:pt idx="9">
                  <c:v> 2010K2</c:v>
                </c:pt>
                <c:pt idx="10">
                  <c:v> 2010K3</c:v>
                </c:pt>
                <c:pt idx="11">
                  <c:v> 2010K4</c:v>
                </c:pt>
                <c:pt idx="12">
                  <c:v> 2011K1</c:v>
                </c:pt>
                <c:pt idx="13">
                  <c:v> 2011K2</c:v>
                </c:pt>
                <c:pt idx="14">
                  <c:v> 2011K3</c:v>
                </c:pt>
                <c:pt idx="15">
                  <c:v> 2011K4</c:v>
                </c:pt>
                <c:pt idx="16">
                  <c:v> 2012K1</c:v>
                </c:pt>
                <c:pt idx="17">
                  <c:v> 2012K2</c:v>
                </c:pt>
                <c:pt idx="18">
                  <c:v> 2012K3</c:v>
                </c:pt>
                <c:pt idx="19">
                  <c:v> 2012K4</c:v>
                </c:pt>
                <c:pt idx="20">
                  <c:v> 2013K1</c:v>
                </c:pt>
                <c:pt idx="21">
                  <c:v> 2013K2</c:v>
                </c:pt>
                <c:pt idx="22">
                  <c:v> 2013K3</c:v>
                </c:pt>
                <c:pt idx="23">
                  <c:v> 2013K4</c:v>
                </c:pt>
                <c:pt idx="24">
                  <c:v> 2014K1</c:v>
                </c:pt>
                <c:pt idx="25">
                  <c:v> 2014K2</c:v>
                </c:pt>
                <c:pt idx="26">
                  <c:v> 2014K3</c:v>
                </c:pt>
                <c:pt idx="27">
                  <c:v> 2014K4</c:v>
                </c:pt>
                <c:pt idx="28">
                  <c:v> 2015K1</c:v>
                </c:pt>
                <c:pt idx="29">
                  <c:v> 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strCache>
            </c:strRef>
          </c:cat>
          <c:val>
            <c:numRef>
              <c:f>'1 Utsläpp'!$D$56:$BA$56</c:f>
              <c:numCache>
                <c:formatCode>#,##0</c:formatCode>
                <c:ptCount val="50"/>
                <c:pt idx="0">
                  <c:v>17539.645214388227</c:v>
                </c:pt>
                <c:pt idx="1">
                  <c:v>16824.645040495387</c:v>
                </c:pt>
                <c:pt idx="2">
                  <c:v>16319.009588955425</c:v>
                </c:pt>
                <c:pt idx="3">
                  <c:v>18113.342031111628</c:v>
                </c:pt>
                <c:pt idx="4">
                  <c:v>16861.123914452037</c:v>
                </c:pt>
                <c:pt idx="5">
                  <c:v>15491.07826222571</c:v>
                </c:pt>
                <c:pt idx="6">
                  <c:v>14560.0148368424</c:v>
                </c:pt>
                <c:pt idx="7">
                  <c:v>17139.288562256083</c:v>
                </c:pt>
                <c:pt idx="8">
                  <c:v>19174.262903844203</c:v>
                </c:pt>
                <c:pt idx="9">
                  <c:v>16469.048024309628</c:v>
                </c:pt>
                <c:pt idx="10">
                  <c:v>15369.775512487993</c:v>
                </c:pt>
                <c:pt idx="11">
                  <c:v>18621.225472646754</c:v>
                </c:pt>
                <c:pt idx="12">
                  <c:v>17654.78226885559</c:v>
                </c:pt>
                <c:pt idx="13">
                  <c:v>15496.126853474121</c:v>
                </c:pt>
                <c:pt idx="14">
                  <c:v>14543.350357639918</c:v>
                </c:pt>
                <c:pt idx="15">
                  <c:v>15724.053889440645</c:v>
                </c:pt>
                <c:pt idx="16">
                  <c:v>16259.056616077016</c:v>
                </c:pt>
                <c:pt idx="17">
                  <c:v>14543.964154520492</c:v>
                </c:pt>
                <c:pt idx="18">
                  <c:v>13928.273844839918</c:v>
                </c:pt>
                <c:pt idx="19">
                  <c:v>15702.17932272293</c:v>
                </c:pt>
                <c:pt idx="20">
                  <c:v>16108.21286608505</c:v>
                </c:pt>
                <c:pt idx="21">
                  <c:v>14528.966971488328</c:v>
                </c:pt>
                <c:pt idx="22">
                  <c:v>13921.734146963816</c:v>
                </c:pt>
                <c:pt idx="23">
                  <c:v>14747.286198605567</c:v>
                </c:pt>
                <c:pt idx="24">
                  <c:v>14966.451072555394</c:v>
                </c:pt>
                <c:pt idx="25">
                  <c:v>14400.765482056782</c:v>
                </c:pt>
                <c:pt idx="26">
                  <c:v>14030.138359659777</c:v>
                </c:pt>
                <c:pt idx="27">
                  <c:v>15002.570481901959</c:v>
                </c:pt>
                <c:pt idx="28">
                  <c:v>15864.218900323822</c:v>
                </c:pt>
                <c:pt idx="29">
                  <c:v>14638.630351348986</c:v>
                </c:pt>
                <c:pt idx="30">
                  <c:v>14120.138347486121</c:v>
                </c:pt>
                <c:pt idx="31">
                  <c:v>15463.863015917404</c:v>
                </c:pt>
                <c:pt idx="32">
                  <c:v>15442.053492396626</c:v>
                </c:pt>
                <c:pt idx="33">
                  <c:v>14419.630380480619</c:v>
                </c:pt>
                <c:pt idx="34">
                  <c:v>14240.05821910978</c:v>
                </c:pt>
                <c:pt idx="35">
                  <c:v>15472.588725481071</c:v>
                </c:pt>
                <c:pt idx="36">
                  <c:v>14784.664251697368</c:v>
                </c:pt>
                <c:pt idx="37">
                  <c:v>14222.859762182796</c:v>
                </c:pt>
                <c:pt idx="38">
                  <c:v>14011.187684772478</c:v>
                </c:pt>
                <c:pt idx="39">
                  <c:v>14915.881249259073</c:v>
                </c:pt>
                <c:pt idx="40">
                  <c:v>14799.86117164242</c:v>
                </c:pt>
                <c:pt idx="41">
                  <c:v>14047.375314838149</c:v>
                </c:pt>
                <c:pt idx="42">
                  <c:v>13697.438796314786</c:v>
                </c:pt>
                <c:pt idx="43">
                  <c:v>14677.550799755301</c:v>
                </c:pt>
                <c:pt idx="44">
                  <c:v>14577.729708365367</c:v>
                </c:pt>
                <c:pt idx="45">
                  <c:v>13645.811650328729</c:v>
                </c:pt>
                <c:pt idx="46">
                  <c:v>13650.567711570347</c:v>
                </c:pt>
                <c:pt idx="47">
                  <c:v>14040.902054562383</c:v>
                </c:pt>
                <c:pt idx="48">
                  <c:v>13453.07835152149</c:v>
                </c:pt>
                <c:pt idx="49">
                  <c:v>12113.090079209634</c:v>
                </c:pt>
              </c:numCache>
            </c:numRef>
          </c:val>
          <c:smooth val="0"/>
          <c:extLst>
            <c:ext xmlns:c16="http://schemas.microsoft.com/office/drawing/2014/chart" uri="{C3380CC4-5D6E-409C-BE32-E72D297353CC}">
              <c16:uniqueId val="{00000000-268D-49AA-8CE3-44E31A109EDD}"/>
            </c:ext>
          </c:extLst>
        </c:ser>
        <c:dLbls>
          <c:showLegendKey val="0"/>
          <c:showVal val="0"/>
          <c:showCatName val="0"/>
          <c:showSerName val="0"/>
          <c:showPercent val="0"/>
          <c:showBubbleSize val="0"/>
        </c:dLbls>
        <c:smooth val="0"/>
        <c:axId val="393716864"/>
        <c:axId val="393718400"/>
      </c:lineChart>
      <c:catAx>
        <c:axId val="393716864"/>
        <c:scaling>
          <c:orientation val="minMax"/>
        </c:scaling>
        <c:delete val="0"/>
        <c:axPos val="b"/>
        <c:numFmt formatCode="General" sourceLinked="0"/>
        <c:majorTickMark val="out"/>
        <c:minorTickMark val="none"/>
        <c:tickLblPos val="nextTo"/>
        <c:txPr>
          <a:bodyPr rot="-5400000" vert="horz"/>
          <a:lstStyle/>
          <a:p>
            <a:pPr>
              <a:defRPr sz="900">
                <a:ln>
                  <a:noFill/>
                </a:ln>
              </a:defRPr>
            </a:pPr>
            <a:endParaRPr lang="sv-SE"/>
          </a:p>
        </c:txPr>
        <c:crossAx val="393718400"/>
        <c:crosses val="autoZero"/>
        <c:auto val="1"/>
        <c:lblAlgn val="ctr"/>
        <c:lblOffset val="100"/>
        <c:noMultiLvlLbl val="0"/>
      </c:catAx>
      <c:valAx>
        <c:axId val="393718400"/>
        <c:scaling>
          <c:orientation val="minMax"/>
        </c:scaling>
        <c:delete val="0"/>
        <c:axPos val="l"/>
        <c:majorGridlines/>
        <c:title>
          <c:tx>
            <c:rich>
              <a:bodyPr rot="-5400000" vert="horz"/>
              <a:lstStyle/>
              <a:p>
                <a:pPr>
                  <a:defRPr b="1"/>
                </a:pPr>
                <a:r>
                  <a:rPr lang="sv-SE" sz="1000" b="1" i="0" u="none" strike="noStrike" baseline="0">
                    <a:effectLst/>
                  </a:rPr>
                  <a:t>Tusen ton koldioxidekvivalenter</a:t>
                </a:r>
                <a:r>
                  <a:rPr lang="sv-SE" sz="1000" b="1" i="0" u="none" strike="noStrike" baseline="0"/>
                  <a:t> </a:t>
                </a:r>
                <a:endParaRPr lang="sv-SE" b="1"/>
              </a:p>
            </c:rich>
          </c:tx>
          <c:layout/>
          <c:overlay val="0"/>
        </c:title>
        <c:numFmt formatCode="#,##0" sourceLinked="0"/>
        <c:majorTickMark val="out"/>
        <c:minorTickMark val="none"/>
        <c:tickLblPos val="nextTo"/>
        <c:crossAx val="393716864"/>
        <c:crosses val="autoZero"/>
        <c:crossBetween val="between"/>
      </c:valAx>
      <c:spPr>
        <a:noFill/>
        <a:ln w="25400">
          <a:noFill/>
        </a:ln>
      </c:spPr>
    </c:plotArea>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sv-SE" sz="1400"/>
              <a:t>Emissions of greenhouse gases from  the Swedish</a:t>
            </a:r>
            <a:r>
              <a:rPr lang="sv-SE" sz="1400" baseline="0"/>
              <a:t> economy and households, </a:t>
            </a:r>
            <a:br>
              <a:rPr lang="sv-SE" sz="1400" baseline="0"/>
            </a:br>
            <a:r>
              <a:rPr lang="sv-SE" sz="1400" baseline="0"/>
              <a:t>2008Q1-2020Q2</a:t>
            </a:r>
          </a:p>
        </c:rich>
      </c:tx>
      <c:layout/>
      <c:overlay val="0"/>
    </c:title>
    <c:autoTitleDeleted val="0"/>
    <c:plotArea>
      <c:layout>
        <c:manualLayout>
          <c:layoutTarget val="inner"/>
          <c:xMode val="edge"/>
          <c:yMode val="edge"/>
          <c:x val="9.4082257551012377E-2"/>
          <c:y val="0.12979285498041213"/>
          <c:w val="0.88853048147404146"/>
          <c:h val="0.48244188778653202"/>
        </c:manualLayout>
      </c:layout>
      <c:lineChart>
        <c:grouping val="standard"/>
        <c:varyColors val="0"/>
        <c:ser>
          <c:idx val="0"/>
          <c:order val="0"/>
          <c:tx>
            <c:strRef>
              <c:f>'1 Emissions'!$C$47</c:f>
              <c:strCache>
                <c:ptCount val="1"/>
                <c:pt idx="0">
                  <c:v>Agriculture, forestry and fishery</c:v>
                </c:pt>
              </c:strCache>
            </c:strRef>
          </c:tx>
          <c:marker>
            <c:symbol val="none"/>
          </c:marker>
          <c:cat>
            <c:strRef>
              <c:f>'1 Emissions'!$D$46:$BA$46</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'1 Emissions'!$D$47:$BA$47</c:f>
              <c:numCache>
                <c:formatCode>#,##0</c:formatCode>
                <c:ptCount val="50"/>
                <c:pt idx="0">
                  <c:v>2355.8939909806168</c:v>
                </c:pt>
                <c:pt idx="1">
                  <c:v>2390.011018198782</c:v>
                </c:pt>
                <c:pt idx="2">
                  <c:v>2379.1750719850329</c:v>
                </c:pt>
                <c:pt idx="3">
                  <c:v>2416.7158144509476</c:v>
                </c:pt>
                <c:pt idx="4">
                  <c:v>2280.0104715668858</c:v>
                </c:pt>
                <c:pt idx="5">
                  <c:v>2298.6220436864178</c:v>
                </c:pt>
                <c:pt idx="6">
                  <c:v>2296.5757132371054</c:v>
                </c:pt>
                <c:pt idx="7">
                  <c:v>2305.9601424007346</c:v>
                </c:pt>
                <c:pt idx="8">
                  <c:v>2351.3748542671046</c:v>
                </c:pt>
                <c:pt idx="9">
                  <c:v>2339.4674260981001</c:v>
                </c:pt>
                <c:pt idx="10">
                  <c:v>2350.3343843486009</c:v>
                </c:pt>
                <c:pt idx="11">
                  <c:v>2417.0916824822848</c:v>
                </c:pt>
                <c:pt idx="12">
                  <c:v>2347.732039651833</c:v>
                </c:pt>
                <c:pt idx="13">
                  <c:v>2378.5851433057587</c:v>
                </c:pt>
                <c:pt idx="14">
                  <c:v>2366.0009966059511</c:v>
                </c:pt>
                <c:pt idx="15">
                  <c:v>2368.7688376423348</c:v>
                </c:pt>
                <c:pt idx="16">
                  <c:v>2332.5046421866873</c:v>
                </c:pt>
                <c:pt idx="17">
                  <c:v>2312.5855416609829</c:v>
                </c:pt>
                <c:pt idx="18">
                  <c:v>2322.9814761558473</c:v>
                </c:pt>
                <c:pt idx="19">
                  <c:v>2338.6891774385576</c:v>
                </c:pt>
                <c:pt idx="20">
                  <c:v>2311.2824542843596</c:v>
                </c:pt>
                <c:pt idx="21">
                  <c:v>2321.1778009321515</c:v>
                </c:pt>
                <c:pt idx="22">
                  <c:v>2325.2380317972975</c:v>
                </c:pt>
                <c:pt idx="23">
                  <c:v>2323.4353980710243</c:v>
                </c:pt>
                <c:pt idx="24">
                  <c:v>2288.2590913436197</c:v>
                </c:pt>
                <c:pt idx="25">
                  <c:v>2303.106122947217</c:v>
                </c:pt>
                <c:pt idx="26">
                  <c:v>2314.6961784330638</c:v>
                </c:pt>
                <c:pt idx="27">
                  <c:v>2320.6598450654265</c:v>
                </c:pt>
                <c:pt idx="28">
                  <c:v>2277.1061942880742</c:v>
                </c:pt>
                <c:pt idx="29">
                  <c:v>2305.2080779388493</c:v>
                </c:pt>
                <c:pt idx="30">
                  <c:v>2294.7299584583634</c:v>
                </c:pt>
                <c:pt idx="31">
                  <c:v>2319.1445728951312</c:v>
                </c:pt>
                <c:pt idx="32">
                  <c:v>2224.4341920972802</c:v>
                </c:pt>
                <c:pt idx="33">
                  <c:v>2254.9921650750139</c:v>
                </c:pt>
                <c:pt idx="34">
                  <c:v>2259.2174532011268</c:v>
                </c:pt>
                <c:pt idx="35">
                  <c:v>2290.5099834883176</c:v>
                </c:pt>
                <c:pt idx="36">
                  <c:v>2251.4878559889648</c:v>
                </c:pt>
                <c:pt idx="37">
                  <c:v>2276.9654538274317</c:v>
                </c:pt>
                <c:pt idx="38">
                  <c:v>2300.5874356735076</c:v>
                </c:pt>
                <c:pt idx="39">
                  <c:v>2302.6762634970341</c:v>
                </c:pt>
                <c:pt idx="40">
                  <c:v>2149.0595976798695</c:v>
                </c:pt>
                <c:pt idx="41">
                  <c:v>2184.0925425287573</c:v>
                </c:pt>
                <c:pt idx="42">
                  <c:v>2209.8039643845691</c:v>
                </c:pt>
                <c:pt idx="43">
                  <c:v>2202.7054500166228</c:v>
                </c:pt>
                <c:pt idx="44">
                  <c:v>2153.2829832210737</c:v>
                </c:pt>
                <c:pt idx="45">
                  <c:v>2188.8038169106358</c:v>
                </c:pt>
                <c:pt idx="46">
                  <c:v>2214.3744462490745</c:v>
                </c:pt>
                <c:pt idx="47">
                  <c:v>2207.2979941598192</c:v>
                </c:pt>
                <c:pt idx="48">
                  <c:v>2160.5708428569314</c:v>
                </c:pt>
                <c:pt idx="49">
                  <c:v>2154.2945974271115</c:v>
                </c:pt>
              </c:numCache>
            </c:numRef>
          </c:val>
          <c:smooth val="0"/>
          <c:extLst>
            <c:ext xmlns:c16="http://schemas.microsoft.com/office/drawing/2014/chart" uri="{C3380CC4-5D6E-409C-BE32-E72D297353CC}">
              <c16:uniqueId val="{00000000-83C1-4F4E-888D-814D251FC25C}"/>
            </c:ext>
          </c:extLst>
        </c:ser>
        <c:ser>
          <c:idx val="1"/>
          <c:order val="1"/>
          <c:tx>
            <c:strRef>
              <c:f>'1 Emissions'!$C$48</c:f>
              <c:strCache>
                <c:ptCount val="1"/>
                <c:pt idx="0">
                  <c:v>Mining</c:v>
                </c:pt>
              </c:strCache>
            </c:strRef>
          </c:tx>
          <c:marker>
            <c:symbol val="none"/>
          </c:marker>
          <c:cat>
            <c:strRef>
              <c:f>'1 Emissions'!$D$46:$BA$46</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'1 Emissions'!$D$48:$BA$48</c:f>
              <c:numCache>
                <c:formatCode>#,##0</c:formatCode>
                <c:ptCount val="50"/>
                <c:pt idx="0">
                  <c:v>194.25942283035991</c:v>
                </c:pt>
                <c:pt idx="1">
                  <c:v>209.0334401013539</c:v>
                </c:pt>
                <c:pt idx="2">
                  <c:v>204.15847348660148</c:v>
                </c:pt>
                <c:pt idx="3">
                  <c:v>203.2757953662601</c:v>
                </c:pt>
                <c:pt idx="4">
                  <c:v>153.9163704114564</c:v>
                </c:pt>
                <c:pt idx="5">
                  <c:v>148.93675004131541</c:v>
                </c:pt>
                <c:pt idx="6">
                  <c:v>152.17037305302929</c:v>
                </c:pt>
                <c:pt idx="7">
                  <c:v>221.57837715682192</c:v>
                </c:pt>
                <c:pt idx="8">
                  <c:v>237.459355992616</c:v>
                </c:pt>
                <c:pt idx="9">
                  <c:v>220.64126977237888</c:v>
                </c:pt>
                <c:pt idx="10">
                  <c:v>215.18557614449068</c:v>
                </c:pt>
                <c:pt idx="11">
                  <c:v>244.71136826103989</c:v>
                </c:pt>
                <c:pt idx="12">
                  <c:v>256.14551199057433</c:v>
                </c:pt>
                <c:pt idx="13">
                  <c:v>217.28223464667761</c:v>
                </c:pt>
                <c:pt idx="14">
                  <c:v>226.68834034728889</c:v>
                </c:pt>
                <c:pt idx="15">
                  <c:v>234.63675246614881</c:v>
                </c:pt>
                <c:pt idx="16">
                  <c:v>267.22815214469944</c:v>
                </c:pt>
                <c:pt idx="17">
                  <c:v>220.94451887756671</c:v>
                </c:pt>
                <c:pt idx="18">
                  <c:v>227.93995461389491</c:v>
                </c:pt>
                <c:pt idx="19">
                  <c:v>253.01617026676681</c:v>
                </c:pt>
                <c:pt idx="20">
                  <c:v>244.9422910293255</c:v>
                </c:pt>
                <c:pt idx="21">
                  <c:v>233.54843659804661</c:v>
                </c:pt>
                <c:pt idx="22">
                  <c:v>247.35444616424118</c:v>
                </c:pt>
                <c:pt idx="23">
                  <c:v>237.90613139572008</c:v>
                </c:pt>
                <c:pt idx="24">
                  <c:v>260.34660157738352</c:v>
                </c:pt>
                <c:pt idx="25">
                  <c:v>235.89717569877899</c:v>
                </c:pt>
                <c:pt idx="26">
                  <c:v>242.26273762516433</c:v>
                </c:pt>
                <c:pt idx="27">
                  <c:v>266.20559143408633</c:v>
                </c:pt>
                <c:pt idx="28">
                  <c:v>251.0718642330668</c:v>
                </c:pt>
                <c:pt idx="29">
                  <c:v>239.40011148770523</c:v>
                </c:pt>
                <c:pt idx="30">
                  <c:v>232.0675443693097</c:v>
                </c:pt>
                <c:pt idx="31">
                  <c:v>254.9959303127751</c:v>
                </c:pt>
                <c:pt idx="32">
                  <c:v>290.45270958148114</c:v>
                </c:pt>
                <c:pt idx="33">
                  <c:v>262.62099715901968</c:v>
                </c:pt>
                <c:pt idx="34">
                  <c:v>273.8126760557933</c:v>
                </c:pt>
                <c:pt idx="35">
                  <c:v>275.92824006195019</c:v>
                </c:pt>
                <c:pt idx="36">
                  <c:v>298.14761546083349</c:v>
                </c:pt>
                <c:pt idx="37">
                  <c:v>285.88706262743392</c:v>
                </c:pt>
                <c:pt idx="38">
                  <c:v>278.82385718748139</c:v>
                </c:pt>
                <c:pt idx="39">
                  <c:v>277.27770266334528</c:v>
                </c:pt>
                <c:pt idx="40">
                  <c:v>309.26361743505498</c:v>
                </c:pt>
                <c:pt idx="41">
                  <c:v>263.30903954980721</c:v>
                </c:pt>
                <c:pt idx="42">
                  <c:v>270.7699992802701</c:v>
                </c:pt>
                <c:pt idx="43">
                  <c:v>265.13901066944783</c:v>
                </c:pt>
                <c:pt idx="44">
                  <c:v>272.96756402672094</c:v>
                </c:pt>
                <c:pt idx="45">
                  <c:v>272.27134779186002</c:v>
                </c:pt>
                <c:pt idx="46">
                  <c:v>284.4923019074966</c:v>
                </c:pt>
                <c:pt idx="47">
                  <c:v>292.8928008443458</c:v>
                </c:pt>
                <c:pt idx="48">
                  <c:v>299.90002713655201</c:v>
                </c:pt>
                <c:pt idx="49">
                  <c:v>273.89489040835377</c:v>
                </c:pt>
              </c:numCache>
            </c:numRef>
          </c:val>
          <c:smooth val="0"/>
          <c:extLst>
            <c:ext xmlns:c16="http://schemas.microsoft.com/office/drawing/2014/chart" uri="{C3380CC4-5D6E-409C-BE32-E72D297353CC}">
              <c16:uniqueId val="{00000001-83C1-4F4E-888D-814D251FC25C}"/>
            </c:ext>
          </c:extLst>
        </c:ser>
        <c:ser>
          <c:idx val="2"/>
          <c:order val="2"/>
          <c:tx>
            <c:strRef>
              <c:f>'1 Emissions'!$C$49</c:f>
              <c:strCache>
                <c:ptCount val="1"/>
                <c:pt idx="0">
                  <c:v>Manufacturing</c:v>
                </c:pt>
              </c:strCache>
            </c:strRef>
          </c:tx>
          <c:marker>
            <c:symbol val="none"/>
          </c:marker>
          <c:cat>
            <c:strRef>
              <c:f>'1 Emissions'!$D$46:$BA$46</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'1 Emissions'!$D$49:$BA$49</c:f>
              <c:numCache>
                <c:formatCode>#,##0</c:formatCode>
                <c:ptCount val="50"/>
                <c:pt idx="0">
                  <c:v>4615.1825213812654</c:v>
                </c:pt>
                <c:pt idx="1">
                  <c:v>4502.0099128740903</c:v>
                </c:pt>
                <c:pt idx="2">
                  <c:v>4409.7823365882068</c:v>
                </c:pt>
                <c:pt idx="3">
                  <c:v>4898.5745302229452</c:v>
                </c:pt>
                <c:pt idx="4">
                  <c:v>3929.3704160731349</c:v>
                </c:pt>
                <c:pt idx="5">
                  <c:v>3585.7462482026049</c:v>
                </c:pt>
                <c:pt idx="6">
                  <c:v>3205.1901141354388</c:v>
                </c:pt>
                <c:pt idx="7">
                  <c:v>3971.7743812109939</c:v>
                </c:pt>
                <c:pt idx="8">
                  <c:v>4731.3479546509489</c:v>
                </c:pt>
                <c:pt idx="9">
                  <c:v>4352.9543529195607</c:v>
                </c:pt>
                <c:pt idx="10">
                  <c:v>3996.5824170860806</c:v>
                </c:pt>
                <c:pt idx="11">
                  <c:v>4578.8321012009355</c:v>
                </c:pt>
                <c:pt idx="12">
                  <c:v>4475.0265785994297</c:v>
                </c:pt>
                <c:pt idx="13">
                  <c:v>4120.4719728680611</c:v>
                </c:pt>
                <c:pt idx="14">
                  <c:v>3868.5997988356185</c:v>
                </c:pt>
                <c:pt idx="15">
                  <c:v>4144.9300950822553</c:v>
                </c:pt>
                <c:pt idx="16">
                  <c:v>4121.7099156634285</c:v>
                </c:pt>
                <c:pt idx="17">
                  <c:v>3921.4287645629643</c:v>
                </c:pt>
                <c:pt idx="18">
                  <c:v>3729.5522661601926</c:v>
                </c:pt>
                <c:pt idx="19">
                  <c:v>4075.7625074039852</c:v>
                </c:pt>
                <c:pt idx="20">
                  <c:v>3890.7527874970438</c:v>
                </c:pt>
                <c:pt idx="21">
                  <c:v>3660.0817341137085</c:v>
                </c:pt>
                <c:pt idx="22">
                  <c:v>3582.9692781854242</c:v>
                </c:pt>
                <c:pt idx="23">
                  <c:v>3734.3727660750742</c:v>
                </c:pt>
                <c:pt idx="24">
                  <c:v>3796.313867873344</c:v>
                </c:pt>
                <c:pt idx="25">
                  <c:v>3706.3857738554298</c:v>
                </c:pt>
                <c:pt idx="26">
                  <c:v>3522.3024176829176</c:v>
                </c:pt>
                <c:pt idx="27">
                  <c:v>3855.6282119369948</c:v>
                </c:pt>
                <c:pt idx="28">
                  <c:v>3944.5331378423029</c:v>
                </c:pt>
                <c:pt idx="29">
                  <c:v>3734.3185098996828</c:v>
                </c:pt>
                <c:pt idx="30">
                  <c:v>3519.6301887472182</c:v>
                </c:pt>
                <c:pt idx="31">
                  <c:v>3828.3619103505507</c:v>
                </c:pt>
                <c:pt idx="32">
                  <c:v>3736.6999072969938</c:v>
                </c:pt>
                <c:pt idx="33">
                  <c:v>3711.4500430476073</c:v>
                </c:pt>
                <c:pt idx="34">
                  <c:v>3596.0389257875604</c:v>
                </c:pt>
                <c:pt idx="35">
                  <c:v>3904.6978168926953</c:v>
                </c:pt>
                <c:pt idx="36">
                  <c:v>3780.2417093764147</c:v>
                </c:pt>
                <c:pt idx="37">
                  <c:v>3695.3092052891575</c:v>
                </c:pt>
                <c:pt idx="38">
                  <c:v>3584.3698066903098</c:v>
                </c:pt>
                <c:pt idx="39">
                  <c:v>3942.9591152328035</c:v>
                </c:pt>
                <c:pt idx="40">
                  <c:v>3799.8632755407825</c:v>
                </c:pt>
                <c:pt idx="41">
                  <c:v>3764.6973675668419</c:v>
                </c:pt>
                <c:pt idx="42">
                  <c:v>3508.526204646284</c:v>
                </c:pt>
                <c:pt idx="43">
                  <c:v>3807.6369150514024</c:v>
                </c:pt>
                <c:pt idx="44">
                  <c:v>3786.0563404201048</c:v>
                </c:pt>
                <c:pt idx="45">
                  <c:v>3703.4973757427342</c:v>
                </c:pt>
                <c:pt idx="46">
                  <c:v>3596.9516216793363</c:v>
                </c:pt>
                <c:pt idx="47">
                  <c:v>3741.4302100499494</c:v>
                </c:pt>
                <c:pt idx="48">
                  <c:v>3680.9999459635937</c:v>
                </c:pt>
                <c:pt idx="49">
                  <c:v>3540.832931517521</c:v>
                </c:pt>
              </c:numCache>
            </c:numRef>
          </c:val>
          <c:smooth val="0"/>
          <c:extLst>
            <c:ext xmlns:c16="http://schemas.microsoft.com/office/drawing/2014/chart" uri="{C3380CC4-5D6E-409C-BE32-E72D297353CC}">
              <c16:uniqueId val="{00000002-83C1-4F4E-888D-814D251FC25C}"/>
            </c:ext>
          </c:extLst>
        </c:ser>
        <c:ser>
          <c:idx val="3"/>
          <c:order val="3"/>
          <c:tx>
            <c:strRef>
              <c:f>'1 Emissions'!$C$50</c:f>
              <c:strCache>
                <c:ptCount val="1"/>
                <c:pt idx="0">
                  <c:v>Electricity, gas and hot water supply, water distribution, 
waste water and waste management</c:v>
                </c:pt>
              </c:strCache>
            </c:strRef>
          </c:tx>
          <c:marker>
            <c:symbol val="none"/>
          </c:marker>
          <c:cat>
            <c:strRef>
              <c:f>'1 Emissions'!$D$46:$BA$46</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'1 Emissions'!$D$50:$BA$50</c:f>
              <c:numCache>
                <c:formatCode>#,##0</c:formatCode>
                <c:ptCount val="50"/>
                <c:pt idx="0">
                  <c:v>3259.0731527120761</c:v>
                </c:pt>
                <c:pt idx="1">
                  <c:v>2112.9802220058909</c:v>
                </c:pt>
                <c:pt idx="2">
                  <c:v>1786.3626843850282</c:v>
                </c:pt>
                <c:pt idx="3">
                  <c:v>3122.1895032243847</c:v>
                </c:pt>
                <c:pt idx="4">
                  <c:v>3589.687550816865</c:v>
                </c:pt>
                <c:pt idx="5">
                  <c:v>2055.4020980401624</c:v>
                </c:pt>
                <c:pt idx="6">
                  <c:v>1493.413410144816</c:v>
                </c:pt>
                <c:pt idx="7">
                  <c:v>3422.5812706054685</c:v>
                </c:pt>
                <c:pt idx="8">
                  <c:v>4910.7011846087607</c:v>
                </c:pt>
                <c:pt idx="9">
                  <c:v>2470.0462700740491</c:v>
                </c:pt>
                <c:pt idx="10">
                  <c:v>1540.1971906254471</c:v>
                </c:pt>
                <c:pt idx="11">
                  <c:v>4084.881110983893</c:v>
                </c:pt>
                <c:pt idx="12">
                  <c:v>4270.2899710056399</c:v>
                </c:pt>
                <c:pt idx="13">
                  <c:v>2146.2377513867864</c:v>
                </c:pt>
                <c:pt idx="14">
                  <c:v>1484.6986421546508</c:v>
                </c:pt>
                <c:pt idx="15">
                  <c:v>2734.7968808456844</c:v>
                </c:pt>
                <c:pt idx="16">
                  <c:v>3664.4701273120231</c:v>
                </c:pt>
                <c:pt idx="17">
                  <c:v>1965.1302021334698</c:v>
                </c:pt>
                <c:pt idx="18">
                  <c:v>1412.3231424971236</c:v>
                </c:pt>
                <c:pt idx="19">
                  <c:v>2896.3663425007735</c:v>
                </c:pt>
                <c:pt idx="20">
                  <c:v>3722.0122323536671</c:v>
                </c:pt>
                <c:pt idx="21">
                  <c:v>1937.0302827955838</c:v>
                </c:pt>
                <c:pt idx="22">
                  <c:v>1469.0090531123074</c:v>
                </c:pt>
                <c:pt idx="23">
                  <c:v>2445.379002234949</c:v>
                </c:pt>
                <c:pt idx="24">
                  <c:v>2826.4701691878226</c:v>
                </c:pt>
                <c:pt idx="25">
                  <c:v>1833.2621134533495</c:v>
                </c:pt>
                <c:pt idx="26">
                  <c:v>1336.6945955013971</c:v>
                </c:pt>
                <c:pt idx="27">
                  <c:v>2455.8694563296872</c:v>
                </c:pt>
                <c:pt idx="28">
                  <c:v>2976.7815213496528</c:v>
                </c:pt>
                <c:pt idx="29">
                  <c:v>1709.8104241793058</c:v>
                </c:pt>
                <c:pt idx="30">
                  <c:v>1222.3462217878448</c:v>
                </c:pt>
                <c:pt idx="31">
                  <c:v>2427.7872102822121</c:v>
                </c:pt>
                <c:pt idx="32">
                  <c:v>3057.0536287831719</c:v>
                </c:pt>
                <c:pt idx="33">
                  <c:v>1727.794020212147</c:v>
                </c:pt>
                <c:pt idx="34">
                  <c:v>1306.4644555705599</c:v>
                </c:pt>
                <c:pt idx="35">
                  <c:v>2387.873032559276</c:v>
                </c:pt>
                <c:pt idx="36">
                  <c:v>2684.3748732093018</c:v>
                </c:pt>
                <c:pt idx="37">
                  <c:v>1796.7421101930095</c:v>
                </c:pt>
                <c:pt idx="38">
                  <c:v>1534.4808895245903</c:v>
                </c:pt>
                <c:pt idx="39">
                  <c:v>2368.1335097772717</c:v>
                </c:pt>
                <c:pt idx="40">
                  <c:v>2861.5807778769076</c:v>
                </c:pt>
                <c:pt idx="41">
                  <c:v>1618.4509630869795</c:v>
                </c:pt>
                <c:pt idx="42">
                  <c:v>1369.4256692785495</c:v>
                </c:pt>
                <c:pt idx="43">
                  <c:v>2381.9437749346071</c:v>
                </c:pt>
                <c:pt idx="44">
                  <c:v>2678.7674291784233</c:v>
                </c:pt>
                <c:pt idx="45">
                  <c:v>1316.8571913125772</c:v>
                </c:pt>
                <c:pt idx="46">
                  <c:v>1238.3072217747836</c:v>
                </c:pt>
                <c:pt idx="47">
                  <c:v>1859.6239655864508</c:v>
                </c:pt>
                <c:pt idx="48">
                  <c:v>1875.5928620394404</c:v>
                </c:pt>
                <c:pt idx="49">
                  <c:v>1512.5186790360044</c:v>
                </c:pt>
              </c:numCache>
            </c:numRef>
          </c:val>
          <c:smooth val="0"/>
          <c:extLst>
            <c:ext xmlns:c16="http://schemas.microsoft.com/office/drawing/2014/chart" uri="{C3380CC4-5D6E-409C-BE32-E72D297353CC}">
              <c16:uniqueId val="{00000003-83C1-4F4E-888D-814D251FC25C}"/>
            </c:ext>
          </c:extLst>
        </c:ser>
        <c:ser>
          <c:idx val="4"/>
          <c:order val="4"/>
          <c:tx>
            <c:strRef>
              <c:f>'1 Emissions'!$C$51</c:f>
              <c:strCache>
                <c:ptCount val="1"/>
                <c:pt idx="0">
                  <c:v>Construction</c:v>
                </c:pt>
              </c:strCache>
            </c:strRef>
          </c:tx>
          <c:marker>
            <c:symbol val="none"/>
          </c:marker>
          <c:cat>
            <c:strRef>
              <c:f>'1 Emissions'!$D$46:$BA$46</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'1 Emissions'!$D$51:$BA$51</c:f>
              <c:numCache>
                <c:formatCode>#,##0</c:formatCode>
                <c:ptCount val="50"/>
                <c:pt idx="0">
                  <c:v>475.25446221286745</c:v>
                </c:pt>
                <c:pt idx="1">
                  <c:v>508.4249866868812</c:v>
                </c:pt>
                <c:pt idx="2">
                  <c:v>496.73948765063426</c:v>
                </c:pt>
                <c:pt idx="3">
                  <c:v>517.2481305844824</c:v>
                </c:pt>
                <c:pt idx="4">
                  <c:v>475.43833351697867</c:v>
                </c:pt>
                <c:pt idx="5">
                  <c:v>492.68930156876974</c:v>
                </c:pt>
                <c:pt idx="6">
                  <c:v>490.49309999001372</c:v>
                </c:pt>
                <c:pt idx="7">
                  <c:v>504.8772710480668</c:v>
                </c:pt>
                <c:pt idx="8">
                  <c:v>501.79721175505699</c:v>
                </c:pt>
                <c:pt idx="9">
                  <c:v>501.61965492974429</c:v>
                </c:pt>
                <c:pt idx="10">
                  <c:v>509.28902466530531</c:v>
                </c:pt>
                <c:pt idx="11">
                  <c:v>556.53395769018948</c:v>
                </c:pt>
                <c:pt idx="12">
                  <c:v>509.73555012325085</c:v>
                </c:pt>
                <c:pt idx="13">
                  <c:v>528.54005076971134</c:v>
                </c:pt>
                <c:pt idx="14">
                  <c:v>522.88735586704263</c:v>
                </c:pt>
                <c:pt idx="15">
                  <c:v>529.3279693271113</c:v>
                </c:pt>
                <c:pt idx="16">
                  <c:v>510.45050379410583</c:v>
                </c:pt>
                <c:pt idx="17">
                  <c:v>499.03997323204158</c:v>
                </c:pt>
                <c:pt idx="18">
                  <c:v>507.08913544241676</c:v>
                </c:pt>
                <c:pt idx="19">
                  <c:v>522.61576649929737</c:v>
                </c:pt>
                <c:pt idx="20">
                  <c:v>492.8659293562302</c:v>
                </c:pt>
                <c:pt idx="21">
                  <c:v>506.23159504244234</c:v>
                </c:pt>
                <c:pt idx="22">
                  <c:v>509.48278666040471</c:v>
                </c:pt>
                <c:pt idx="23">
                  <c:v>508.37359407622313</c:v>
                </c:pt>
                <c:pt idx="24">
                  <c:v>474.0477977075181</c:v>
                </c:pt>
                <c:pt idx="25">
                  <c:v>482.63914086571128</c:v>
                </c:pt>
                <c:pt idx="26">
                  <c:v>492.88077794897185</c:v>
                </c:pt>
                <c:pt idx="27">
                  <c:v>500.57560208507823</c:v>
                </c:pt>
                <c:pt idx="28">
                  <c:v>479.96769457866372</c:v>
                </c:pt>
                <c:pt idx="29">
                  <c:v>502.00873312838473</c:v>
                </c:pt>
                <c:pt idx="30">
                  <c:v>497.23681380756682</c:v>
                </c:pt>
                <c:pt idx="31">
                  <c:v>515.71522844137633</c:v>
                </c:pt>
                <c:pt idx="32">
                  <c:v>452.93012626986348</c:v>
                </c:pt>
                <c:pt idx="33">
                  <c:v>479.55052545060931</c:v>
                </c:pt>
                <c:pt idx="34">
                  <c:v>488.58359545806837</c:v>
                </c:pt>
                <c:pt idx="35">
                  <c:v>508.53685265102132</c:v>
                </c:pt>
                <c:pt idx="36">
                  <c:v>431.25915702167549</c:v>
                </c:pt>
                <c:pt idx="37">
                  <c:v>469.49991477193419</c:v>
                </c:pt>
                <c:pt idx="38">
                  <c:v>470.62159497975227</c:v>
                </c:pt>
                <c:pt idx="39">
                  <c:v>460.72935287495653</c:v>
                </c:pt>
                <c:pt idx="40">
                  <c:v>416.68905752713619</c:v>
                </c:pt>
                <c:pt idx="41">
                  <c:v>467.54093219930178</c:v>
                </c:pt>
                <c:pt idx="42">
                  <c:v>471.44658960421032</c:v>
                </c:pt>
                <c:pt idx="43">
                  <c:v>451.71845479330159</c:v>
                </c:pt>
                <c:pt idx="44">
                  <c:v>422.68057652644018</c:v>
                </c:pt>
                <c:pt idx="45">
                  <c:v>474.28713397293177</c:v>
                </c:pt>
                <c:pt idx="46">
                  <c:v>478.14319557646928</c:v>
                </c:pt>
                <c:pt idx="47">
                  <c:v>458.22962757594661</c:v>
                </c:pt>
                <c:pt idx="48">
                  <c:v>419.43765383531218</c:v>
                </c:pt>
                <c:pt idx="49">
                  <c:v>465.11585228054378</c:v>
                </c:pt>
              </c:numCache>
            </c:numRef>
          </c:val>
          <c:smooth val="0"/>
          <c:extLst>
            <c:ext xmlns:c16="http://schemas.microsoft.com/office/drawing/2014/chart" uri="{C3380CC4-5D6E-409C-BE32-E72D297353CC}">
              <c16:uniqueId val="{00000004-83C1-4F4E-888D-814D251FC25C}"/>
            </c:ext>
          </c:extLst>
        </c:ser>
        <c:ser>
          <c:idx val="5"/>
          <c:order val="5"/>
          <c:tx>
            <c:strRef>
              <c:f>'1 Emissions'!$C$52</c:f>
              <c:strCache>
                <c:ptCount val="1"/>
                <c:pt idx="0">
                  <c:v>Transport</c:v>
                </c:pt>
              </c:strCache>
            </c:strRef>
          </c:tx>
          <c:marker>
            <c:symbol val="none"/>
          </c:marker>
          <c:cat>
            <c:strRef>
              <c:f>'1 Emissions'!$D$46:$BA$46</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'1 Emissions'!$D$52:$BA$52</c:f>
              <c:numCache>
                <c:formatCode>#,##0</c:formatCode>
                <c:ptCount val="50"/>
                <c:pt idx="0">
                  <c:v>2726.1357047997053</c:v>
                </c:pt>
                <c:pt idx="1">
                  <c:v>2923.8401827664893</c:v>
                </c:pt>
                <c:pt idx="2">
                  <c:v>2844.6086301701966</c:v>
                </c:pt>
                <c:pt idx="3">
                  <c:v>2913.9041066141408</c:v>
                </c:pt>
                <c:pt idx="4">
                  <c:v>2598.1326831705765</c:v>
                </c:pt>
                <c:pt idx="5">
                  <c:v>2791.1964997035152</c:v>
                </c:pt>
                <c:pt idx="6">
                  <c:v>2721.8979217378374</c:v>
                </c:pt>
                <c:pt idx="7">
                  <c:v>2724.5783201137901</c:v>
                </c:pt>
                <c:pt idx="8">
                  <c:v>2582.6651887096818</c:v>
                </c:pt>
                <c:pt idx="9">
                  <c:v>2584.8652623487783</c:v>
                </c:pt>
                <c:pt idx="10">
                  <c:v>2630.8844251515102</c:v>
                </c:pt>
                <c:pt idx="11">
                  <c:v>2683.9561763096704</c:v>
                </c:pt>
                <c:pt idx="12">
                  <c:v>2109.741185871886</c:v>
                </c:pt>
                <c:pt idx="13">
                  <c:v>2192.7843150952867</c:v>
                </c:pt>
                <c:pt idx="14">
                  <c:v>2134.9609991288239</c:v>
                </c:pt>
                <c:pt idx="15">
                  <c:v>2018.7623585619244</c:v>
                </c:pt>
                <c:pt idx="16">
                  <c:v>1866.2237254339552</c:v>
                </c:pt>
                <c:pt idx="17">
                  <c:v>1969.4870749733348</c:v>
                </c:pt>
                <c:pt idx="18">
                  <c:v>1988.8926695408759</c:v>
                </c:pt>
                <c:pt idx="19">
                  <c:v>2033.1912936937583</c:v>
                </c:pt>
                <c:pt idx="20">
                  <c:v>2043.5691374109397</c:v>
                </c:pt>
                <c:pt idx="21">
                  <c:v>2228.0580984083649</c:v>
                </c:pt>
                <c:pt idx="22">
                  <c:v>2071.2073291091801</c:v>
                </c:pt>
                <c:pt idx="23">
                  <c:v>2048.3385183476125</c:v>
                </c:pt>
                <c:pt idx="24">
                  <c:v>2046.4976366860533</c:v>
                </c:pt>
                <c:pt idx="25">
                  <c:v>2278.2433588319682</c:v>
                </c:pt>
                <c:pt idx="26">
                  <c:v>2488.3929240289208</c:v>
                </c:pt>
                <c:pt idx="27">
                  <c:v>2190.7931177681771</c:v>
                </c:pt>
                <c:pt idx="28">
                  <c:v>2663.8981856784403</c:v>
                </c:pt>
                <c:pt idx="29">
                  <c:v>2590.7332499137779</c:v>
                </c:pt>
                <c:pt idx="30">
                  <c:v>2707.9740678865428</c:v>
                </c:pt>
                <c:pt idx="31">
                  <c:v>2655.7921028815758</c:v>
                </c:pt>
                <c:pt idx="32">
                  <c:v>2504.7951645040644</c:v>
                </c:pt>
                <c:pt idx="33">
                  <c:v>2531.8425051412723</c:v>
                </c:pt>
                <c:pt idx="34">
                  <c:v>2777.2517408515696</c:v>
                </c:pt>
                <c:pt idx="35">
                  <c:v>2738.3814242929648</c:v>
                </c:pt>
                <c:pt idx="36">
                  <c:v>2215.6429674690862</c:v>
                </c:pt>
                <c:pt idx="37">
                  <c:v>2282.4632350115949</c:v>
                </c:pt>
                <c:pt idx="38">
                  <c:v>2367.1076429675127</c:v>
                </c:pt>
                <c:pt idx="39">
                  <c:v>2302.2761914552802</c:v>
                </c:pt>
                <c:pt idx="40">
                  <c:v>2272.9575604997422</c:v>
                </c:pt>
                <c:pt idx="41">
                  <c:v>2442.901460811102</c:v>
                </c:pt>
                <c:pt idx="42">
                  <c:v>2444.6715864798462</c:v>
                </c:pt>
                <c:pt idx="43">
                  <c:v>2386.5348445848763</c:v>
                </c:pt>
                <c:pt idx="44">
                  <c:v>2289.9372844547124</c:v>
                </c:pt>
                <c:pt idx="45">
                  <c:v>2405.3084416669722</c:v>
                </c:pt>
                <c:pt idx="46">
                  <c:v>2438.3912673606765</c:v>
                </c:pt>
                <c:pt idx="47">
                  <c:v>2318.8459007130964</c:v>
                </c:pt>
                <c:pt idx="48">
                  <c:v>2111.4864096238325</c:v>
                </c:pt>
                <c:pt idx="49">
                  <c:v>1327.6439881537622</c:v>
                </c:pt>
              </c:numCache>
            </c:numRef>
          </c:val>
          <c:smooth val="0"/>
          <c:extLst>
            <c:ext xmlns:c16="http://schemas.microsoft.com/office/drawing/2014/chart" uri="{C3380CC4-5D6E-409C-BE32-E72D297353CC}">
              <c16:uniqueId val="{00000005-83C1-4F4E-888D-814D251FC25C}"/>
            </c:ext>
          </c:extLst>
        </c:ser>
        <c:ser>
          <c:idx val="6"/>
          <c:order val="6"/>
          <c:tx>
            <c:strRef>
              <c:f>'1 Emissions'!$C$53</c:f>
              <c:strCache>
                <c:ptCount val="1"/>
                <c:pt idx="0">
                  <c:v>Other services</c:v>
                </c:pt>
              </c:strCache>
            </c:strRef>
          </c:tx>
          <c:marker>
            <c:symbol val="none"/>
          </c:marker>
          <c:cat>
            <c:strRef>
              <c:f>'1 Emissions'!$D$46:$BA$46</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'1 Emissions'!$D$53:$BA$53</c:f>
              <c:numCache>
                <c:formatCode>#,##0</c:formatCode>
                <c:ptCount val="50"/>
                <c:pt idx="0">
                  <c:v>1014.8675364980119</c:v>
                </c:pt>
                <c:pt idx="1">
                  <c:v>1078.5760890275228</c:v>
                </c:pt>
                <c:pt idx="2">
                  <c:v>1056.0579394963208</c:v>
                </c:pt>
                <c:pt idx="3">
                  <c:v>1037.0027167683497</c:v>
                </c:pt>
                <c:pt idx="4">
                  <c:v>944.46978518641629</c:v>
                </c:pt>
                <c:pt idx="5">
                  <c:v>1010.5203552164746</c:v>
                </c:pt>
                <c:pt idx="6">
                  <c:v>1016.979916923822</c:v>
                </c:pt>
                <c:pt idx="7">
                  <c:v>1014.0593188155829</c:v>
                </c:pt>
                <c:pt idx="8">
                  <c:v>1015.5341814413221</c:v>
                </c:pt>
                <c:pt idx="9">
                  <c:v>1042.1526142144799</c:v>
                </c:pt>
                <c:pt idx="10">
                  <c:v>1050.7129326424408</c:v>
                </c:pt>
                <c:pt idx="11">
                  <c:v>1085.2708848957914</c:v>
                </c:pt>
                <c:pt idx="12">
                  <c:v>1027.9407342850629</c:v>
                </c:pt>
                <c:pt idx="13">
                  <c:v>1070.9342753418887</c:v>
                </c:pt>
                <c:pt idx="14">
                  <c:v>1058.9972206745058</c:v>
                </c:pt>
                <c:pt idx="15">
                  <c:v>1035.4038210884542</c:v>
                </c:pt>
                <c:pt idx="16">
                  <c:v>946.69432820296254</c:v>
                </c:pt>
                <c:pt idx="17">
                  <c:v>964.23483560306329</c:v>
                </c:pt>
                <c:pt idx="18">
                  <c:v>964.18375001664685</c:v>
                </c:pt>
                <c:pt idx="19">
                  <c:v>976.38998570924025</c:v>
                </c:pt>
                <c:pt idx="20">
                  <c:v>924.19307138357624</c:v>
                </c:pt>
                <c:pt idx="21">
                  <c:v>965.50739473601323</c:v>
                </c:pt>
                <c:pt idx="22">
                  <c:v>962.99957869080492</c:v>
                </c:pt>
                <c:pt idx="23">
                  <c:v>939.05282916723024</c:v>
                </c:pt>
                <c:pt idx="24">
                  <c:v>866.23160263041393</c:v>
                </c:pt>
                <c:pt idx="25">
                  <c:v>912.33779514077412</c:v>
                </c:pt>
                <c:pt idx="26">
                  <c:v>910.64261360209161</c:v>
                </c:pt>
                <c:pt idx="27">
                  <c:v>901.60726257913279</c:v>
                </c:pt>
                <c:pt idx="28">
                  <c:v>862.77016447129859</c:v>
                </c:pt>
                <c:pt idx="29">
                  <c:v>901.09935933452277</c:v>
                </c:pt>
                <c:pt idx="30">
                  <c:v>894.87006880251818</c:v>
                </c:pt>
                <c:pt idx="31">
                  <c:v>893.93902027892602</c:v>
                </c:pt>
                <c:pt idx="32">
                  <c:v>817.68846885007827</c:v>
                </c:pt>
                <c:pt idx="33">
                  <c:v>865.24108216829791</c:v>
                </c:pt>
                <c:pt idx="34">
                  <c:v>877.68330698183649</c:v>
                </c:pt>
                <c:pt idx="35">
                  <c:v>884.26398339689615</c:v>
                </c:pt>
                <c:pt idx="36">
                  <c:v>814.86492694274443</c:v>
                </c:pt>
                <c:pt idx="37">
                  <c:v>864.00892806704303</c:v>
                </c:pt>
                <c:pt idx="38">
                  <c:v>866.5219171412989</c:v>
                </c:pt>
                <c:pt idx="39">
                  <c:v>845.19520917936097</c:v>
                </c:pt>
                <c:pt idx="40">
                  <c:v>803.59259632713167</c:v>
                </c:pt>
                <c:pt idx="41">
                  <c:v>867.62451962912621</c:v>
                </c:pt>
                <c:pt idx="42">
                  <c:v>879.36983829979522</c:v>
                </c:pt>
                <c:pt idx="43">
                  <c:v>844.51364420539608</c:v>
                </c:pt>
                <c:pt idx="44">
                  <c:v>807.29506294458361</c:v>
                </c:pt>
                <c:pt idx="45">
                  <c:v>871.62613816998191</c:v>
                </c:pt>
                <c:pt idx="46">
                  <c:v>883.0075393781849</c:v>
                </c:pt>
                <c:pt idx="47">
                  <c:v>848.53687137559587</c:v>
                </c:pt>
                <c:pt idx="48">
                  <c:v>791.94957064441564</c:v>
                </c:pt>
                <c:pt idx="49">
                  <c:v>793.02656933665378</c:v>
                </c:pt>
              </c:numCache>
            </c:numRef>
          </c:val>
          <c:smooth val="0"/>
          <c:extLst>
            <c:ext xmlns:c16="http://schemas.microsoft.com/office/drawing/2014/chart" uri="{C3380CC4-5D6E-409C-BE32-E72D297353CC}">
              <c16:uniqueId val="{00000006-83C1-4F4E-888D-814D251FC25C}"/>
            </c:ext>
          </c:extLst>
        </c:ser>
        <c:ser>
          <c:idx val="7"/>
          <c:order val="7"/>
          <c:tx>
            <c:strRef>
              <c:f>'1 Emissions'!$C$54</c:f>
              <c:strCache>
                <c:ptCount val="1"/>
                <c:pt idx="0">
                  <c:v>Public sector</c:v>
                </c:pt>
              </c:strCache>
            </c:strRef>
          </c:tx>
          <c:marker>
            <c:symbol val="none"/>
          </c:marker>
          <c:cat>
            <c:strRef>
              <c:f>'1 Emissions'!$D$46:$BA$46</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'1 Emissions'!$D$54:$BA$54</c:f>
              <c:numCache>
                <c:formatCode>#,##0</c:formatCode>
                <c:ptCount val="50"/>
                <c:pt idx="0">
                  <c:v>214.75973798370944</c:v>
                </c:pt>
                <c:pt idx="1">
                  <c:v>210.97569674981384</c:v>
                </c:pt>
                <c:pt idx="2">
                  <c:v>208.87994662722625</c:v>
                </c:pt>
                <c:pt idx="3">
                  <c:v>222.34264128399917</c:v>
                </c:pt>
                <c:pt idx="4">
                  <c:v>235.30298176584122</c:v>
                </c:pt>
                <c:pt idx="5">
                  <c:v>225.45854028125368</c:v>
                </c:pt>
                <c:pt idx="6">
                  <c:v>225.01940567294136</c:v>
                </c:pt>
                <c:pt idx="7">
                  <c:v>235.73744723510902</c:v>
                </c:pt>
                <c:pt idx="8">
                  <c:v>226.83725579854163</c:v>
                </c:pt>
                <c:pt idx="9">
                  <c:v>199.60739395414495</c:v>
                </c:pt>
                <c:pt idx="10">
                  <c:v>204.56115247508527</c:v>
                </c:pt>
                <c:pt idx="11">
                  <c:v>236.06836647717088</c:v>
                </c:pt>
                <c:pt idx="12">
                  <c:v>211.92172843860749</c:v>
                </c:pt>
                <c:pt idx="13">
                  <c:v>199.106526256123</c:v>
                </c:pt>
                <c:pt idx="14">
                  <c:v>201.02448741845382</c:v>
                </c:pt>
                <c:pt idx="15">
                  <c:v>204.4300773491733</c:v>
                </c:pt>
                <c:pt idx="16">
                  <c:v>201.93323334476241</c:v>
                </c:pt>
                <c:pt idx="17">
                  <c:v>194.20415093199534</c:v>
                </c:pt>
                <c:pt idx="18">
                  <c:v>201.14585289188372</c:v>
                </c:pt>
                <c:pt idx="19">
                  <c:v>210.51870753618888</c:v>
                </c:pt>
                <c:pt idx="20">
                  <c:v>182.16149288632607</c:v>
                </c:pt>
                <c:pt idx="21">
                  <c:v>180.13117512391176</c:v>
                </c:pt>
                <c:pt idx="22">
                  <c:v>182.3613592919815</c:v>
                </c:pt>
                <c:pt idx="23">
                  <c:v>179.53142716956171</c:v>
                </c:pt>
                <c:pt idx="24">
                  <c:v>174.24873213200809</c:v>
                </c:pt>
                <c:pt idx="25">
                  <c:v>174.61932036184612</c:v>
                </c:pt>
                <c:pt idx="26">
                  <c:v>180.79301855135259</c:v>
                </c:pt>
                <c:pt idx="27">
                  <c:v>175.20990678722904</c:v>
                </c:pt>
                <c:pt idx="28">
                  <c:v>173.6982476704512</c:v>
                </c:pt>
                <c:pt idx="29">
                  <c:v>177.84037703762692</c:v>
                </c:pt>
                <c:pt idx="30">
                  <c:v>182.02358754507048</c:v>
                </c:pt>
                <c:pt idx="31">
                  <c:v>184.91400643321728</c:v>
                </c:pt>
                <c:pt idx="32">
                  <c:v>169.9992241088822</c:v>
                </c:pt>
                <c:pt idx="33">
                  <c:v>173.09736680945394</c:v>
                </c:pt>
                <c:pt idx="34">
                  <c:v>176.47884025069197</c:v>
                </c:pt>
                <c:pt idx="35">
                  <c:v>179.51858231608531</c:v>
                </c:pt>
                <c:pt idx="36">
                  <c:v>167.76195061246827</c:v>
                </c:pt>
                <c:pt idx="37">
                  <c:v>170.72511473224728</c:v>
                </c:pt>
                <c:pt idx="38">
                  <c:v>174.83784896397066</c:v>
                </c:pt>
                <c:pt idx="39">
                  <c:v>171.40405867562788</c:v>
                </c:pt>
                <c:pt idx="40">
                  <c:v>151.90322170294863</c:v>
                </c:pt>
                <c:pt idx="41">
                  <c:v>156.489553078184</c:v>
                </c:pt>
                <c:pt idx="42">
                  <c:v>159.97801921501863</c:v>
                </c:pt>
                <c:pt idx="43">
                  <c:v>157.72256424802208</c:v>
                </c:pt>
                <c:pt idx="44">
                  <c:v>149.68602104508253</c:v>
                </c:pt>
                <c:pt idx="45">
                  <c:v>152.38511375498143</c:v>
                </c:pt>
                <c:pt idx="46">
                  <c:v>157.50685013301606</c:v>
                </c:pt>
                <c:pt idx="47">
                  <c:v>153.88047601340898</c:v>
                </c:pt>
                <c:pt idx="48">
                  <c:v>143.77635532953292</c:v>
                </c:pt>
                <c:pt idx="49">
                  <c:v>123.43611469033874</c:v>
                </c:pt>
              </c:numCache>
            </c:numRef>
          </c:val>
          <c:smooth val="0"/>
          <c:extLst>
            <c:ext xmlns:c16="http://schemas.microsoft.com/office/drawing/2014/chart" uri="{C3380CC4-5D6E-409C-BE32-E72D297353CC}">
              <c16:uniqueId val="{00000007-83C1-4F4E-888D-814D251FC25C}"/>
            </c:ext>
          </c:extLst>
        </c:ser>
        <c:ser>
          <c:idx val="8"/>
          <c:order val="8"/>
          <c:tx>
            <c:strRef>
              <c:f>'1 Emissions'!$C$55</c:f>
              <c:strCache>
                <c:ptCount val="1"/>
                <c:pt idx="0">
                  <c:v>Households and non profit institutions</c:v>
                </c:pt>
              </c:strCache>
            </c:strRef>
          </c:tx>
          <c:marker>
            <c:symbol val="none"/>
          </c:marker>
          <c:cat>
            <c:strRef>
              <c:f>'1 Emissions'!$D$46:$BA$46</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'1 Emissions'!$D$55:$BA$55</c:f>
              <c:numCache>
                <c:formatCode>#,##0</c:formatCode>
                <c:ptCount val="50"/>
                <c:pt idx="0">
                  <c:v>2684.2186849896125</c:v>
                </c:pt>
                <c:pt idx="1">
                  <c:v>2888.7934920845619</c:v>
                </c:pt>
                <c:pt idx="2">
                  <c:v>2933.2450185661774</c:v>
                </c:pt>
                <c:pt idx="3">
                  <c:v>2782.0887925961197</c:v>
                </c:pt>
                <c:pt idx="4">
                  <c:v>2654.7953219438814</c:v>
                </c:pt>
                <c:pt idx="5">
                  <c:v>2882.5064254851959</c:v>
                </c:pt>
                <c:pt idx="6">
                  <c:v>2958.274881947395</c:v>
                </c:pt>
                <c:pt idx="7">
                  <c:v>2738.1420336695182</c:v>
                </c:pt>
                <c:pt idx="8">
                  <c:v>2616.5457166201727</c:v>
                </c:pt>
                <c:pt idx="9">
                  <c:v>2757.6937799983903</c:v>
                </c:pt>
                <c:pt idx="10">
                  <c:v>2872.0284093490322</c:v>
                </c:pt>
                <c:pt idx="11">
                  <c:v>2733.8798243457763</c:v>
                </c:pt>
                <c:pt idx="12">
                  <c:v>2446.2489688893038</c:v>
                </c:pt>
                <c:pt idx="13">
                  <c:v>2642.1845838038271</c:v>
                </c:pt>
                <c:pt idx="14">
                  <c:v>2679.4925166075836</c:v>
                </c:pt>
                <c:pt idx="15">
                  <c:v>2452.9970970775598</c:v>
                </c:pt>
                <c:pt idx="16">
                  <c:v>2347.8419879943904</c:v>
                </c:pt>
                <c:pt idx="17">
                  <c:v>2496.9090925450741</c:v>
                </c:pt>
                <c:pt idx="18">
                  <c:v>2574.1655975210347</c:v>
                </c:pt>
                <c:pt idx="19">
                  <c:v>2395.6293716743608</c:v>
                </c:pt>
                <c:pt idx="20">
                  <c:v>2296.4334698835842</c:v>
                </c:pt>
                <c:pt idx="21">
                  <c:v>2497.2004537381067</c:v>
                </c:pt>
                <c:pt idx="22">
                  <c:v>2571.1122839521722</c:v>
                </c:pt>
                <c:pt idx="23">
                  <c:v>2330.8965320681705</c:v>
                </c:pt>
                <c:pt idx="24">
                  <c:v>2234.0355734172313</c:v>
                </c:pt>
                <c:pt idx="25">
                  <c:v>2474.2746809017071</c:v>
                </c:pt>
                <c:pt idx="26">
                  <c:v>2541.4730962858994</c:v>
                </c:pt>
                <c:pt idx="27">
                  <c:v>2336.0214879161467</c:v>
                </c:pt>
                <c:pt idx="28">
                  <c:v>2234.391890211873</c:v>
                </c:pt>
                <c:pt idx="29">
                  <c:v>2478.2115084291308</c:v>
                </c:pt>
                <c:pt idx="30">
                  <c:v>2569.2598960816872</c:v>
                </c:pt>
                <c:pt idx="31">
                  <c:v>2383.2130340416397</c:v>
                </c:pt>
                <c:pt idx="32">
                  <c:v>2188.0000709048109</c:v>
                </c:pt>
                <c:pt idx="33">
                  <c:v>2413.0416754171983</c:v>
                </c:pt>
                <c:pt idx="34">
                  <c:v>2484.5272249525724</c:v>
                </c:pt>
                <c:pt idx="35">
                  <c:v>2302.8788098218615</c:v>
                </c:pt>
                <c:pt idx="36">
                  <c:v>2140.8831956158792</c:v>
                </c:pt>
                <c:pt idx="37">
                  <c:v>2381.2587376629426</c:v>
                </c:pt>
                <c:pt idx="38">
                  <c:v>2433.8366916440546</c:v>
                </c:pt>
                <c:pt idx="39">
                  <c:v>2245.2298459033937</c:v>
                </c:pt>
                <c:pt idx="40">
                  <c:v>2034.9514670528449</c:v>
                </c:pt>
                <c:pt idx="41">
                  <c:v>2282.268936388049</c:v>
                </c:pt>
                <c:pt idx="42">
                  <c:v>2383.4469251262421</c:v>
                </c:pt>
                <c:pt idx="43">
                  <c:v>2179.6361412516276</c:v>
                </c:pt>
                <c:pt idx="44">
                  <c:v>2017.0564465482246</c:v>
                </c:pt>
                <c:pt idx="45">
                  <c:v>2260.7750910060545</c:v>
                </c:pt>
                <c:pt idx="46">
                  <c:v>2359.3932675113119</c:v>
                </c:pt>
                <c:pt idx="47">
                  <c:v>2160.1642082437702</c:v>
                </c:pt>
                <c:pt idx="48">
                  <c:v>1969.3646840918796</c:v>
                </c:pt>
                <c:pt idx="49">
                  <c:v>1922.3264563593445</c:v>
                </c:pt>
              </c:numCache>
            </c:numRef>
          </c:val>
          <c:smooth val="0"/>
          <c:extLst>
            <c:ext xmlns:c16="http://schemas.microsoft.com/office/drawing/2014/chart" uri="{C3380CC4-5D6E-409C-BE32-E72D297353CC}">
              <c16:uniqueId val="{00000008-83C1-4F4E-888D-814D251FC25C}"/>
            </c:ext>
          </c:extLst>
        </c:ser>
        <c:dLbls>
          <c:showLegendKey val="0"/>
          <c:showVal val="0"/>
          <c:showCatName val="0"/>
          <c:showSerName val="0"/>
          <c:showPercent val="0"/>
          <c:showBubbleSize val="0"/>
        </c:dLbls>
        <c:smooth val="0"/>
        <c:axId val="400214656"/>
        <c:axId val="400224640"/>
      </c:lineChart>
      <c:catAx>
        <c:axId val="400214656"/>
        <c:scaling>
          <c:orientation val="minMax"/>
        </c:scaling>
        <c:delete val="0"/>
        <c:axPos val="b"/>
        <c:numFmt formatCode="General" sourceLinked="0"/>
        <c:majorTickMark val="none"/>
        <c:minorTickMark val="none"/>
        <c:tickLblPos val="nextTo"/>
        <c:txPr>
          <a:bodyPr rot="-5400000" vert="horz"/>
          <a:lstStyle/>
          <a:p>
            <a:pPr>
              <a:defRPr sz="1000"/>
            </a:pPr>
            <a:endParaRPr lang="sv-SE"/>
          </a:p>
        </c:txPr>
        <c:crossAx val="400224640"/>
        <c:crosses val="autoZero"/>
        <c:auto val="1"/>
        <c:lblAlgn val="ctr"/>
        <c:lblOffset val="100"/>
        <c:tickLblSkip val="1"/>
        <c:noMultiLvlLbl val="0"/>
      </c:catAx>
      <c:valAx>
        <c:axId val="400224640"/>
        <c:scaling>
          <c:orientation val="minMax"/>
        </c:scaling>
        <c:delete val="0"/>
        <c:axPos val="l"/>
        <c:majorGridlines/>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400" b="1" i="0" u="none" strike="noStrike" kern="1200" baseline="0">
                    <a:solidFill>
                      <a:sysClr val="windowText" lastClr="000000"/>
                    </a:solidFill>
                    <a:latin typeface="+mn-lt"/>
                    <a:ea typeface="+mn-ea"/>
                    <a:cs typeface="+mn-cs"/>
                  </a:defRPr>
                </a:pPr>
                <a:r>
                  <a:rPr lang="sv-SE" sz="1000" b="1" i="0" baseline="0">
                    <a:effectLst/>
                  </a:rPr>
                  <a:t>Thousand tonnes carbon dioxide equivalents</a:t>
                </a:r>
                <a:endParaRPr lang="sv-SE" sz="400" b="1">
                  <a:effectLst/>
                </a:endParaRPr>
              </a:p>
            </c:rich>
          </c:tx>
          <c:layout/>
          <c:overlay val="0"/>
        </c:title>
        <c:numFmt formatCode="#,##0" sourceLinked="0"/>
        <c:majorTickMark val="none"/>
        <c:minorTickMark val="none"/>
        <c:tickLblPos val="nextTo"/>
        <c:spPr>
          <a:ln w="9525">
            <a:noFill/>
          </a:ln>
        </c:spPr>
        <c:crossAx val="400214656"/>
        <c:crossesAt val="1"/>
        <c:crossBetween val="between"/>
      </c:valAx>
    </c:plotArea>
    <c:legend>
      <c:legendPos val="b"/>
      <c:layout>
        <c:manualLayout>
          <c:xMode val="edge"/>
          <c:yMode val="edge"/>
          <c:x val="7.6274690346199409E-2"/>
          <c:y val="0.72367497526098334"/>
          <c:w val="0.91211496943358261"/>
          <c:h val="0.27428396173698771"/>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Emissions of greenhouse gases from the</a:t>
            </a:r>
            <a:r>
              <a:rPr lang="en-US" sz="1400" baseline="0"/>
              <a:t> Swedish economy and households, 2008Q1-2020Q2</a:t>
            </a:r>
            <a:endParaRPr lang="en-US" sz="1400"/>
          </a:p>
        </c:rich>
      </c:tx>
      <c:layout/>
      <c:overlay val="0"/>
    </c:title>
    <c:autoTitleDeleted val="0"/>
    <c:plotArea>
      <c:layout/>
      <c:lineChart>
        <c:grouping val="standard"/>
        <c:varyColors val="0"/>
        <c:ser>
          <c:idx val="9"/>
          <c:order val="0"/>
          <c:tx>
            <c:strRef>
              <c:f>'1 Emissions'!$C$56</c:f>
              <c:strCache>
                <c:ptCount val="1"/>
                <c:pt idx="0">
                  <c:v>Total</c:v>
                </c:pt>
              </c:strCache>
            </c:strRef>
          </c:tx>
          <c:marker>
            <c:symbol val="none"/>
          </c:marker>
          <c:cat>
            <c:strRef>
              <c:f>'1 Emissions'!$D$46:$BA$46</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'1 Emissions'!$D$56:$BA$56</c:f>
              <c:numCache>
                <c:formatCode>#,##0</c:formatCode>
                <c:ptCount val="50"/>
                <c:pt idx="0">
                  <c:v>17539.645214388227</c:v>
                </c:pt>
                <c:pt idx="1">
                  <c:v>16824.645040495387</c:v>
                </c:pt>
                <c:pt idx="2">
                  <c:v>16319.009588955425</c:v>
                </c:pt>
                <c:pt idx="3">
                  <c:v>18113.342031111628</c:v>
                </c:pt>
                <c:pt idx="4">
                  <c:v>16861.123914452037</c:v>
                </c:pt>
                <c:pt idx="5">
                  <c:v>15491.07826222571</c:v>
                </c:pt>
                <c:pt idx="6">
                  <c:v>14560.0148368424</c:v>
                </c:pt>
                <c:pt idx="7">
                  <c:v>17139.288562256083</c:v>
                </c:pt>
                <c:pt idx="8">
                  <c:v>19174.262903844203</c:v>
                </c:pt>
                <c:pt idx="9">
                  <c:v>16469.048024309628</c:v>
                </c:pt>
                <c:pt idx="10">
                  <c:v>15369.775512487993</c:v>
                </c:pt>
                <c:pt idx="11">
                  <c:v>18621.225472646754</c:v>
                </c:pt>
                <c:pt idx="12">
                  <c:v>17654.78226885559</c:v>
                </c:pt>
                <c:pt idx="13">
                  <c:v>15496.126853474121</c:v>
                </c:pt>
                <c:pt idx="14">
                  <c:v>14543.350357639918</c:v>
                </c:pt>
                <c:pt idx="15">
                  <c:v>15724.053889440645</c:v>
                </c:pt>
                <c:pt idx="16">
                  <c:v>16259.056616077016</c:v>
                </c:pt>
                <c:pt idx="17">
                  <c:v>14543.964154520492</c:v>
                </c:pt>
                <c:pt idx="18">
                  <c:v>13928.273844839918</c:v>
                </c:pt>
                <c:pt idx="19">
                  <c:v>15702.17932272293</c:v>
                </c:pt>
                <c:pt idx="20">
                  <c:v>16108.21286608505</c:v>
                </c:pt>
                <c:pt idx="21">
                  <c:v>14528.966971488328</c:v>
                </c:pt>
                <c:pt idx="22">
                  <c:v>13921.734146963816</c:v>
                </c:pt>
                <c:pt idx="23">
                  <c:v>14747.286198605567</c:v>
                </c:pt>
                <c:pt idx="24">
                  <c:v>14966.451072555394</c:v>
                </c:pt>
                <c:pt idx="25">
                  <c:v>14400.765482056782</c:v>
                </c:pt>
                <c:pt idx="26">
                  <c:v>14030.138359659777</c:v>
                </c:pt>
                <c:pt idx="27">
                  <c:v>15002.570481901959</c:v>
                </c:pt>
                <c:pt idx="28">
                  <c:v>15864.218900323822</c:v>
                </c:pt>
                <c:pt idx="29">
                  <c:v>14638.630351348986</c:v>
                </c:pt>
                <c:pt idx="30">
                  <c:v>14120.138347486121</c:v>
                </c:pt>
                <c:pt idx="31">
                  <c:v>15463.863015917404</c:v>
                </c:pt>
                <c:pt idx="32">
                  <c:v>15442.053492396626</c:v>
                </c:pt>
                <c:pt idx="33">
                  <c:v>14419.630380480619</c:v>
                </c:pt>
                <c:pt idx="34">
                  <c:v>14240.05821910978</c:v>
                </c:pt>
                <c:pt idx="35">
                  <c:v>15472.588725481071</c:v>
                </c:pt>
                <c:pt idx="36">
                  <c:v>14784.664251697368</c:v>
                </c:pt>
                <c:pt idx="37">
                  <c:v>14222.859762182796</c:v>
                </c:pt>
                <c:pt idx="38">
                  <c:v>14011.187684772478</c:v>
                </c:pt>
                <c:pt idx="39">
                  <c:v>14915.881249259073</c:v>
                </c:pt>
                <c:pt idx="40">
                  <c:v>14799.86117164242</c:v>
                </c:pt>
                <c:pt idx="41">
                  <c:v>14047.375314838149</c:v>
                </c:pt>
                <c:pt idx="42">
                  <c:v>13697.438796314786</c:v>
                </c:pt>
                <c:pt idx="43">
                  <c:v>14677.550799755301</c:v>
                </c:pt>
                <c:pt idx="44">
                  <c:v>14577.729708365367</c:v>
                </c:pt>
                <c:pt idx="45">
                  <c:v>13645.811650328729</c:v>
                </c:pt>
                <c:pt idx="46">
                  <c:v>13650.567711570347</c:v>
                </c:pt>
                <c:pt idx="47">
                  <c:v>14040.902054562383</c:v>
                </c:pt>
                <c:pt idx="48">
                  <c:v>13453.07835152149</c:v>
                </c:pt>
                <c:pt idx="49">
                  <c:v>12113.090079209634</c:v>
                </c:pt>
              </c:numCache>
            </c:numRef>
          </c:val>
          <c:smooth val="0"/>
          <c:extLst>
            <c:ext xmlns:c16="http://schemas.microsoft.com/office/drawing/2014/chart" uri="{C3380CC4-5D6E-409C-BE32-E72D297353CC}">
              <c16:uniqueId val="{00000000-2210-444B-85FB-6AD10378F3F3}"/>
            </c:ext>
          </c:extLst>
        </c:ser>
        <c:dLbls>
          <c:showLegendKey val="0"/>
          <c:showVal val="0"/>
          <c:showCatName val="0"/>
          <c:showSerName val="0"/>
          <c:showPercent val="0"/>
          <c:showBubbleSize val="0"/>
        </c:dLbls>
        <c:smooth val="0"/>
        <c:axId val="401023744"/>
        <c:axId val="401025280"/>
      </c:lineChart>
      <c:catAx>
        <c:axId val="401023744"/>
        <c:scaling>
          <c:orientation val="minMax"/>
        </c:scaling>
        <c:delete val="0"/>
        <c:axPos val="b"/>
        <c:numFmt formatCode="General" sourceLinked="0"/>
        <c:majorTickMark val="none"/>
        <c:minorTickMark val="none"/>
        <c:tickLblPos val="nextTo"/>
        <c:txPr>
          <a:bodyPr rot="-5400000" vert="horz"/>
          <a:lstStyle/>
          <a:p>
            <a:pPr>
              <a:defRPr/>
            </a:pPr>
            <a:endParaRPr lang="sv-SE"/>
          </a:p>
        </c:txPr>
        <c:crossAx val="401025280"/>
        <c:crosses val="autoZero"/>
        <c:auto val="1"/>
        <c:lblAlgn val="ctr"/>
        <c:lblOffset val="100"/>
        <c:tickLblSkip val="1"/>
        <c:noMultiLvlLbl val="0"/>
      </c:catAx>
      <c:valAx>
        <c:axId val="401025280"/>
        <c:scaling>
          <c:orientation val="minMax"/>
        </c:scaling>
        <c:delete val="0"/>
        <c:axPos val="l"/>
        <c:majorGridlines/>
        <c:title>
          <c:tx>
            <c:rich>
              <a:bodyPr rot="-5400000" vert="horz"/>
              <a:lstStyle/>
              <a:p>
                <a:pPr>
                  <a:defRPr sz="400"/>
                </a:pPr>
                <a:r>
                  <a:rPr lang="sv-SE" sz="1000" b="1" i="0" baseline="0">
                    <a:effectLst/>
                  </a:rPr>
                  <a:t>Thousand tonnes carbon dioxide equivalents</a:t>
                </a:r>
                <a:endParaRPr lang="sv-SE" sz="400">
                  <a:effectLst/>
                </a:endParaRPr>
              </a:p>
            </c:rich>
          </c:tx>
          <c:layout/>
          <c:overlay val="0"/>
        </c:title>
        <c:numFmt formatCode="#,##0" sourceLinked="0"/>
        <c:majorTickMark val="none"/>
        <c:minorTickMark val="none"/>
        <c:tickLblPos val="nextTo"/>
        <c:spPr>
          <a:ln w="9525">
            <a:noFill/>
          </a:ln>
        </c:spPr>
        <c:crossAx val="401023744"/>
        <c:crosses val="autoZero"/>
        <c:crossBetween val="midCat"/>
      </c:valAx>
      <c:spPr>
        <a:noFill/>
        <a:ln w="25400">
          <a:noFill/>
        </a:ln>
      </c:spPr>
    </c:plotArea>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sv-SE" sz="1400" b="1" i="0" baseline="0">
                <a:effectLst/>
              </a:rPr>
              <a:t>Emissions of greenhouse gases, second quarter 2020</a:t>
            </a:r>
            <a:endParaRPr lang="sv-SE" sz="1100">
              <a:effectLst/>
            </a:endParaRPr>
          </a:p>
        </c:rich>
      </c:tx>
      <c:layout/>
      <c:overlay val="0"/>
    </c:title>
    <c:autoTitleDeleted val="0"/>
    <c:plotArea>
      <c:layout>
        <c:manualLayout>
          <c:layoutTarget val="inner"/>
          <c:xMode val="edge"/>
          <c:yMode val="edge"/>
          <c:x val="0.41283373525750788"/>
          <c:y val="0.13429939257529119"/>
          <c:w val="0.55450226669250702"/>
          <c:h val="0.75729395674914624"/>
        </c:manualLayout>
      </c:layout>
      <c:barChart>
        <c:barDir val="bar"/>
        <c:grouping val="clustered"/>
        <c:varyColors val="0"/>
        <c:ser>
          <c:idx val="5"/>
          <c:order val="0"/>
          <c:tx>
            <c:strRef>
              <c:f>'2 Figures'!$B$45</c:f>
              <c:strCache>
                <c:ptCount val="1"/>
                <c:pt idx="0">
                  <c:v>Public sector</c:v>
                </c:pt>
              </c:strCache>
            </c:strRef>
          </c:tx>
          <c:invertIfNegative val="0"/>
          <c:cat>
            <c:strRef>
              <c:extLst>
                <c:ext xmlns:c15="http://schemas.microsoft.com/office/drawing/2012/chart" uri="{02D57815-91ED-43cb-92C2-25804820EDAC}">
                  <c15:fullRef>
                    <c15:sqref>'2 Figures'!$C$44:$D$44</c15:sqref>
                  </c15:fullRef>
                </c:ext>
              </c:extLst>
              <c:f>'2 Figures'!$D$44</c:f>
              <c:strCache>
                <c:ptCount val="1"/>
                <c:pt idx="0">
                  <c:v>2020 second quarter</c:v>
                </c:pt>
              </c:strCache>
            </c:strRef>
          </c:cat>
          <c:val>
            <c:numRef>
              <c:extLst>
                <c:ext xmlns:c15="http://schemas.microsoft.com/office/drawing/2012/chart" uri="{02D57815-91ED-43cb-92C2-25804820EDAC}">
                  <c15:fullRef>
                    <c15:sqref>'2 Figures'!$C$45:$D$45</c15:sqref>
                  </c15:fullRef>
                </c:ext>
              </c:extLst>
              <c:f>'2 Figures'!$D$45</c:f>
              <c:numCache>
                <c:formatCode>0</c:formatCode>
                <c:ptCount val="1"/>
                <c:pt idx="0">
                  <c:v>123.43611469033874</c:v>
                </c:pt>
              </c:numCache>
            </c:numRef>
          </c:val>
          <c:extLst>
            <c:ext xmlns:c16="http://schemas.microsoft.com/office/drawing/2014/chart" uri="{C3380CC4-5D6E-409C-BE32-E72D297353CC}">
              <c16:uniqueId val="{00000000-4DEF-48B9-A3E4-4A9E50677923}"/>
            </c:ext>
          </c:extLst>
        </c:ser>
        <c:ser>
          <c:idx val="1"/>
          <c:order val="1"/>
          <c:tx>
            <c:strRef>
              <c:f>'2 Figures'!$B$46</c:f>
              <c:strCache>
                <c:ptCount val="1"/>
                <c:pt idx="0">
                  <c:v>Mining</c:v>
                </c:pt>
              </c:strCache>
            </c:strRef>
          </c:tx>
          <c:invertIfNegative val="0"/>
          <c:cat>
            <c:strRef>
              <c:extLst>
                <c:ext xmlns:c15="http://schemas.microsoft.com/office/drawing/2012/chart" uri="{02D57815-91ED-43cb-92C2-25804820EDAC}">
                  <c15:fullRef>
                    <c15:sqref>'2 Figures'!$C$44:$D$44</c15:sqref>
                  </c15:fullRef>
                </c:ext>
              </c:extLst>
              <c:f>'2 Figures'!$D$44</c:f>
              <c:strCache>
                <c:ptCount val="1"/>
                <c:pt idx="0">
                  <c:v>2020 second quarter</c:v>
                </c:pt>
              </c:strCache>
            </c:strRef>
          </c:cat>
          <c:val>
            <c:numRef>
              <c:extLst>
                <c:ext xmlns:c15="http://schemas.microsoft.com/office/drawing/2012/chart" uri="{02D57815-91ED-43cb-92C2-25804820EDAC}">
                  <c15:fullRef>
                    <c15:sqref>'2 Figures'!$C$46:$D$46</c15:sqref>
                  </c15:fullRef>
                </c:ext>
              </c:extLst>
              <c:f>'2 Figures'!$D$46</c:f>
              <c:numCache>
                <c:formatCode>0</c:formatCode>
                <c:ptCount val="1"/>
                <c:pt idx="0">
                  <c:v>273.89489040835377</c:v>
                </c:pt>
              </c:numCache>
            </c:numRef>
          </c:val>
          <c:extLst>
            <c:ext xmlns:c16="http://schemas.microsoft.com/office/drawing/2014/chart" uri="{C3380CC4-5D6E-409C-BE32-E72D297353CC}">
              <c16:uniqueId val="{00000001-4DEF-48B9-A3E4-4A9E50677923}"/>
            </c:ext>
          </c:extLst>
        </c:ser>
        <c:ser>
          <c:idx val="8"/>
          <c:order val="2"/>
          <c:tx>
            <c:strRef>
              <c:f>'2 Figures'!$B$47</c:f>
              <c:strCache>
                <c:ptCount val="1"/>
                <c:pt idx="0">
                  <c:v>Construction</c:v>
                </c:pt>
              </c:strCache>
            </c:strRef>
          </c:tx>
          <c:invertIfNegative val="0"/>
          <c:cat>
            <c:strRef>
              <c:extLst>
                <c:ext xmlns:c15="http://schemas.microsoft.com/office/drawing/2012/chart" uri="{02D57815-91ED-43cb-92C2-25804820EDAC}">
                  <c15:fullRef>
                    <c15:sqref>'2 Figures'!$C$44:$D$44</c15:sqref>
                  </c15:fullRef>
                </c:ext>
              </c:extLst>
              <c:f>'2 Figures'!$D$44</c:f>
              <c:strCache>
                <c:ptCount val="1"/>
                <c:pt idx="0">
                  <c:v>2020 second quarter</c:v>
                </c:pt>
              </c:strCache>
            </c:strRef>
          </c:cat>
          <c:val>
            <c:numRef>
              <c:extLst>
                <c:ext xmlns:c15="http://schemas.microsoft.com/office/drawing/2012/chart" uri="{02D57815-91ED-43cb-92C2-25804820EDAC}">
                  <c15:fullRef>
                    <c15:sqref>'2 Figures'!$C$47:$D$47</c15:sqref>
                  </c15:fullRef>
                </c:ext>
              </c:extLst>
              <c:f>'2 Figures'!$D$47</c:f>
              <c:numCache>
                <c:formatCode>0</c:formatCode>
                <c:ptCount val="1"/>
                <c:pt idx="0">
                  <c:v>465.11585228054378</c:v>
                </c:pt>
              </c:numCache>
            </c:numRef>
          </c:val>
          <c:extLst>
            <c:ext xmlns:c16="http://schemas.microsoft.com/office/drawing/2014/chart" uri="{C3380CC4-5D6E-409C-BE32-E72D297353CC}">
              <c16:uniqueId val="{00000002-4DEF-48B9-A3E4-4A9E50677923}"/>
            </c:ext>
          </c:extLst>
        </c:ser>
        <c:ser>
          <c:idx val="3"/>
          <c:order val="3"/>
          <c:tx>
            <c:strRef>
              <c:f>'2 Figures'!$B$48</c:f>
              <c:strCache>
                <c:ptCount val="1"/>
                <c:pt idx="0">
                  <c:v>Other services</c:v>
                </c:pt>
              </c:strCache>
            </c:strRef>
          </c:tx>
          <c:invertIfNegative val="0"/>
          <c:cat>
            <c:strRef>
              <c:extLst>
                <c:ext xmlns:c15="http://schemas.microsoft.com/office/drawing/2012/chart" uri="{02D57815-91ED-43cb-92C2-25804820EDAC}">
                  <c15:fullRef>
                    <c15:sqref>'2 Figures'!$C$44:$D$44</c15:sqref>
                  </c15:fullRef>
                </c:ext>
              </c:extLst>
              <c:f>'2 Figures'!$D$44</c:f>
              <c:strCache>
                <c:ptCount val="1"/>
                <c:pt idx="0">
                  <c:v>2020 second quarter</c:v>
                </c:pt>
              </c:strCache>
            </c:strRef>
          </c:cat>
          <c:val>
            <c:numRef>
              <c:extLst>
                <c:ext xmlns:c15="http://schemas.microsoft.com/office/drawing/2012/chart" uri="{02D57815-91ED-43cb-92C2-25804820EDAC}">
                  <c15:fullRef>
                    <c15:sqref>'2 Figures'!$C$48:$D$48</c15:sqref>
                  </c15:fullRef>
                </c:ext>
              </c:extLst>
              <c:f>'2 Figures'!$D$48</c:f>
              <c:numCache>
                <c:formatCode>0</c:formatCode>
                <c:ptCount val="1"/>
                <c:pt idx="0">
                  <c:v>793.02656933665378</c:v>
                </c:pt>
              </c:numCache>
            </c:numRef>
          </c:val>
          <c:extLst>
            <c:ext xmlns:c16="http://schemas.microsoft.com/office/drawing/2014/chart" uri="{C3380CC4-5D6E-409C-BE32-E72D297353CC}">
              <c16:uniqueId val="{00000003-4DEF-48B9-A3E4-4A9E50677923}"/>
            </c:ext>
          </c:extLst>
        </c:ser>
        <c:ser>
          <c:idx val="7"/>
          <c:order val="4"/>
          <c:tx>
            <c:strRef>
              <c:f>'2 Figures'!$B$49</c:f>
              <c:strCache>
                <c:ptCount val="1"/>
                <c:pt idx="0">
                  <c:v>Electricity, gas, heat, water, waste</c:v>
                </c:pt>
              </c:strCache>
            </c:strRef>
          </c:tx>
          <c:invertIfNegative val="0"/>
          <c:cat>
            <c:strRef>
              <c:extLst>
                <c:ext xmlns:c15="http://schemas.microsoft.com/office/drawing/2012/chart" uri="{02D57815-91ED-43cb-92C2-25804820EDAC}">
                  <c15:fullRef>
                    <c15:sqref>'2 Figures'!$C$44:$D$44</c15:sqref>
                  </c15:fullRef>
                </c:ext>
              </c:extLst>
              <c:f>'2 Figures'!$D$44</c:f>
              <c:strCache>
                <c:ptCount val="1"/>
                <c:pt idx="0">
                  <c:v>2020 second quarter</c:v>
                </c:pt>
              </c:strCache>
            </c:strRef>
          </c:cat>
          <c:val>
            <c:numRef>
              <c:extLst>
                <c:ext xmlns:c15="http://schemas.microsoft.com/office/drawing/2012/chart" uri="{02D57815-91ED-43cb-92C2-25804820EDAC}">
                  <c15:fullRef>
                    <c15:sqref>'2 Figures'!$C$49:$D$49</c15:sqref>
                  </c15:fullRef>
                </c:ext>
              </c:extLst>
              <c:f>'2 Figures'!$D$49</c:f>
              <c:numCache>
                <c:formatCode>0</c:formatCode>
                <c:ptCount val="1"/>
                <c:pt idx="0">
                  <c:v>1512.5186790360044</c:v>
                </c:pt>
              </c:numCache>
            </c:numRef>
          </c:val>
          <c:extLst>
            <c:ext xmlns:c16="http://schemas.microsoft.com/office/drawing/2014/chart" uri="{C3380CC4-5D6E-409C-BE32-E72D297353CC}">
              <c16:uniqueId val="{00000005-4DEF-48B9-A3E4-4A9E50677923}"/>
            </c:ext>
          </c:extLst>
        </c:ser>
        <c:ser>
          <c:idx val="2"/>
          <c:order val="5"/>
          <c:tx>
            <c:strRef>
              <c:f>'2 Figures'!$B$50</c:f>
              <c:strCache>
                <c:ptCount val="1"/>
                <c:pt idx="0">
                  <c:v>Households and non-profit institutions</c:v>
                </c:pt>
              </c:strCache>
            </c:strRef>
          </c:tx>
          <c:invertIfNegative val="0"/>
          <c:cat>
            <c:strRef>
              <c:extLst>
                <c:ext xmlns:c15="http://schemas.microsoft.com/office/drawing/2012/chart" uri="{02D57815-91ED-43cb-92C2-25804820EDAC}">
                  <c15:fullRef>
                    <c15:sqref>'2 Figures'!$C$44:$D$44</c15:sqref>
                  </c15:fullRef>
                </c:ext>
              </c:extLst>
              <c:f>'2 Figures'!$D$44</c:f>
              <c:strCache>
                <c:ptCount val="1"/>
                <c:pt idx="0">
                  <c:v>2020 second quarter</c:v>
                </c:pt>
              </c:strCache>
            </c:strRef>
          </c:cat>
          <c:val>
            <c:numRef>
              <c:extLst>
                <c:ext xmlns:c15="http://schemas.microsoft.com/office/drawing/2012/chart" uri="{02D57815-91ED-43cb-92C2-25804820EDAC}">
                  <c15:fullRef>
                    <c15:sqref>'2 Figures'!$C$50:$D$50</c15:sqref>
                  </c15:fullRef>
                </c:ext>
              </c:extLst>
              <c:f>'2 Figures'!$D$50</c:f>
              <c:numCache>
                <c:formatCode>0</c:formatCode>
                <c:ptCount val="1"/>
                <c:pt idx="0">
                  <c:v>1922.3264563593445</c:v>
                </c:pt>
              </c:numCache>
            </c:numRef>
          </c:val>
          <c:extLst>
            <c:ext xmlns:c16="http://schemas.microsoft.com/office/drawing/2014/chart" uri="{C3380CC4-5D6E-409C-BE32-E72D297353CC}">
              <c16:uniqueId val="{00000006-4DEF-48B9-A3E4-4A9E50677923}"/>
            </c:ext>
          </c:extLst>
        </c:ser>
        <c:ser>
          <c:idx val="6"/>
          <c:order val="6"/>
          <c:tx>
            <c:strRef>
              <c:f>'2 Figures'!$B$51</c:f>
              <c:strCache>
                <c:ptCount val="1"/>
                <c:pt idx="0">
                  <c:v>Agriculture, forestry and fishery</c:v>
                </c:pt>
              </c:strCache>
            </c:strRef>
          </c:tx>
          <c:invertIfNegative val="0"/>
          <c:cat>
            <c:strRef>
              <c:extLst>
                <c:ext xmlns:c15="http://schemas.microsoft.com/office/drawing/2012/chart" uri="{02D57815-91ED-43cb-92C2-25804820EDAC}">
                  <c15:fullRef>
                    <c15:sqref>'2 Figures'!$C$44:$D$44</c15:sqref>
                  </c15:fullRef>
                </c:ext>
              </c:extLst>
              <c:f>'2 Figures'!$D$44</c:f>
              <c:strCache>
                <c:ptCount val="1"/>
                <c:pt idx="0">
                  <c:v>2020 second quarter</c:v>
                </c:pt>
              </c:strCache>
            </c:strRef>
          </c:cat>
          <c:val>
            <c:numRef>
              <c:extLst>
                <c:ext xmlns:c15="http://schemas.microsoft.com/office/drawing/2012/chart" uri="{02D57815-91ED-43cb-92C2-25804820EDAC}">
                  <c15:fullRef>
                    <c15:sqref>'2 Figures'!$C$51:$D$51</c15:sqref>
                  </c15:fullRef>
                </c:ext>
              </c:extLst>
              <c:f>'2 Figures'!$D$51</c:f>
              <c:numCache>
                <c:formatCode>0</c:formatCode>
                <c:ptCount val="1"/>
                <c:pt idx="0">
                  <c:v>2154.2945974271115</c:v>
                </c:pt>
              </c:numCache>
            </c:numRef>
          </c:val>
          <c:extLst>
            <c:ext xmlns:c16="http://schemas.microsoft.com/office/drawing/2014/chart" uri="{C3380CC4-5D6E-409C-BE32-E72D297353CC}">
              <c16:uniqueId val="{00000004-4DEF-48B9-A3E4-4A9E50677923}"/>
            </c:ext>
          </c:extLst>
        </c:ser>
        <c:ser>
          <c:idx val="0"/>
          <c:order val="7"/>
          <c:tx>
            <c:strRef>
              <c:f>'2 Figures'!$B$52</c:f>
              <c:strCache>
                <c:ptCount val="1"/>
                <c:pt idx="0">
                  <c:v>Transport</c:v>
                </c:pt>
              </c:strCache>
            </c:strRef>
          </c:tx>
          <c:invertIfNegative val="0"/>
          <c:cat>
            <c:strRef>
              <c:extLst>
                <c:ext xmlns:c15="http://schemas.microsoft.com/office/drawing/2012/chart" uri="{02D57815-91ED-43cb-92C2-25804820EDAC}">
                  <c15:fullRef>
                    <c15:sqref>'2 Figures'!$C$44:$D$44</c15:sqref>
                  </c15:fullRef>
                </c:ext>
              </c:extLst>
              <c:f>'2 Figures'!$D$44</c:f>
              <c:strCache>
                <c:ptCount val="1"/>
                <c:pt idx="0">
                  <c:v>2020 second quarter</c:v>
                </c:pt>
              </c:strCache>
            </c:strRef>
          </c:cat>
          <c:val>
            <c:numRef>
              <c:extLst>
                <c:ext xmlns:c15="http://schemas.microsoft.com/office/drawing/2012/chart" uri="{02D57815-91ED-43cb-92C2-25804820EDAC}">
                  <c15:fullRef>
                    <c15:sqref>'2 Figures'!$C$52:$D$52</c15:sqref>
                  </c15:fullRef>
                </c:ext>
              </c:extLst>
              <c:f>'2 Figures'!$D$52</c:f>
              <c:numCache>
                <c:formatCode>0</c:formatCode>
                <c:ptCount val="1"/>
                <c:pt idx="0">
                  <c:v>1327.6439881537622</c:v>
                </c:pt>
              </c:numCache>
            </c:numRef>
          </c:val>
          <c:extLst>
            <c:ext xmlns:c16="http://schemas.microsoft.com/office/drawing/2014/chart" uri="{C3380CC4-5D6E-409C-BE32-E72D297353CC}">
              <c16:uniqueId val="{00000008-4DEF-48B9-A3E4-4A9E50677923}"/>
            </c:ext>
          </c:extLst>
        </c:ser>
        <c:ser>
          <c:idx val="4"/>
          <c:order val="8"/>
          <c:tx>
            <c:strRef>
              <c:f>'2 Figures'!$B$53</c:f>
              <c:strCache>
                <c:ptCount val="1"/>
                <c:pt idx="0">
                  <c:v>Manufacturing</c:v>
                </c:pt>
              </c:strCache>
            </c:strRef>
          </c:tx>
          <c:invertIfNegative val="0"/>
          <c:cat>
            <c:strRef>
              <c:extLst>
                <c:ext xmlns:c15="http://schemas.microsoft.com/office/drawing/2012/chart" uri="{02D57815-91ED-43cb-92C2-25804820EDAC}">
                  <c15:fullRef>
                    <c15:sqref>'2 Figures'!$C$44:$D$44</c15:sqref>
                  </c15:fullRef>
                </c:ext>
              </c:extLst>
              <c:f>'2 Figures'!$D$44</c:f>
              <c:strCache>
                <c:ptCount val="1"/>
                <c:pt idx="0">
                  <c:v>2020 second quarter</c:v>
                </c:pt>
              </c:strCache>
            </c:strRef>
          </c:cat>
          <c:val>
            <c:numRef>
              <c:extLst>
                <c:ext xmlns:c15="http://schemas.microsoft.com/office/drawing/2012/chart" uri="{02D57815-91ED-43cb-92C2-25804820EDAC}">
                  <c15:fullRef>
                    <c15:sqref>'2 Figures'!$C$53:$D$53</c15:sqref>
                  </c15:fullRef>
                </c:ext>
              </c:extLst>
              <c:f>'2 Figures'!$D$53</c:f>
              <c:numCache>
                <c:formatCode>0</c:formatCode>
                <c:ptCount val="1"/>
                <c:pt idx="0">
                  <c:v>3540.832931517521</c:v>
                </c:pt>
              </c:numCache>
            </c:numRef>
          </c:val>
          <c:extLst>
            <c:ext xmlns:c16="http://schemas.microsoft.com/office/drawing/2014/chart" uri="{C3380CC4-5D6E-409C-BE32-E72D297353CC}">
              <c16:uniqueId val="{00000007-4DEF-48B9-A3E4-4A9E50677923}"/>
            </c:ext>
          </c:extLst>
        </c:ser>
        <c:dLbls>
          <c:showLegendKey val="0"/>
          <c:showVal val="0"/>
          <c:showCatName val="0"/>
          <c:showSerName val="0"/>
          <c:showPercent val="0"/>
          <c:showBubbleSize val="0"/>
        </c:dLbls>
        <c:gapWidth val="150"/>
        <c:axId val="179974912"/>
        <c:axId val="179976448"/>
      </c:barChart>
      <c:catAx>
        <c:axId val="179974912"/>
        <c:scaling>
          <c:orientation val="minMax"/>
        </c:scaling>
        <c:delete val="1"/>
        <c:axPos val="l"/>
        <c:numFmt formatCode="General" sourceLinked="0"/>
        <c:majorTickMark val="out"/>
        <c:minorTickMark val="none"/>
        <c:tickLblPos val="nextTo"/>
        <c:crossAx val="179976448"/>
        <c:crosses val="autoZero"/>
        <c:auto val="1"/>
        <c:lblAlgn val="ctr"/>
        <c:lblOffset val="100"/>
        <c:noMultiLvlLbl val="0"/>
      </c:catAx>
      <c:valAx>
        <c:axId val="179976448"/>
        <c:scaling>
          <c:orientation val="minMax"/>
        </c:scaling>
        <c:delete val="0"/>
        <c:axPos val="b"/>
        <c:majorGridlines/>
        <c:title>
          <c:tx>
            <c:rich>
              <a:bodyPr rot="0" vert="horz"/>
              <a:lstStyle/>
              <a:p>
                <a:pPr>
                  <a:defRPr b="1"/>
                </a:pPr>
                <a:r>
                  <a:rPr lang="sv-SE" b="1"/>
                  <a:t>Thousand tonnes carbon dioxide equivalents</a:t>
                </a:r>
              </a:p>
            </c:rich>
          </c:tx>
          <c:layout/>
          <c:overlay val="0"/>
        </c:title>
        <c:numFmt formatCode="#,##0" sourceLinked="0"/>
        <c:majorTickMark val="out"/>
        <c:minorTickMark val="none"/>
        <c:tickLblPos val="nextTo"/>
        <c:crossAx val="179974912"/>
        <c:crosses val="autoZero"/>
        <c:crossBetween val="between"/>
      </c:valAx>
    </c:plotArea>
    <c:legend>
      <c:legendPos val="l"/>
      <c:layout>
        <c:manualLayout>
          <c:xMode val="edge"/>
          <c:yMode val="edge"/>
          <c:x val="1.5099378832348669E-2"/>
          <c:y val="0.18277287159965808"/>
          <c:w val="0.40603490646521839"/>
          <c:h val="0.65995482715856524"/>
        </c:manualLayout>
      </c:layout>
      <c:overlay val="0"/>
      <c:txPr>
        <a:bodyPr/>
        <a:lstStyle/>
        <a:p>
          <a:pPr>
            <a:defRPr sz="1000"/>
          </a:pPr>
          <a:endParaRPr lang="sv-SE"/>
        </a:p>
      </c:txPr>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sv-SE" sz="1400"/>
              <a:t>Emissions of greenhouse gases, </a:t>
            </a:r>
            <a:r>
              <a:rPr lang="sv-SE" sz="1400" b="1" i="0" u="none" strike="noStrike" baseline="0">
                <a:effectLst/>
              </a:rPr>
              <a:t>second </a:t>
            </a:r>
            <a:r>
              <a:rPr lang="sv-SE" sz="1400"/>
              <a:t>quarter </a:t>
            </a:r>
            <a:r>
              <a:rPr lang="sv-SE" sz="1400" baseline="0"/>
              <a:t>2020 and 2019</a:t>
            </a:r>
            <a:endParaRPr lang="sv-SE" sz="1400"/>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sv-SE"/>
        </a:p>
      </c:txPr>
    </c:title>
    <c:autoTitleDeleted val="0"/>
    <c:plotArea>
      <c:layout>
        <c:manualLayout>
          <c:layoutTarget val="inner"/>
          <c:xMode val="edge"/>
          <c:yMode val="edge"/>
          <c:x val="0.28429878478100468"/>
          <c:y val="9.0740061162079527E-2"/>
          <c:w val="0.53401843387767955"/>
          <c:h val="0.79609371764309278"/>
        </c:manualLayout>
      </c:layout>
      <c:barChart>
        <c:barDir val="bar"/>
        <c:grouping val="clustered"/>
        <c:varyColors val="0"/>
        <c:ser>
          <c:idx val="1"/>
          <c:order val="0"/>
          <c:tx>
            <c:strRef>
              <c:f>'2 Figures'!$C$44</c:f>
              <c:strCache>
                <c:ptCount val="1"/>
                <c:pt idx="0">
                  <c:v>2019 second quarter</c:v>
                </c:pt>
              </c:strCache>
            </c:strRef>
          </c:tx>
          <c:spPr>
            <a:solidFill>
              <a:schemeClr val="accent4">
                <a:tint val="77000"/>
              </a:schemeClr>
            </a:solidFill>
            <a:ln>
              <a:noFill/>
            </a:ln>
            <a:effectLst/>
          </c:spPr>
          <c:invertIfNegative val="0"/>
          <c:cat>
            <c:strRef>
              <c:f>'2 Figures'!$B$45:$B$53</c:f>
              <c:strCache>
                <c:ptCount val="9"/>
                <c:pt idx="0">
                  <c:v>Public sector</c:v>
                </c:pt>
                <c:pt idx="1">
                  <c:v>Mining</c:v>
                </c:pt>
                <c:pt idx="2">
                  <c:v>Construction</c:v>
                </c:pt>
                <c:pt idx="3">
                  <c:v>Other services</c:v>
                </c:pt>
                <c:pt idx="4">
                  <c:v>Electricity, gas, heat, water, waste</c:v>
                </c:pt>
                <c:pt idx="5">
                  <c:v>Households and non-profit institutions</c:v>
                </c:pt>
                <c:pt idx="6">
                  <c:v>Agriculture, forestry and fishery</c:v>
                </c:pt>
                <c:pt idx="7">
                  <c:v>Transport</c:v>
                </c:pt>
                <c:pt idx="8">
                  <c:v>Manufacturing</c:v>
                </c:pt>
              </c:strCache>
            </c:strRef>
          </c:cat>
          <c:val>
            <c:numRef>
              <c:f>'2 Figures'!$C$45:$C$53</c:f>
              <c:numCache>
                <c:formatCode>0</c:formatCode>
                <c:ptCount val="9"/>
                <c:pt idx="0">
                  <c:v>152.38511375498143</c:v>
                </c:pt>
                <c:pt idx="1">
                  <c:v>272.27134779186002</c:v>
                </c:pt>
                <c:pt idx="2">
                  <c:v>474.28713397293177</c:v>
                </c:pt>
                <c:pt idx="3">
                  <c:v>871.62613816998191</c:v>
                </c:pt>
                <c:pt idx="4">
                  <c:v>1316.8571913125772</c:v>
                </c:pt>
                <c:pt idx="5">
                  <c:v>2260.7750910060545</c:v>
                </c:pt>
                <c:pt idx="6">
                  <c:v>2188.8038169106358</c:v>
                </c:pt>
                <c:pt idx="7">
                  <c:v>2405.3084416669722</c:v>
                </c:pt>
                <c:pt idx="8">
                  <c:v>3703.4973757427342</c:v>
                </c:pt>
              </c:numCache>
            </c:numRef>
          </c:val>
          <c:extLst>
            <c:ext xmlns:c16="http://schemas.microsoft.com/office/drawing/2014/chart" uri="{C3380CC4-5D6E-409C-BE32-E72D297353CC}">
              <c16:uniqueId val="{00000000-37F9-48CD-B4F0-C6B6272202C1}"/>
            </c:ext>
          </c:extLst>
        </c:ser>
        <c:ser>
          <c:idx val="0"/>
          <c:order val="1"/>
          <c:tx>
            <c:strRef>
              <c:f>'2 Figures'!$D$44</c:f>
              <c:strCache>
                <c:ptCount val="1"/>
                <c:pt idx="0">
                  <c:v>2020 second quarter</c:v>
                </c:pt>
              </c:strCache>
            </c:strRef>
          </c:tx>
          <c:spPr>
            <a:solidFill>
              <a:schemeClr val="accent4">
                <a:shade val="76000"/>
              </a:schemeClr>
            </a:solidFill>
            <a:ln>
              <a:noFill/>
            </a:ln>
            <a:effectLst/>
          </c:spPr>
          <c:invertIfNegative val="0"/>
          <c:cat>
            <c:strRef>
              <c:f>'2 Figures'!$B$45:$B$53</c:f>
              <c:strCache>
                <c:ptCount val="9"/>
                <c:pt idx="0">
                  <c:v>Public sector</c:v>
                </c:pt>
                <c:pt idx="1">
                  <c:v>Mining</c:v>
                </c:pt>
                <c:pt idx="2">
                  <c:v>Construction</c:v>
                </c:pt>
                <c:pt idx="3">
                  <c:v>Other services</c:v>
                </c:pt>
                <c:pt idx="4">
                  <c:v>Electricity, gas, heat, water, waste</c:v>
                </c:pt>
                <c:pt idx="5">
                  <c:v>Households and non-profit institutions</c:v>
                </c:pt>
                <c:pt idx="6">
                  <c:v>Agriculture, forestry and fishery</c:v>
                </c:pt>
                <c:pt idx="7">
                  <c:v>Transport</c:v>
                </c:pt>
                <c:pt idx="8">
                  <c:v>Manufacturing</c:v>
                </c:pt>
              </c:strCache>
            </c:strRef>
          </c:cat>
          <c:val>
            <c:numRef>
              <c:f>'2 Figures'!$D$45:$D$53</c:f>
              <c:numCache>
                <c:formatCode>0</c:formatCode>
                <c:ptCount val="9"/>
                <c:pt idx="0">
                  <c:v>123.43611469033874</c:v>
                </c:pt>
                <c:pt idx="1">
                  <c:v>273.89489040835377</c:v>
                </c:pt>
                <c:pt idx="2">
                  <c:v>465.11585228054378</c:v>
                </c:pt>
                <c:pt idx="3">
                  <c:v>793.02656933665378</c:v>
                </c:pt>
                <c:pt idx="4">
                  <c:v>1512.5186790360044</c:v>
                </c:pt>
                <c:pt idx="5">
                  <c:v>1922.3264563593445</c:v>
                </c:pt>
                <c:pt idx="6">
                  <c:v>2154.2945974271115</c:v>
                </c:pt>
                <c:pt idx="7">
                  <c:v>1327.6439881537622</c:v>
                </c:pt>
                <c:pt idx="8">
                  <c:v>3540.832931517521</c:v>
                </c:pt>
              </c:numCache>
            </c:numRef>
          </c:val>
          <c:extLst>
            <c:ext xmlns:c16="http://schemas.microsoft.com/office/drawing/2014/chart" uri="{C3380CC4-5D6E-409C-BE32-E72D297353CC}">
              <c16:uniqueId val="{00000001-37F9-48CD-B4F0-C6B6272202C1}"/>
            </c:ext>
          </c:extLst>
        </c:ser>
        <c:dLbls>
          <c:showLegendKey val="0"/>
          <c:showVal val="0"/>
          <c:showCatName val="0"/>
          <c:showSerName val="0"/>
          <c:showPercent val="0"/>
          <c:showBubbleSize val="0"/>
        </c:dLbls>
        <c:gapWidth val="35"/>
        <c:axId val="180014464"/>
        <c:axId val="180020352"/>
      </c:barChart>
      <c:catAx>
        <c:axId val="180014464"/>
        <c:scaling>
          <c:orientation val="minMax"/>
        </c:scaling>
        <c:delete val="0"/>
        <c:axPos val="l"/>
        <c:numFmt formatCode="General"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180020352"/>
        <c:crosses val="autoZero"/>
        <c:auto val="1"/>
        <c:lblAlgn val="ctr"/>
        <c:lblOffset val="100"/>
        <c:noMultiLvlLbl val="0"/>
      </c:catAx>
      <c:valAx>
        <c:axId val="180020352"/>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sv-SE" sz="1000" b="1" i="0" baseline="0">
                    <a:effectLst/>
                  </a:rPr>
                  <a:t>Thousand tonnes carbon dioxide equivalents</a:t>
                </a:r>
                <a:endParaRPr lang="sv-SE" sz="1000">
                  <a:effectLst/>
                </a:endParaRPr>
              </a:p>
            </c:rich>
          </c:tx>
          <c:layout>
            <c:manualLayout>
              <c:xMode val="edge"/>
              <c:yMode val="edge"/>
              <c:x val="0.38327108926802594"/>
              <c:y val="0.94322926147992969"/>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endParaRPr lang="sv-SE"/>
            </a:p>
          </c:txPr>
        </c:title>
        <c:numFmt formatCode="#,##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180014464"/>
        <c:crosses val="autoZero"/>
        <c:crossBetween val="between"/>
      </c:valAx>
      <c:spPr>
        <a:solidFill>
          <a:schemeClr val="bg1"/>
        </a:solidFill>
        <a:ln>
          <a:noFill/>
        </a:ln>
        <a:effectLst/>
      </c:spPr>
    </c:plotArea>
    <c:legend>
      <c:legendPos val="r"/>
      <c:layout>
        <c:manualLayout>
          <c:xMode val="edge"/>
          <c:yMode val="edge"/>
          <c:x val="0.82094502080834619"/>
          <c:y val="0.48770403263802886"/>
          <c:w val="0.17558760405196913"/>
          <c:h val="0.1101296098038769"/>
        </c:manualLayout>
      </c:layout>
      <c:overlay val="0"/>
      <c:spPr>
        <a:solidFill>
          <a:sysClr val="window" lastClr="FFFFFF"/>
        </a:solid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mn-lt"/>
                <a:ea typeface="+mn-ea"/>
                <a:cs typeface="+mn-cs"/>
              </a:defRPr>
            </a:pPr>
            <a:r>
              <a:rPr lang="sv-SE" sz="1400" b="1" i="0" baseline="0">
                <a:effectLst/>
              </a:rPr>
              <a:t>Emissions of greenhouse gases from  the Swedish economy and households, </a:t>
            </a:r>
            <a:br>
              <a:rPr lang="sv-SE" sz="1400" b="1" i="0" baseline="0">
                <a:effectLst/>
              </a:rPr>
            </a:br>
            <a:r>
              <a:rPr lang="sv-SE" sz="1400" b="1" i="0" baseline="0">
                <a:effectLst/>
              </a:rPr>
              <a:t>2008Q1-2020Q2</a:t>
            </a:r>
          </a:p>
        </c:rich>
      </c:tx>
      <c:layout>
        <c:manualLayout>
          <c:xMode val="edge"/>
          <c:yMode val="edge"/>
          <c:x val="0.1496132683066736"/>
          <c:y val="1.5058821297441956E-2"/>
        </c:manualLayout>
      </c:layout>
      <c:overlay val="0"/>
    </c:title>
    <c:autoTitleDeleted val="0"/>
    <c:plotArea>
      <c:layout>
        <c:manualLayout>
          <c:layoutTarget val="inner"/>
          <c:xMode val="edge"/>
          <c:yMode val="edge"/>
          <c:x val="0.10970847752311216"/>
          <c:y val="0.13623846058531386"/>
          <c:w val="0.8749139542270592"/>
          <c:h val="0.39340676583750267"/>
        </c:manualLayout>
      </c:layout>
      <c:barChart>
        <c:barDir val="col"/>
        <c:grouping val="stacked"/>
        <c:varyColors val="0"/>
        <c:ser>
          <c:idx val="0"/>
          <c:order val="0"/>
          <c:tx>
            <c:strRef>
              <c:f>'1 Emissions'!$C$47</c:f>
              <c:strCache>
                <c:ptCount val="1"/>
                <c:pt idx="0">
                  <c:v>Agriculture, forestry and fishery</c:v>
                </c:pt>
              </c:strCache>
            </c:strRef>
          </c:tx>
          <c:invertIfNegative val="0"/>
          <c:cat>
            <c:strRef>
              <c:f>'1 Emissions'!$D$46:$BA$46</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'1 Emissions'!$D$47:$BA$47</c:f>
              <c:numCache>
                <c:formatCode>#,##0</c:formatCode>
                <c:ptCount val="50"/>
                <c:pt idx="0">
                  <c:v>2355.8939909806168</c:v>
                </c:pt>
                <c:pt idx="1">
                  <c:v>2390.011018198782</c:v>
                </c:pt>
                <c:pt idx="2">
                  <c:v>2379.1750719850329</c:v>
                </c:pt>
                <c:pt idx="3">
                  <c:v>2416.7158144509476</c:v>
                </c:pt>
                <c:pt idx="4">
                  <c:v>2280.0104715668858</c:v>
                </c:pt>
                <c:pt idx="5">
                  <c:v>2298.6220436864178</c:v>
                </c:pt>
                <c:pt idx="6">
                  <c:v>2296.5757132371054</c:v>
                </c:pt>
                <c:pt idx="7">
                  <c:v>2305.9601424007346</c:v>
                </c:pt>
                <c:pt idx="8">
                  <c:v>2351.3748542671046</c:v>
                </c:pt>
                <c:pt idx="9">
                  <c:v>2339.4674260981001</c:v>
                </c:pt>
                <c:pt idx="10">
                  <c:v>2350.3343843486009</c:v>
                </c:pt>
                <c:pt idx="11">
                  <c:v>2417.0916824822848</c:v>
                </c:pt>
                <c:pt idx="12">
                  <c:v>2347.732039651833</c:v>
                </c:pt>
                <c:pt idx="13">
                  <c:v>2378.5851433057587</c:v>
                </c:pt>
                <c:pt idx="14">
                  <c:v>2366.0009966059511</c:v>
                </c:pt>
                <c:pt idx="15">
                  <c:v>2368.7688376423348</c:v>
                </c:pt>
                <c:pt idx="16">
                  <c:v>2332.5046421866873</c:v>
                </c:pt>
                <c:pt idx="17">
                  <c:v>2312.5855416609829</c:v>
                </c:pt>
                <c:pt idx="18">
                  <c:v>2322.9814761558473</c:v>
                </c:pt>
                <c:pt idx="19">
                  <c:v>2338.6891774385576</c:v>
                </c:pt>
                <c:pt idx="20">
                  <c:v>2311.2824542843596</c:v>
                </c:pt>
                <c:pt idx="21">
                  <c:v>2321.1778009321515</c:v>
                </c:pt>
                <c:pt idx="22">
                  <c:v>2325.2380317972975</c:v>
                </c:pt>
                <c:pt idx="23">
                  <c:v>2323.4353980710243</c:v>
                </c:pt>
                <c:pt idx="24">
                  <c:v>2288.2590913436197</c:v>
                </c:pt>
                <c:pt idx="25">
                  <c:v>2303.106122947217</c:v>
                </c:pt>
                <c:pt idx="26">
                  <c:v>2314.6961784330638</c:v>
                </c:pt>
                <c:pt idx="27">
                  <c:v>2320.6598450654265</c:v>
                </c:pt>
                <c:pt idx="28">
                  <c:v>2277.1061942880742</c:v>
                </c:pt>
                <c:pt idx="29">
                  <c:v>2305.2080779388493</c:v>
                </c:pt>
                <c:pt idx="30">
                  <c:v>2294.7299584583634</c:v>
                </c:pt>
                <c:pt idx="31">
                  <c:v>2319.1445728951312</c:v>
                </c:pt>
                <c:pt idx="32">
                  <c:v>2224.4341920972802</c:v>
                </c:pt>
                <c:pt idx="33">
                  <c:v>2254.9921650750139</c:v>
                </c:pt>
                <c:pt idx="34">
                  <c:v>2259.2174532011268</c:v>
                </c:pt>
                <c:pt idx="35">
                  <c:v>2290.5099834883176</c:v>
                </c:pt>
                <c:pt idx="36">
                  <c:v>2251.4878559889648</c:v>
                </c:pt>
                <c:pt idx="37">
                  <c:v>2276.9654538274317</c:v>
                </c:pt>
                <c:pt idx="38">
                  <c:v>2300.5874356735076</c:v>
                </c:pt>
                <c:pt idx="39">
                  <c:v>2302.6762634970341</c:v>
                </c:pt>
                <c:pt idx="40">
                  <c:v>2149.0595976798695</c:v>
                </c:pt>
                <c:pt idx="41">
                  <c:v>2184.0925425287573</c:v>
                </c:pt>
                <c:pt idx="42">
                  <c:v>2209.8039643845691</c:v>
                </c:pt>
                <c:pt idx="43">
                  <c:v>2202.7054500166228</c:v>
                </c:pt>
                <c:pt idx="44">
                  <c:v>2153.2829832210737</c:v>
                </c:pt>
                <c:pt idx="45">
                  <c:v>2188.8038169106358</c:v>
                </c:pt>
                <c:pt idx="46">
                  <c:v>2214.3744462490745</c:v>
                </c:pt>
                <c:pt idx="47">
                  <c:v>2207.2979941598192</c:v>
                </c:pt>
                <c:pt idx="48">
                  <c:v>2160.5708428569314</c:v>
                </c:pt>
                <c:pt idx="49">
                  <c:v>2154.2945974271115</c:v>
                </c:pt>
              </c:numCache>
            </c:numRef>
          </c:val>
          <c:extLst>
            <c:ext xmlns:c16="http://schemas.microsoft.com/office/drawing/2014/chart" uri="{C3380CC4-5D6E-409C-BE32-E72D297353CC}">
              <c16:uniqueId val="{00000000-D153-4FC5-84C0-89BE921C028D}"/>
            </c:ext>
          </c:extLst>
        </c:ser>
        <c:ser>
          <c:idx val="1"/>
          <c:order val="1"/>
          <c:tx>
            <c:strRef>
              <c:f>'1 Emissions'!$C$48</c:f>
              <c:strCache>
                <c:ptCount val="1"/>
                <c:pt idx="0">
                  <c:v>Mining</c:v>
                </c:pt>
              </c:strCache>
            </c:strRef>
          </c:tx>
          <c:invertIfNegative val="0"/>
          <c:cat>
            <c:strRef>
              <c:f>'1 Emissions'!$D$46:$BA$46</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'1 Emissions'!$D$48:$BA$48</c:f>
              <c:numCache>
                <c:formatCode>#,##0</c:formatCode>
                <c:ptCount val="50"/>
                <c:pt idx="0">
                  <c:v>194.25942283035991</c:v>
                </c:pt>
                <c:pt idx="1">
                  <c:v>209.0334401013539</c:v>
                </c:pt>
                <c:pt idx="2">
                  <c:v>204.15847348660148</c:v>
                </c:pt>
                <c:pt idx="3">
                  <c:v>203.2757953662601</c:v>
                </c:pt>
                <c:pt idx="4">
                  <c:v>153.9163704114564</c:v>
                </c:pt>
                <c:pt idx="5">
                  <c:v>148.93675004131541</c:v>
                </c:pt>
                <c:pt idx="6">
                  <c:v>152.17037305302929</c:v>
                </c:pt>
                <c:pt idx="7">
                  <c:v>221.57837715682192</c:v>
                </c:pt>
                <c:pt idx="8">
                  <c:v>237.459355992616</c:v>
                </c:pt>
                <c:pt idx="9">
                  <c:v>220.64126977237888</c:v>
                </c:pt>
                <c:pt idx="10">
                  <c:v>215.18557614449068</c:v>
                </c:pt>
                <c:pt idx="11">
                  <c:v>244.71136826103989</c:v>
                </c:pt>
                <c:pt idx="12">
                  <c:v>256.14551199057433</c:v>
                </c:pt>
                <c:pt idx="13">
                  <c:v>217.28223464667761</c:v>
                </c:pt>
                <c:pt idx="14">
                  <c:v>226.68834034728889</c:v>
                </c:pt>
                <c:pt idx="15">
                  <c:v>234.63675246614881</c:v>
                </c:pt>
                <c:pt idx="16">
                  <c:v>267.22815214469944</c:v>
                </c:pt>
                <c:pt idx="17">
                  <c:v>220.94451887756671</c:v>
                </c:pt>
                <c:pt idx="18">
                  <c:v>227.93995461389491</c:v>
                </c:pt>
                <c:pt idx="19">
                  <c:v>253.01617026676681</c:v>
                </c:pt>
                <c:pt idx="20">
                  <c:v>244.9422910293255</c:v>
                </c:pt>
                <c:pt idx="21">
                  <c:v>233.54843659804661</c:v>
                </c:pt>
                <c:pt idx="22">
                  <c:v>247.35444616424118</c:v>
                </c:pt>
                <c:pt idx="23">
                  <c:v>237.90613139572008</c:v>
                </c:pt>
                <c:pt idx="24">
                  <c:v>260.34660157738352</c:v>
                </c:pt>
                <c:pt idx="25">
                  <c:v>235.89717569877899</c:v>
                </c:pt>
                <c:pt idx="26">
                  <c:v>242.26273762516433</c:v>
                </c:pt>
                <c:pt idx="27">
                  <c:v>266.20559143408633</c:v>
                </c:pt>
                <c:pt idx="28">
                  <c:v>251.0718642330668</c:v>
                </c:pt>
                <c:pt idx="29">
                  <c:v>239.40011148770523</c:v>
                </c:pt>
                <c:pt idx="30">
                  <c:v>232.0675443693097</c:v>
                </c:pt>
                <c:pt idx="31">
                  <c:v>254.9959303127751</c:v>
                </c:pt>
                <c:pt idx="32">
                  <c:v>290.45270958148114</c:v>
                </c:pt>
                <c:pt idx="33">
                  <c:v>262.62099715901968</c:v>
                </c:pt>
                <c:pt idx="34">
                  <c:v>273.8126760557933</c:v>
                </c:pt>
                <c:pt idx="35">
                  <c:v>275.92824006195019</c:v>
                </c:pt>
                <c:pt idx="36">
                  <c:v>298.14761546083349</c:v>
                </c:pt>
                <c:pt idx="37">
                  <c:v>285.88706262743392</c:v>
                </c:pt>
                <c:pt idx="38">
                  <c:v>278.82385718748139</c:v>
                </c:pt>
                <c:pt idx="39">
                  <c:v>277.27770266334528</c:v>
                </c:pt>
                <c:pt idx="40">
                  <c:v>309.26361743505498</c:v>
                </c:pt>
                <c:pt idx="41">
                  <c:v>263.30903954980721</c:v>
                </c:pt>
                <c:pt idx="42">
                  <c:v>270.7699992802701</c:v>
                </c:pt>
                <c:pt idx="43">
                  <c:v>265.13901066944783</c:v>
                </c:pt>
                <c:pt idx="44">
                  <c:v>272.96756402672094</c:v>
                </c:pt>
                <c:pt idx="45">
                  <c:v>272.27134779186002</c:v>
                </c:pt>
                <c:pt idx="46">
                  <c:v>284.4923019074966</c:v>
                </c:pt>
                <c:pt idx="47">
                  <c:v>292.8928008443458</c:v>
                </c:pt>
                <c:pt idx="48">
                  <c:v>299.90002713655201</c:v>
                </c:pt>
                <c:pt idx="49">
                  <c:v>273.89489040835377</c:v>
                </c:pt>
              </c:numCache>
            </c:numRef>
          </c:val>
          <c:extLst>
            <c:ext xmlns:c16="http://schemas.microsoft.com/office/drawing/2014/chart" uri="{C3380CC4-5D6E-409C-BE32-E72D297353CC}">
              <c16:uniqueId val="{00000001-D153-4FC5-84C0-89BE921C028D}"/>
            </c:ext>
          </c:extLst>
        </c:ser>
        <c:ser>
          <c:idx val="2"/>
          <c:order val="2"/>
          <c:tx>
            <c:strRef>
              <c:f>'1 Emissions'!$C$49</c:f>
              <c:strCache>
                <c:ptCount val="1"/>
                <c:pt idx="0">
                  <c:v>Manufacturing</c:v>
                </c:pt>
              </c:strCache>
            </c:strRef>
          </c:tx>
          <c:invertIfNegative val="0"/>
          <c:cat>
            <c:strRef>
              <c:f>'1 Emissions'!$D$46:$BA$46</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'1 Emissions'!$D$49:$BA$49</c:f>
              <c:numCache>
                <c:formatCode>#,##0</c:formatCode>
                <c:ptCount val="50"/>
                <c:pt idx="0">
                  <c:v>4615.1825213812654</c:v>
                </c:pt>
                <c:pt idx="1">
                  <c:v>4502.0099128740903</c:v>
                </c:pt>
                <c:pt idx="2">
                  <c:v>4409.7823365882068</c:v>
                </c:pt>
                <c:pt idx="3">
                  <c:v>4898.5745302229452</c:v>
                </c:pt>
                <c:pt idx="4">
                  <c:v>3929.3704160731349</c:v>
                </c:pt>
                <c:pt idx="5">
                  <c:v>3585.7462482026049</c:v>
                </c:pt>
                <c:pt idx="6">
                  <c:v>3205.1901141354388</c:v>
                </c:pt>
                <c:pt idx="7">
                  <c:v>3971.7743812109939</c:v>
                </c:pt>
                <c:pt idx="8">
                  <c:v>4731.3479546509489</c:v>
                </c:pt>
                <c:pt idx="9">
                  <c:v>4352.9543529195607</c:v>
                </c:pt>
                <c:pt idx="10">
                  <c:v>3996.5824170860806</c:v>
                </c:pt>
                <c:pt idx="11">
                  <c:v>4578.8321012009355</c:v>
                </c:pt>
                <c:pt idx="12">
                  <c:v>4475.0265785994297</c:v>
                </c:pt>
                <c:pt idx="13">
                  <c:v>4120.4719728680611</c:v>
                </c:pt>
                <c:pt idx="14">
                  <c:v>3868.5997988356185</c:v>
                </c:pt>
                <c:pt idx="15">
                  <c:v>4144.9300950822553</c:v>
                </c:pt>
                <c:pt idx="16">
                  <c:v>4121.7099156634285</c:v>
                </c:pt>
                <c:pt idx="17">
                  <c:v>3921.4287645629643</c:v>
                </c:pt>
                <c:pt idx="18">
                  <c:v>3729.5522661601926</c:v>
                </c:pt>
                <c:pt idx="19">
                  <c:v>4075.7625074039852</c:v>
                </c:pt>
                <c:pt idx="20">
                  <c:v>3890.7527874970438</c:v>
                </c:pt>
                <c:pt idx="21">
                  <c:v>3660.0817341137085</c:v>
                </c:pt>
                <c:pt idx="22">
                  <c:v>3582.9692781854242</c:v>
                </c:pt>
                <c:pt idx="23">
                  <c:v>3734.3727660750742</c:v>
                </c:pt>
                <c:pt idx="24">
                  <c:v>3796.313867873344</c:v>
                </c:pt>
                <c:pt idx="25">
                  <c:v>3706.3857738554298</c:v>
                </c:pt>
                <c:pt idx="26">
                  <c:v>3522.3024176829176</c:v>
                </c:pt>
                <c:pt idx="27">
                  <c:v>3855.6282119369948</c:v>
                </c:pt>
                <c:pt idx="28">
                  <c:v>3944.5331378423029</c:v>
                </c:pt>
                <c:pt idx="29">
                  <c:v>3734.3185098996828</c:v>
                </c:pt>
                <c:pt idx="30">
                  <c:v>3519.6301887472182</c:v>
                </c:pt>
                <c:pt idx="31">
                  <c:v>3828.3619103505507</c:v>
                </c:pt>
                <c:pt idx="32">
                  <c:v>3736.6999072969938</c:v>
                </c:pt>
                <c:pt idx="33">
                  <c:v>3711.4500430476073</c:v>
                </c:pt>
                <c:pt idx="34">
                  <c:v>3596.0389257875604</c:v>
                </c:pt>
                <c:pt idx="35">
                  <c:v>3904.6978168926953</c:v>
                </c:pt>
                <c:pt idx="36">
                  <c:v>3780.2417093764147</c:v>
                </c:pt>
                <c:pt idx="37">
                  <c:v>3695.3092052891575</c:v>
                </c:pt>
                <c:pt idx="38">
                  <c:v>3584.3698066903098</c:v>
                </c:pt>
                <c:pt idx="39">
                  <c:v>3942.9591152328035</c:v>
                </c:pt>
                <c:pt idx="40">
                  <c:v>3799.8632755407825</c:v>
                </c:pt>
                <c:pt idx="41">
                  <c:v>3764.6973675668419</c:v>
                </c:pt>
                <c:pt idx="42">
                  <c:v>3508.526204646284</c:v>
                </c:pt>
                <c:pt idx="43">
                  <c:v>3807.6369150514024</c:v>
                </c:pt>
                <c:pt idx="44">
                  <c:v>3786.0563404201048</c:v>
                </c:pt>
                <c:pt idx="45">
                  <c:v>3703.4973757427342</c:v>
                </c:pt>
                <c:pt idx="46">
                  <c:v>3596.9516216793363</c:v>
                </c:pt>
                <c:pt idx="47">
                  <c:v>3741.4302100499494</c:v>
                </c:pt>
                <c:pt idx="48">
                  <c:v>3680.9999459635937</c:v>
                </c:pt>
                <c:pt idx="49">
                  <c:v>3540.832931517521</c:v>
                </c:pt>
              </c:numCache>
            </c:numRef>
          </c:val>
          <c:extLst>
            <c:ext xmlns:c16="http://schemas.microsoft.com/office/drawing/2014/chart" uri="{C3380CC4-5D6E-409C-BE32-E72D297353CC}">
              <c16:uniqueId val="{00000002-D153-4FC5-84C0-89BE921C028D}"/>
            </c:ext>
          </c:extLst>
        </c:ser>
        <c:ser>
          <c:idx val="3"/>
          <c:order val="3"/>
          <c:tx>
            <c:strRef>
              <c:f>'1 Emissions'!$C$50</c:f>
              <c:strCache>
                <c:ptCount val="1"/>
                <c:pt idx="0">
                  <c:v>Electricity, gas and hot water supply, water distribution, 
waste water and waste management</c:v>
                </c:pt>
              </c:strCache>
            </c:strRef>
          </c:tx>
          <c:invertIfNegative val="0"/>
          <c:cat>
            <c:strRef>
              <c:f>'1 Emissions'!$D$46:$BA$46</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'1 Emissions'!$D$50:$BA$50</c:f>
              <c:numCache>
                <c:formatCode>#,##0</c:formatCode>
                <c:ptCount val="50"/>
                <c:pt idx="0">
                  <c:v>3259.0731527120761</c:v>
                </c:pt>
                <c:pt idx="1">
                  <c:v>2112.9802220058909</c:v>
                </c:pt>
                <c:pt idx="2">
                  <c:v>1786.3626843850282</c:v>
                </c:pt>
                <c:pt idx="3">
                  <c:v>3122.1895032243847</c:v>
                </c:pt>
                <c:pt idx="4">
                  <c:v>3589.687550816865</c:v>
                </c:pt>
                <c:pt idx="5">
                  <c:v>2055.4020980401624</c:v>
                </c:pt>
                <c:pt idx="6">
                  <c:v>1493.413410144816</c:v>
                </c:pt>
                <c:pt idx="7">
                  <c:v>3422.5812706054685</c:v>
                </c:pt>
                <c:pt idx="8">
                  <c:v>4910.7011846087607</c:v>
                </c:pt>
                <c:pt idx="9">
                  <c:v>2470.0462700740491</c:v>
                </c:pt>
                <c:pt idx="10">
                  <c:v>1540.1971906254471</c:v>
                </c:pt>
                <c:pt idx="11">
                  <c:v>4084.881110983893</c:v>
                </c:pt>
                <c:pt idx="12">
                  <c:v>4270.2899710056399</c:v>
                </c:pt>
                <c:pt idx="13">
                  <c:v>2146.2377513867864</c:v>
                </c:pt>
                <c:pt idx="14">
                  <c:v>1484.6986421546508</c:v>
                </c:pt>
                <c:pt idx="15">
                  <c:v>2734.7968808456844</c:v>
                </c:pt>
                <c:pt idx="16">
                  <c:v>3664.4701273120231</c:v>
                </c:pt>
                <c:pt idx="17">
                  <c:v>1965.1302021334698</c:v>
                </c:pt>
                <c:pt idx="18">
                  <c:v>1412.3231424971236</c:v>
                </c:pt>
                <c:pt idx="19">
                  <c:v>2896.3663425007735</c:v>
                </c:pt>
                <c:pt idx="20">
                  <c:v>3722.0122323536671</c:v>
                </c:pt>
                <c:pt idx="21">
                  <c:v>1937.0302827955838</c:v>
                </c:pt>
                <c:pt idx="22">
                  <c:v>1469.0090531123074</c:v>
                </c:pt>
                <c:pt idx="23">
                  <c:v>2445.379002234949</c:v>
                </c:pt>
                <c:pt idx="24">
                  <c:v>2826.4701691878226</c:v>
                </c:pt>
                <c:pt idx="25">
                  <c:v>1833.2621134533495</c:v>
                </c:pt>
                <c:pt idx="26">
                  <c:v>1336.6945955013971</c:v>
                </c:pt>
                <c:pt idx="27">
                  <c:v>2455.8694563296872</c:v>
                </c:pt>
                <c:pt idx="28">
                  <c:v>2976.7815213496528</c:v>
                </c:pt>
                <c:pt idx="29">
                  <c:v>1709.8104241793058</c:v>
                </c:pt>
                <c:pt idx="30">
                  <c:v>1222.3462217878448</c:v>
                </c:pt>
                <c:pt idx="31">
                  <c:v>2427.7872102822121</c:v>
                </c:pt>
                <c:pt idx="32">
                  <c:v>3057.0536287831719</c:v>
                </c:pt>
                <c:pt idx="33">
                  <c:v>1727.794020212147</c:v>
                </c:pt>
                <c:pt idx="34">
                  <c:v>1306.4644555705599</c:v>
                </c:pt>
                <c:pt idx="35">
                  <c:v>2387.873032559276</c:v>
                </c:pt>
                <c:pt idx="36">
                  <c:v>2684.3748732093018</c:v>
                </c:pt>
                <c:pt idx="37">
                  <c:v>1796.7421101930095</c:v>
                </c:pt>
                <c:pt idx="38">
                  <c:v>1534.4808895245903</c:v>
                </c:pt>
                <c:pt idx="39">
                  <c:v>2368.1335097772717</c:v>
                </c:pt>
                <c:pt idx="40">
                  <c:v>2861.5807778769076</c:v>
                </c:pt>
                <c:pt idx="41">
                  <c:v>1618.4509630869795</c:v>
                </c:pt>
                <c:pt idx="42">
                  <c:v>1369.4256692785495</c:v>
                </c:pt>
                <c:pt idx="43">
                  <c:v>2381.9437749346071</c:v>
                </c:pt>
                <c:pt idx="44">
                  <c:v>2678.7674291784233</c:v>
                </c:pt>
                <c:pt idx="45">
                  <c:v>1316.8571913125772</c:v>
                </c:pt>
                <c:pt idx="46">
                  <c:v>1238.3072217747836</c:v>
                </c:pt>
                <c:pt idx="47">
                  <c:v>1859.6239655864508</c:v>
                </c:pt>
                <c:pt idx="48">
                  <c:v>1875.5928620394404</c:v>
                </c:pt>
                <c:pt idx="49">
                  <c:v>1512.5186790360044</c:v>
                </c:pt>
              </c:numCache>
            </c:numRef>
          </c:val>
          <c:extLst>
            <c:ext xmlns:c16="http://schemas.microsoft.com/office/drawing/2014/chart" uri="{C3380CC4-5D6E-409C-BE32-E72D297353CC}">
              <c16:uniqueId val="{00000003-D153-4FC5-84C0-89BE921C028D}"/>
            </c:ext>
          </c:extLst>
        </c:ser>
        <c:ser>
          <c:idx val="4"/>
          <c:order val="4"/>
          <c:tx>
            <c:strRef>
              <c:f>'1 Emissions'!$C$51</c:f>
              <c:strCache>
                <c:ptCount val="1"/>
                <c:pt idx="0">
                  <c:v>Construction</c:v>
                </c:pt>
              </c:strCache>
            </c:strRef>
          </c:tx>
          <c:invertIfNegative val="0"/>
          <c:cat>
            <c:strRef>
              <c:f>'1 Emissions'!$D$46:$BA$46</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'1 Emissions'!$D$51:$BA$51</c:f>
              <c:numCache>
                <c:formatCode>#,##0</c:formatCode>
                <c:ptCount val="50"/>
                <c:pt idx="0">
                  <c:v>475.25446221286745</c:v>
                </c:pt>
                <c:pt idx="1">
                  <c:v>508.4249866868812</c:v>
                </c:pt>
                <c:pt idx="2">
                  <c:v>496.73948765063426</c:v>
                </c:pt>
                <c:pt idx="3">
                  <c:v>517.2481305844824</c:v>
                </c:pt>
                <c:pt idx="4">
                  <c:v>475.43833351697867</c:v>
                </c:pt>
                <c:pt idx="5">
                  <c:v>492.68930156876974</c:v>
                </c:pt>
                <c:pt idx="6">
                  <c:v>490.49309999001372</c:v>
                </c:pt>
                <c:pt idx="7">
                  <c:v>504.8772710480668</c:v>
                </c:pt>
                <c:pt idx="8">
                  <c:v>501.79721175505699</c:v>
                </c:pt>
                <c:pt idx="9">
                  <c:v>501.61965492974429</c:v>
                </c:pt>
                <c:pt idx="10">
                  <c:v>509.28902466530531</c:v>
                </c:pt>
                <c:pt idx="11">
                  <c:v>556.53395769018948</c:v>
                </c:pt>
                <c:pt idx="12">
                  <c:v>509.73555012325085</c:v>
                </c:pt>
                <c:pt idx="13">
                  <c:v>528.54005076971134</c:v>
                </c:pt>
                <c:pt idx="14">
                  <c:v>522.88735586704263</c:v>
                </c:pt>
                <c:pt idx="15">
                  <c:v>529.3279693271113</c:v>
                </c:pt>
                <c:pt idx="16">
                  <c:v>510.45050379410583</c:v>
                </c:pt>
                <c:pt idx="17">
                  <c:v>499.03997323204158</c:v>
                </c:pt>
                <c:pt idx="18">
                  <c:v>507.08913544241676</c:v>
                </c:pt>
                <c:pt idx="19">
                  <c:v>522.61576649929737</c:v>
                </c:pt>
                <c:pt idx="20">
                  <c:v>492.8659293562302</c:v>
                </c:pt>
                <c:pt idx="21">
                  <c:v>506.23159504244234</c:v>
                </c:pt>
                <c:pt idx="22">
                  <c:v>509.48278666040471</c:v>
                </c:pt>
                <c:pt idx="23">
                  <c:v>508.37359407622313</c:v>
                </c:pt>
                <c:pt idx="24">
                  <c:v>474.0477977075181</c:v>
                </c:pt>
                <c:pt idx="25">
                  <c:v>482.63914086571128</c:v>
                </c:pt>
                <c:pt idx="26">
                  <c:v>492.88077794897185</c:v>
                </c:pt>
                <c:pt idx="27">
                  <c:v>500.57560208507823</c:v>
                </c:pt>
                <c:pt idx="28">
                  <c:v>479.96769457866372</c:v>
                </c:pt>
                <c:pt idx="29">
                  <c:v>502.00873312838473</c:v>
                </c:pt>
                <c:pt idx="30">
                  <c:v>497.23681380756682</c:v>
                </c:pt>
                <c:pt idx="31">
                  <c:v>515.71522844137633</c:v>
                </c:pt>
                <c:pt idx="32">
                  <c:v>452.93012626986348</c:v>
                </c:pt>
                <c:pt idx="33">
                  <c:v>479.55052545060931</c:v>
                </c:pt>
                <c:pt idx="34">
                  <c:v>488.58359545806837</c:v>
                </c:pt>
                <c:pt idx="35">
                  <c:v>508.53685265102132</c:v>
                </c:pt>
                <c:pt idx="36">
                  <c:v>431.25915702167549</c:v>
                </c:pt>
                <c:pt idx="37">
                  <c:v>469.49991477193419</c:v>
                </c:pt>
                <c:pt idx="38">
                  <c:v>470.62159497975227</c:v>
                </c:pt>
                <c:pt idx="39">
                  <c:v>460.72935287495653</c:v>
                </c:pt>
                <c:pt idx="40">
                  <c:v>416.68905752713619</c:v>
                </c:pt>
                <c:pt idx="41">
                  <c:v>467.54093219930178</c:v>
                </c:pt>
                <c:pt idx="42">
                  <c:v>471.44658960421032</c:v>
                </c:pt>
                <c:pt idx="43">
                  <c:v>451.71845479330159</c:v>
                </c:pt>
                <c:pt idx="44">
                  <c:v>422.68057652644018</c:v>
                </c:pt>
                <c:pt idx="45">
                  <c:v>474.28713397293177</c:v>
                </c:pt>
                <c:pt idx="46">
                  <c:v>478.14319557646928</c:v>
                </c:pt>
                <c:pt idx="47">
                  <c:v>458.22962757594661</c:v>
                </c:pt>
                <c:pt idx="48">
                  <c:v>419.43765383531218</c:v>
                </c:pt>
                <c:pt idx="49">
                  <c:v>465.11585228054378</c:v>
                </c:pt>
              </c:numCache>
            </c:numRef>
          </c:val>
          <c:extLst>
            <c:ext xmlns:c16="http://schemas.microsoft.com/office/drawing/2014/chart" uri="{C3380CC4-5D6E-409C-BE32-E72D297353CC}">
              <c16:uniqueId val="{00000004-D153-4FC5-84C0-89BE921C028D}"/>
            </c:ext>
          </c:extLst>
        </c:ser>
        <c:ser>
          <c:idx val="5"/>
          <c:order val="5"/>
          <c:tx>
            <c:strRef>
              <c:f>'1 Emissions'!$C$52</c:f>
              <c:strCache>
                <c:ptCount val="1"/>
                <c:pt idx="0">
                  <c:v>Transport</c:v>
                </c:pt>
              </c:strCache>
            </c:strRef>
          </c:tx>
          <c:invertIfNegative val="0"/>
          <c:cat>
            <c:strRef>
              <c:f>'1 Emissions'!$D$46:$BA$46</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'1 Emissions'!$D$52:$BA$52</c:f>
              <c:numCache>
                <c:formatCode>#,##0</c:formatCode>
                <c:ptCount val="50"/>
                <c:pt idx="0">
                  <c:v>2726.1357047997053</c:v>
                </c:pt>
                <c:pt idx="1">
                  <c:v>2923.8401827664893</c:v>
                </c:pt>
                <c:pt idx="2">
                  <c:v>2844.6086301701966</c:v>
                </c:pt>
                <c:pt idx="3">
                  <c:v>2913.9041066141408</c:v>
                </c:pt>
                <c:pt idx="4">
                  <c:v>2598.1326831705765</c:v>
                </c:pt>
                <c:pt idx="5">
                  <c:v>2791.1964997035152</c:v>
                </c:pt>
                <c:pt idx="6">
                  <c:v>2721.8979217378374</c:v>
                </c:pt>
                <c:pt idx="7">
                  <c:v>2724.5783201137901</c:v>
                </c:pt>
                <c:pt idx="8">
                  <c:v>2582.6651887096818</c:v>
                </c:pt>
                <c:pt idx="9">
                  <c:v>2584.8652623487783</c:v>
                </c:pt>
                <c:pt idx="10">
                  <c:v>2630.8844251515102</c:v>
                </c:pt>
                <c:pt idx="11">
                  <c:v>2683.9561763096704</c:v>
                </c:pt>
                <c:pt idx="12">
                  <c:v>2109.741185871886</c:v>
                </c:pt>
                <c:pt idx="13">
                  <c:v>2192.7843150952867</c:v>
                </c:pt>
                <c:pt idx="14">
                  <c:v>2134.9609991288239</c:v>
                </c:pt>
                <c:pt idx="15">
                  <c:v>2018.7623585619244</c:v>
                </c:pt>
                <c:pt idx="16">
                  <c:v>1866.2237254339552</c:v>
                </c:pt>
                <c:pt idx="17">
                  <c:v>1969.4870749733348</c:v>
                </c:pt>
                <c:pt idx="18">
                  <c:v>1988.8926695408759</c:v>
                </c:pt>
                <c:pt idx="19">
                  <c:v>2033.1912936937583</c:v>
                </c:pt>
                <c:pt idx="20">
                  <c:v>2043.5691374109397</c:v>
                </c:pt>
                <c:pt idx="21">
                  <c:v>2228.0580984083649</c:v>
                </c:pt>
                <c:pt idx="22">
                  <c:v>2071.2073291091801</c:v>
                </c:pt>
                <c:pt idx="23">
                  <c:v>2048.3385183476125</c:v>
                </c:pt>
                <c:pt idx="24">
                  <c:v>2046.4976366860533</c:v>
                </c:pt>
                <c:pt idx="25">
                  <c:v>2278.2433588319682</c:v>
                </c:pt>
                <c:pt idx="26">
                  <c:v>2488.3929240289208</c:v>
                </c:pt>
                <c:pt idx="27">
                  <c:v>2190.7931177681771</c:v>
                </c:pt>
                <c:pt idx="28">
                  <c:v>2663.8981856784403</c:v>
                </c:pt>
                <c:pt idx="29">
                  <c:v>2590.7332499137779</c:v>
                </c:pt>
                <c:pt idx="30">
                  <c:v>2707.9740678865428</c:v>
                </c:pt>
                <c:pt idx="31">
                  <c:v>2655.7921028815758</c:v>
                </c:pt>
                <c:pt idx="32">
                  <c:v>2504.7951645040644</c:v>
                </c:pt>
                <c:pt idx="33">
                  <c:v>2531.8425051412723</c:v>
                </c:pt>
                <c:pt idx="34">
                  <c:v>2777.2517408515696</c:v>
                </c:pt>
                <c:pt idx="35">
                  <c:v>2738.3814242929648</c:v>
                </c:pt>
                <c:pt idx="36">
                  <c:v>2215.6429674690862</c:v>
                </c:pt>
                <c:pt idx="37">
                  <c:v>2282.4632350115949</c:v>
                </c:pt>
                <c:pt idx="38">
                  <c:v>2367.1076429675127</c:v>
                </c:pt>
                <c:pt idx="39">
                  <c:v>2302.2761914552802</c:v>
                </c:pt>
                <c:pt idx="40">
                  <c:v>2272.9575604997422</c:v>
                </c:pt>
                <c:pt idx="41">
                  <c:v>2442.901460811102</c:v>
                </c:pt>
                <c:pt idx="42">
                  <c:v>2444.6715864798462</c:v>
                </c:pt>
                <c:pt idx="43">
                  <c:v>2386.5348445848763</c:v>
                </c:pt>
                <c:pt idx="44">
                  <c:v>2289.9372844547124</c:v>
                </c:pt>
                <c:pt idx="45">
                  <c:v>2405.3084416669722</c:v>
                </c:pt>
                <c:pt idx="46">
                  <c:v>2438.3912673606765</c:v>
                </c:pt>
                <c:pt idx="47">
                  <c:v>2318.8459007130964</c:v>
                </c:pt>
                <c:pt idx="48">
                  <c:v>2111.4864096238325</c:v>
                </c:pt>
                <c:pt idx="49">
                  <c:v>1327.6439881537622</c:v>
                </c:pt>
              </c:numCache>
            </c:numRef>
          </c:val>
          <c:extLst>
            <c:ext xmlns:c16="http://schemas.microsoft.com/office/drawing/2014/chart" uri="{C3380CC4-5D6E-409C-BE32-E72D297353CC}">
              <c16:uniqueId val="{00000005-D153-4FC5-84C0-89BE921C028D}"/>
            </c:ext>
          </c:extLst>
        </c:ser>
        <c:ser>
          <c:idx val="6"/>
          <c:order val="6"/>
          <c:tx>
            <c:strRef>
              <c:f>'1 Emissions'!$C$53</c:f>
              <c:strCache>
                <c:ptCount val="1"/>
                <c:pt idx="0">
                  <c:v>Other services</c:v>
                </c:pt>
              </c:strCache>
            </c:strRef>
          </c:tx>
          <c:invertIfNegative val="0"/>
          <c:cat>
            <c:strRef>
              <c:f>'1 Emissions'!$D$46:$BA$46</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'1 Emissions'!$D$53:$BA$53</c:f>
              <c:numCache>
                <c:formatCode>#,##0</c:formatCode>
                <c:ptCount val="50"/>
                <c:pt idx="0">
                  <c:v>1014.8675364980119</c:v>
                </c:pt>
                <c:pt idx="1">
                  <c:v>1078.5760890275228</c:v>
                </c:pt>
                <c:pt idx="2">
                  <c:v>1056.0579394963208</c:v>
                </c:pt>
                <c:pt idx="3">
                  <c:v>1037.0027167683497</c:v>
                </c:pt>
                <c:pt idx="4">
                  <c:v>944.46978518641629</c:v>
                </c:pt>
                <c:pt idx="5">
                  <c:v>1010.5203552164746</c:v>
                </c:pt>
                <c:pt idx="6">
                  <c:v>1016.979916923822</c:v>
                </c:pt>
                <c:pt idx="7">
                  <c:v>1014.0593188155829</c:v>
                </c:pt>
                <c:pt idx="8">
                  <c:v>1015.5341814413221</c:v>
                </c:pt>
                <c:pt idx="9">
                  <c:v>1042.1526142144799</c:v>
                </c:pt>
                <c:pt idx="10">
                  <c:v>1050.7129326424408</c:v>
                </c:pt>
                <c:pt idx="11">
                  <c:v>1085.2708848957914</c:v>
                </c:pt>
                <c:pt idx="12">
                  <c:v>1027.9407342850629</c:v>
                </c:pt>
                <c:pt idx="13">
                  <c:v>1070.9342753418887</c:v>
                </c:pt>
                <c:pt idx="14">
                  <c:v>1058.9972206745058</c:v>
                </c:pt>
                <c:pt idx="15">
                  <c:v>1035.4038210884542</c:v>
                </c:pt>
                <c:pt idx="16">
                  <c:v>946.69432820296254</c:v>
                </c:pt>
                <c:pt idx="17">
                  <c:v>964.23483560306329</c:v>
                </c:pt>
                <c:pt idx="18">
                  <c:v>964.18375001664685</c:v>
                </c:pt>
                <c:pt idx="19">
                  <c:v>976.38998570924025</c:v>
                </c:pt>
                <c:pt idx="20">
                  <c:v>924.19307138357624</c:v>
                </c:pt>
                <c:pt idx="21">
                  <c:v>965.50739473601323</c:v>
                </c:pt>
                <c:pt idx="22">
                  <c:v>962.99957869080492</c:v>
                </c:pt>
                <c:pt idx="23">
                  <c:v>939.05282916723024</c:v>
                </c:pt>
                <c:pt idx="24">
                  <c:v>866.23160263041393</c:v>
                </c:pt>
                <c:pt idx="25">
                  <c:v>912.33779514077412</c:v>
                </c:pt>
                <c:pt idx="26">
                  <c:v>910.64261360209161</c:v>
                </c:pt>
                <c:pt idx="27">
                  <c:v>901.60726257913279</c:v>
                </c:pt>
                <c:pt idx="28">
                  <c:v>862.77016447129859</c:v>
                </c:pt>
                <c:pt idx="29">
                  <c:v>901.09935933452277</c:v>
                </c:pt>
                <c:pt idx="30">
                  <c:v>894.87006880251818</c:v>
                </c:pt>
                <c:pt idx="31">
                  <c:v>893.93902027892602</c:v>
                </c:pt>
                <c:pt idx="32">
                  <c:v>817.68846885007827</c:v>
                </c:pt>
                <c:pt idx="33">
                  <c:v>865.24108216829791</c:v>
                </c:pt>
                <c:pt idx="34">
                  <c:v>877.68330698183649</c:v>
                </c:pt>
                <c:pt idx="35">
                  <c:v>884.26398339689615</c:v>
                </c:pt>
                <c:pt idx="36">
                  <c:v>814.86492694274443</c:v>
                </c:pt>
                <c:pt idx="37">
                  <c:v>864.00892806704303</c:v>
                </c:pt>
                <c:pt idx="38">
                  <c:v>866.5219171412989</c:v>
                </c:pt>
                <c:pt idx="39">
                  <c:v>845.19520917936097</c:v>
                </c:pt>
                <c:pt idx="40">
                  <c:v>803.59259632713167</c:v>
                </c:pt>
                <c:pt idx="41">
                  <c:v>867.62451962912621</c:v>
                </c:pt>
                <c:pt idx="42">
                  <c:v>879.36983829979522</c:v>
                </c:pt>
                <c:pt idx="43">
                  <c:v>844.51364420539608</c:v>
                </c:pt>
                <c:pt idx="44">
                  <c:v>807.29506294458361</c:v>
                </c:pt>
                <c:pt idx="45">
                  <c:v>871.62613816998191</c:v>
                </c:pt>
                <c:pt idx="46">
                  <c:v>883.0075393781849</c:v>
                </c:pt>
                <c:pt idx="47">
                  <c:v>848.53687137559587</c:v>
                </c:pt>
                <c:pt idx="48">
                  <c:v>791.94957064441564</c:v>
                </c:pt>
                <c:pt idx="49">
                  <c:v>793.02656933665378</c:v>
                </c:pt>
              </c:numCache>
            </c:numRef>
          </c:val>
          <c:extLst>
            <c:ext xmlns:c16="http://schemas.microsoft.com/office/drawing/2014/chart" uri="{C3380CC4-5D6E-409C-BE32-E72D297353CC}">
              <c16:uniqueId val="{00000006-D153-4FC5-84C0-89BE921C028D}"/>
            </c:ext>
          </c:extLst>
        </c:ser>
        <c:ser>
          <c:idx val="7"/>
          <c:order val="7"/>
          <c:tx>
            <c:strRef>
              <c:f>'1 Emissions'!$C$54</c:f>
              <c:strCache>
                <c:ptCount val="1"/>
                <c:pt idx="0">
                  <c:v>Public sector</c:v>
                </c:pt>
              </c:strCache>
            </c:strRef>
          </c:tx>
          <c:invertIfNegative val="0"/>
          <c:cat>
            <c:strRef>
              <c:f>'1 Emissions'!$D$46:$BA$46</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'1 Emissions'!$D$54:$BA$54</c:f>
              <c:numCache>
                <c:formatCode>#,##0</c:formatCode>
                <c:ptCount val="50"/>
                <c:pt idx="0">
                  <c:v>214.75973798370944</c:v>
                </c:pt>
                <c:pt idx="1">
                  <c:v>210.97569674981384</c:v>
                </c:pt>
                <c:pt idx="2">
                  <c:v>208.87994662722625</c:v>
                </c:pt>
                <c:pt idx="3">
                  <c:v>222.34264128399917</c:v>
                </c:pt>
                <c:pt idx="4">
                  <c:v>235.30298176584122</c:v>
                </c:pt>
                <c:pt idx="5">
                  <c:v>225.45854028125368</c:v>
                </c:pt>
                <c:pt idx="6">
                  <c:v>225.01940567294136</c:v>
                </c:pt>
                <c:pt idx="7">
                  <c:v>235.73744723510902</c:v>
                </c:pt>
                <c:pt idx="8">
                  <c:v>226.83725579854163</c:v>
                </c:pt>
                <c:pt idx="9">
                  <c:v>199.60739395414495</c:v>
                </c:pt>
                <c:pt idx="10">
                  <c:v>204.56115247508527</c:v>
                </c:pt>
                <c:pt idx="11">
                  <c:v>236.06836647717088</c:v>
                </c:pt>
                <c:pt idx="12">
                  <c:v>211.92172843860749</c:v>
                </c:pt>
                <c:pt idx="13">
                  <c:v>199.106526256123</c:v>
                </c:pt>
                <c:pt idx="14">
                  <c:v>201.02448741845382</c:v>
                </c:pt>
                <c:pt idx="15">
                  <c:v>204.4300773491733</c:v>
                </c:pt>
                <c:pt idx="16">
                  <c:v>201.93323334476241</c:v>
                </c:pt>
                <c:pt idx="17">
                  <c:v>194.20415093199534</c:v>
                </c:pt>
                <c:pt idx="18">
                  <c:v>201.14585289188372</c:v>
                </c:pt>
                <c:pt idx="19">
                  <c:v>210.51870753618888</c:v>
                </c:pt>
                <c:pt idx="20">
                  <c:v>182.16149288632607</c:v>
                </c:pt>
                <c:pt idx="21">
                  <c:v>180.13117512391176</c:v>
                </c:pt>
                <c:pt idx="22">
                  <c:v>182.3613592919815</c:v>
                </c:pt>
                <c:pt idx="23">
                  <c:v>179.53142716956171</c:v>
                </c:pt>
                <c:pt idx="24">
                  <c:v>174.24873213200809</c:v>
                </c:pt>
                <c:pt idx="25">
                  <c:v>174.61932036184612</c:v>
                </c:pt>
                <c:pt idx="26">
                  <c:v>180.79301855135259</c:v>
                </c:pt>
                <c:pt idx="27">
                  <c:v>175.20990678722904</c:v>
                </c:pt>
                <c:pt idx="28">
                  <c:v>173.6982476704512</c:v>
                </c:pt>
                <c:pt idx="29">
                  <c:v>177.84037703762692</c:v>
                </c:pt>
                <c:pt idx="30">
                  <c:v>182.02358754507048</c:v>
                </c:pt>
                <c:pt idx="31">
                  <c:v>184.91400643321728</c:v>
                </c:pt>
                <c:pt idx="32">
                  <c:v>169.9992241088822</c:v>
                </c:pt>
                <c:pt idx="33">
                  <c:v>173.09736680945394</c:v>
                </c:pt>
                <c:pt idx="34">
                  <c:v>176.47884025069197</c:v>
                </c:pt>
                <c:pt idx="35">
                  <c:v>179.51858231608531</c:v>
                </c:pt>
                <c:pt idx="36">
                  <c:v>167.76195061246827</c:v>
                </c:pt>
                <c:pt idx="37">
                  <c:v>170.72511473224728</c:v>
                </c:pt>
                <c:pt idx="38">
                  <c:v>174.83784896397066</c:v>
                </c:pt>
                <c:pt idx="39">
                  <c:v>171.40405867562788</c:v>
                </c:pt>
                <c:pt idx="40">
                  <c:v>151.90322170294863</c:v>
                </c:pt>
                <c:pt idx="41">
                  <c:v>156.489553078184</c:v>
                </c:pt>
                <c:pt idx="42">
                  <c:v>159.97801921501863</c:v>
                </c:pt>
                <c:pt idx="43">
                  <c:v>157.72256424802208</c:v>
                </c:pt>
                <c:pt idx="44">
                  <c:v>149.68602104508253</c:v>
                </c:pt>
                <c:pt idx="45">
                  <c:v>152.38511375498143</c:v>
                </c:pt>
                <c:pt idx="46">
                  <c:v>157.50685013301606</c:v>
                </c:pt>
                <c:pt idx="47">
                  <c:v>153.88047601340898</c:v>
                </c:pt>
                <c:pt idx="48">
                  <c:v>143.77635532953292</c:v>
                </c:pt>
                <c:pt idx="49">
                  <c:v>123.43611469033874</c:v>
                </c:pt>
              </c:numCache>
            </c:numRef>
          </c:val>
          <c:extLst>
            <c:ext xmlns:c16="http://schemas.microsoft.com/office/drawing/2014/chart" uri="{C3380CC4-5D6E-409C-BE32-E72D297353CC}">
              <c16:uniqueId val="{00000007-D153-4FC5-84C0-89BE921C028D}"/>
            </c:ext>
          </c:extLst>
        </c:ser>
        <c:ser>
          <c:idx val="8"/>
          <c:order val="8"/>
          <c:tx>
            <c:strRef>
              <c:f>'1 Emissions'!$C$55</c:f>
              <c:strCache>
                <c:ptCount val="1"/>
                <c:pt idx="0">
                  <c:v>Households and non profit institutions</c:v>
                </c:pt>
              </c:strCache>
            </c:strRef>
          </c:tx>
          <c:invertIfNegative val="0"/>
          <c:cat>
            <c:strRef>
              <c:f>'1 Emissions'!$D$46:$BA$46</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'1 Emissions'!$D$55:$BA$55</c:f>
              <c:numCache>
                <c:formatCode>#,##0</c:formatCode>
                <c:ptCount val="50"/>
                <c:pt idx="0">
                  <c:v>2684.2186849896125</c:v>
                </c:pt>
                <c:pt idx="1">
                  <c:v>2888.7934920845619</c:v>
                </c:pt>
                <c:pt idx="2">
                  <c:v>2933.2450185661774</c:v>
                </c:pt>
                <c:pt idx="3">
                  <c:v>2782.0887925961197</c:v>
                </c:pt>
                <c:pt idx="4">
                  <c:v>2654.7953219438814</c:v>
                </c:pt>
                <c:pt idx="5">
                  <c:v>2882.5064254851959</c:v>
                </c:pt>
                <c:pt idx="6">
                  <c:v>2958.274881947395</c:v>
                </c:pt>
                <c:pt idx="7">
                  <c:v>2738.1420336695182</c:v>
                </c:pt>
                <c:pt idx="8">
                  <c:v>2616.5457166201727</c:v>
                </c:pt>
                <c:pt idx="9">
                  <c:v>2757.6937799983903</c:v>
                </c:pt>
                <c:pt idx="10">
                  <c:v>2872.0284093490322</c:v>
                </c:pt>
                <c:pt idx="11">
                  <c:v>2733.8798243457763</c:v>
                </c:pt>
                <c:pt idx="12">
                  <c:v>2446.2489688893038</c:v>
                </c:pt>
                <c:pt idx="13">
                  <c:v>2642.1845838038271</c:v>
                </c:pt>
                <c:pt idx="14">
                  <c:v>2679.4925166075836</c:v>
                </c:pt>
                <c:pt idx="15">
                  <c:v>2452.9970970775598</c:v>
                </c:pt>
                <c:pt idx="16">
                  <c:v>2347.8419879943904</c:v>
                </c:pt>
                <c:pt idx="17">
                  <c:v>2496.9090925450741</c:v>
                </c:pt>
                <c:pt idx="18">
                  <c:v>2574.1655975210347</c:v>
                </c:pt>
                <c:pt idx="19">
                  <c:v>2395.6293716743608</c:v>
                </c:pt>
                <c:pt idx="20">
                  <c:v>2296.4334698835842</c:v>
                </c:pt>
                <c:pt idx="21">
                  <c:v>2497.2004537381067</c:v>
                </c:pt>
                <c:pt idx="22">
                  <c:v>2571.1122839521722</c:v>
                </c:pt>
                <c:pt idx="23">
                  <c:v>2330.8965320681705</c:v>
                </c:pt>
                <c:pt idx="24">
                  <c:v>2234.0355734172313</c:v>
                </c:pt>
                <c:pt idx="25">
                  <c:v>2474.2746809017071</c:v>
                </c:pt>
                <c:pt idx="26">
                  <c:v>2541.4730962858994</c:v>
                </c:pt>
                <c:pt idx="27">
                  <c:v>2336.0214879161467</c:v>
                </c:pt>
                <c:pt idx="28">
                  <c:v>2234.391890211873</c:v>
                </c:pt>
                <c:pt idx="29">
                  <c:v>2478.2115084291308</c:v>
                </c:pt>
                <c:pt idx="30">
                  <c:v>2569.2598960816872</c:v>
                </c:pt>
                <c:pt idx="31">
                  <c:v>2383.2130340416397</c:v>
                </c:pt>
                <c:pt idx="32">
                  <c:v>2188.0000709048109</c:v>
                </c:pt>
                <c:pt idx="33">
                  <c:v>2413.0416754171983</c:v>
                </c:pt>
                <c:pt idx="34">
                  <c:v>2484.5272249525724</c:v>
                </c:pt>
                <c:pt idx="35">
                  <c:v>2302.8788098218615</c:v>
                </c:pt>
                <c:pt idx="36">
                  <c:v>2140.8831956158792</c:v>
                </c:pt>
                <c:pt idx="37">
                  <c:v>2381.2587376629426</c:v>
                </c:pt>
                <c:pt idx="38">
                  <c:v>2433.8366916440546</c:v>
                </c:pt>
                <c:pt idx="39">
                  <c:v>2245.2298459033937</c:v>
                </c:pt>
                <c:pt idx="40">
                  <c:v>2034.9514670528449</c:v>
                </c:pt>
                <c:pt idx="41">
                  <c:v>2282.268936388049</c:v>
                </c:pt>
                <c:pt idx="42">
                  <c:v>2383.4469251262421</c:v>
                </c:pt>
                <c:pt idx="43">
                  <c:v>2179.6361412516276</c:v>
                </c:pt>
                <c:pt idx="44">
                  <c:v>2017.0564465482246</c:v>
                </c:pt>
                <c:pt idx="45">
                  <c:v>2260.7750910060545</c:v>
                </c:pt>
                <c:pt idx="46">
                  <c:v>2359.3932675113119</c:v>
                </c:pt>
                <c:pt idx="47">
                  <c:v>2160.1642082437702</c:v>
                </c:pt>
                <c:pt idx="48">
                  <c:v>1969.3646840918796</c:v>
                </c:pt>
                <c:pt idx="49">
                  <c:v>1922.3264563593445</c:v>
                </c:pt>
              </c:numCache>
            </c:numRef>
          </c:val>
          <c:extLst>
            <c:ext xmlns:c16="http://schemas.microsoft.com/office/drawing/2014/chart" uri="{C3380CC4-5D6E-409C-BE32-E72D297353CC}">
              <c16:uniqueId val="{00000008-D153-4FC5-84C0-89BE921C028D}"/>
            </c:ext>
          </c:extLst>
        </c:ser>
        <c:dLbls>
          <c:showLegendKey val="0"/>
          <c:showVal val="0"/>
          <c:showCatName val="0"/>
          <c:showSerName val="0"/>
          <c:showPercent val="0"/>
          <c:showBubbleSize val="0"/>
        </c:dLbls>
        <c:gapWidth val="150"/>
        <c:overlap val="100"/>
        <c:axId val="356536320"/>
        <c:axId val="356537856"/>
      </c:barChart>
      <c:catAx>
        <c:axId val="356536320"/>
        <c:scaling>
          <c:orientation val="minMax"/>
        </c:scaling>
        <c:delete val="0"/>
        <c:axPos val="b"/>
        <c:numFmt formatCode="General" sourceLinked="0"/>
        <c:majorTickMark val="out"/>
        <c:minorTickMark val="none"/>
        <c:tickLblPos val="nextTo"/>
        <c:txPr>
          <a:bodyPr rot="-5400000" vert="horz"/>
          <a:lstStyle/>
          <a:p>
            <a:pPr>
              <a:defRPr sz="900"/>
            </a:pPr>
            <a:endParaRPr lang="sv-SE"/>
          </a:p>
        </c:txPr>
        <c:crossAx val="356537856"/>
        <c:crosses val="autoZero"/>
        <c:auto val="1"/>
        <c:lblAlgn val="ctr"/>
        <c:lblOffset val="100"/>
        <c:noMultiLvlLbl val="0"/>
      </c:catAx>
      <c:valAx>
        <c:axId val="356537856"/>
        <c:scaling>
          <c:orientation val="minMax"/>
        </c:scaling>
        <c:delete val="0"/>
        <c:axPos val="l"/>
        <c:majorGridlines/>
        <c:title>
          <c:tx>
            <c:rich>
              <a:bodyPr rot="-5400000" vert="horz"/>
              <a:lstStyle/>
              <a:p>
                <a:pPr>
                  <a:defRPr sz="400" b="1"/>
                </a:pPr>
                <a:r>
                  <a:rPr lang="sv-SE" sz="1000" b="1" i="0" baseline="0">
                    <a:effectLst/>
                  </a:rPr>
                  <a:t>Thousand tonnes carbon dioxide equivalents</a:t>
                </a:r>
                <a:endParaRPr lang="sv-SE" sz="400">
                  <a:effectLst/>
                </a:endParaRPr>
              </a:p>
            </c:rich>
          </c:tx>
          <c:layout/>
          <c:overlay val="0"/>
        </c:title>
        <c:numFmt formatCode="#,##0" sourceLinked="0"/>
        <c:majorTickMark val="out"/>
        <c:minorTickMark val="none"/>
        <c:tickLblPos val="nextTo"/>
        <c:crossAx val="356536320"/>
        <c:crosses val="autoZero"/>
        <c:crossBetween val="between"/>
      </c:valAx>
    </c:plotArea>
    <c:legend>
      <c:legendPos val="b"/>
      <c:layout>
        <c:manualLayout>
          <c:xMode val="edge"/>
          <c:yMode val="edge"/>
          <c:x val="7.6559003994829483E-2"/>
          <c:y val="0.68119054947136604"/>
          <c:w val="0.83647210190435417"/>
          <c:h val="0.30371515412529376"/>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sv-SE" sz="1400">
                <a:effectLst/>
              </a:rPr>
              <a:t>Intensities: Emissions of greenhouse gases by value added, 2018Q1-2020Q1</a:t>
            </a:r>
          </a:p>
        </c:rich>
      </c:tx>
      <c:overlay val="0"/>
    </c:title>
    <c:autoTitleDeleted val="0"/>
    <c:plotArea>
      <c:layout>
        <c:manualLayout>
          <c:layoutTarget val="inner"/>
          <c:xMode val="edge"/>
          <c:yMode val="edge"/>
          <c:x val="9.3231870035471606E-2"/>
          <c:y val="7.9689895712751133E-2"/>
          <c:w val="0.88935963725500822"/>
          <c:h val="0.61515134418779893"/>
        </c:manualLayout>
      </c:layout>
      <c:barChart>
        <c:barDir val="col"/>
        <c:grouping val="clustered"/>
        <c:varyColors val="0"/>
        <c:ser>
          <c:idx val="0"/>
          <c:order val="0"/>
          <c:tx>
            <c:strRef>
              <c:f>'4 Emissions by VA'!$C$46</c:f>
              <c:strCache>
                <c:ptCount val="1"/>
                <c:pt idx="0">
                  <c:v>Agriculture, forestry and fishery</c:v>
                </c:pt>
              </c:strCache>
            </c:strRef>
          </c:tx>
          <c:spPr>
            <a:solidFill>
              <a:schemeClr val="accent1"/>
            </a:solidFill>
          </c:spPr>
          <c:invertIfNegative val="0"/>
          <c:cat>
            <c:strRef>
              <c:extLst>
                <c:ext xmlns:c15="http://schemas.microsoft.com/office/drawing/2012/chart" uri="{02D57815-91ED-43cb-92C2-25804820EDAC}">
                  <c15:fullRef>
                    <c15:sqref>'4 Emissions by VA'!$AH$45:$AZ$45</c15:sqref>
                  </c15:fullRef>
                </c:ext>
              </c:extLst>
              <c:f>'4 Emissions by VA'!$AR$45:$AZ$45</c:f>
              <c:strCache>
                <c:ptCount val="9"/>
                <c:pt idx="0">
                  <c:v>2018Q1</c:v>
                </c:pt>
                <c:pt idx="1">
                  <c:v>2018Q2</c:v>
                </c:pt>
                <c:pt idx="2">
                  <c:v>2018Q3</c:v>
                </c:pt>
                <c:pt idx="3">
                  <c:v>2018Q4</c:v>
                </c:pt>
                <c:pt idx="4">
                  <c:v>2019Q1</c:v>
                </c:pt>
                <c:pt idx="5">
                  <c:v>2019Q2</c:v>
                </c:pt>
                <c:pt idx="6">
                  <c:v>2019Q3</c:v>
                </c:pt>
                <c:pt idx="7">
                  <c:v>2019Q4</c:v>
                </c:pt>
                <c:pt idx="8">
                  <c:v>2020Q1</c:v>
                </c:pt>
              </c:strCache>
            </c:strRef>
          </c:cat>
          <c:val>
            <c:numRef>
              <c:extLst>
                <c:ext xmlns:c15="http://schemas.microsoft.com/office/drawing/2012/chart" uri="{02D57815-91ED-43cb-92C2-25804820EDAC}">
                  <c15:fullRef>
                    <c15:sqref>'4 Emissions by VA'!$AH$46:$AZ$46</c15:sqref>
                  </c15:fullRef>
                </c:ext>
              </c:extLst>
              <c:f>'4 Emissions by VA'!$AR$46:$AZ$46</c:f>
              <c:numCache>
                <c:formatCode>#\ ##0.0</c:formatCode>
                <c:ptCount val="9"/>
                <c:pt idx="0">
                  <c:v>111.96517649681513</c:v>
                </c:pt>
                <c:pt idx="1">
                  <c:v>117.95066925143152</c:v>
                </c:pt>
                <c:pt idx="2">
                  <c:v>135.41295204268457</c:v>
                </c:pt>
                <c:pt idx="3">
                  <c:v>153.42379675535437</c:v>
                </c:pt>
                <c:pt idx="4">
                  <c:v>105.71892101438893</c:v>
                </c:pt>
                <c:pt idx="5">
                  <c:v>111.6793620547291</c:v>
                </c:pt>
                <c:pt idx="6">
                  <c:v>128.19860164702567</c:v>
                </c:pt>
                <c:pt idx="7">
                  <c:v>144.7408520760537</c:v>
                </c:pt>
                <c:pt idx="8">
                  <c:v>101.63565918039944</c:v>
                </c:pt>
              </c:numCache>
            </c:numRef>
          </c:val>
          <c:extLst>
            <c:ext xmlns:c16="http://schemas.microsoft.com/office/drawing/2014/chart" uri="{C3380CC4-5D6E-409C-BE32-E72D297353CC}">
              <c16:uniqueId val="{00000000-0CD3-4513-80A4-E0D1CF2B7AA3}"/>
            </c:ext>
          </c:extLst>
        </c:ser>
        <c:ser>
          <c:idx val="3"/>
          <c:order val="1"/>
          <c:tx>
            <c:strRef>
              <c:f>'4 Emissions by VA'!$C$49</c:f>
              <c:strCache>
                <c:ptCount val="1"/>
                <c:pt idx="0">
                  <c:v>Electricity, gas and hot water supply, water distribution, 
waste water and waste management</c:v>
                </c:pt>
              </c:strCache>
            </c:strRef>
          </c:tx>
          <c:invertIfNegative val="0"/>
          <c:cat>
            <c:strRef>
              <c:extLst>
                <c:ext xmlns:c15="http://schemas.microsoft.com/office/drawing/2012/chart" uri="{02D57815-91ED-43cb-92C2-25804820EDAC}">
                  <c15:fullRef>
                    <c15:sqref>'4 Emissions by VA'!$AH$45:$AZ$45</c15:sqref>
                  </c15:fullRef>
                </c:ext>
              </c:extLst>
              <c:f>'4 Emissions by VA'!$AR$45:$AZ$45</c:f>
              <c:strCache>
                <c:ptCount val="9"/>
                <c:pt idx="0">
                  <c:v>2018Q1</c:v>
                </c:pt>
                <c:pt idx="1">
                  <c:v>2018Q2</c:v>
                </c:pt>
                <c:pt idx="2">
                  <c:v>2018Q3</c:v>
                </c:pt>
                <c:pt idx="3">
                  <c:v>2018Q4</c:v>
                </c:pt>
                <c:pt idx="4">
                  <c:v>2019Q1</c:v>
                </c:pt>
                <c:pt idx="5">
                  <c:v>2019Q2</c:v>
                </c:pt>
                <c:pt idx="6">
                  <c:v>2019Q3</c:v>
                </c:pt>
                <c:pt idx="7">
                  <c:v>2019Q4</c:v>
                </c:pt>
                <c:pt idx="8">
                  <c:v>2020Q1</c:v>
                </c:pt>
              </c:strCache>
            </c:strRef>
          </c:cat>
          <c:val>
            <c:numRef>
              <c:extLst>
                <c:ext xmlns:c15="http://schemas.microsoft.com/office/drawing/2012/chart" uri="{02D57815-91ED-43cb-92C2-25804820EDAC}">
                  <c15:fullRef>
                    <c15:sqref>'4 Emissions by VA'!$AH$49:$AZ$49</c15:sqref>
                  </c15:fullRef>
                </c:ext>
              </c:extLst>
              <c:f>'4 Emissions by VA'!$AR$49:$AZ$49</c:f>
              <c:numCache>
                <c:formatCode>#\ ##0.0</c:formatCode>
                <c:ptCount val="9"/>
                <c:pt idx="0">
                  <c:v>75.441743636521778</c:v>
                </c:pt>
                <c:pt idx="1">
                  <c:v>55.529093635043559</c:v>
                </c:pt>
                <c:pt idx="2">
                  <c:v>60.033565791878893</c:v>
                </c:pt>
                <c:pt idx="3">
                  <c:v>76.846811683269038</c:v>
                </c:pt>
                <c:pt idx="4">
                  <c:v>71.407139446031437</c:v>
                </c:pt>
                <c:pt idx="5">
                  <c:v>43.219573708115703</c:v>
                </c:pt>
                <c:pt idx="6">
                  <c:v>50.700426702210265</c:v>
                </c:pt>
                <c:pt idx="7">
                  <c:v>58.754035120105236</c:v>
                </c:pt>
                <c:pt idx="8">
                  <c:v>48.681293138482154</c:v>
                </c:pt>
              </c:numCache>
            </c:numRef>
          </c:val>
          <c:extLst>
            <c:ext xmlns:c16="http://schemas.microsoft.com/office/drawing/2014/chart" uri="{C3380CC4-5D6E-409C-BE32-E72D297353CC}">
              <c16:uniqueId val="{00000001-0CD3-4513-80A4-E0D1CF2B7AA3}"/>
            </c:ext>
          </c:extLst>
        </c:ser>
        <c:ser>
          <c:idx val="5"/>
          <c:order val="2"/>
          <c:tx>
            <c:strRef>
              <c:f>'4 Emissions by VA'!$C$51</c:f>
              <c:strCache>
                <c:ptCount val="1"/>
                <c:pt idx="0">
                  <c:v>Transport</c:v>
                </c:pt>
              </c:strCache>
            </c:strRef>
          </c:tx>
          <c:invertIfNegative val="0"/>
          <c:cat>
            <c:strRef>
              <c:extLst>
                <c:ext xmlns:c15="http://schemas.microsoft.com/office/drawing/2012/chart" uri="{02D57815-91ED-43cb-92C2-25804820EDAC}">
                  <c15:fullRef>
                    <c15:sqref>'4 Emissions by VA'!$AH$45:$AZ$45</c15:sqref>
                  </c15:fullRef>
                </c:ext>
              </c:extLst>
              <c:f>'4 Emissions by VA'!$AR$45:$AZ$45</c:f>
              <c:strCache>
                <c:ptCount val="9"/>
                <c:pt idx="0">
                  <c:v>2018Q1</c:v>
                </c:pt>
                <c:pt idx="1">
                  <c:v>2018Q2</c:v>
                </c:pt>
                <c:pt idx="2">
                  <c:v>2018Q3</c:v>
                </c:pt>
                <c:pt idx="3">
                  <c:v>2018Q4</c:v>
                </c:pt>
                <c:pt idx="4">
                  <c:v>2019Q1</c:v>
                </c:pt>
                <c:pt idx="5">
                  <c:v>2019Q2</c:v>
                </c:pt>
                <c:pt idx="6">
                  <c:v>2019Q3</c:v>
                </c:pt>
                <c:pt idx="7">
                  <c:v>2019Q4</c:v>
                </c:pt>
                <c:pt idx="8">
                  <c:v>2020Q1</c:v>
                </c:pt>
              </c:strCache>
            </c:strRef>
          </c:cat>
          <c:val>
            <c:numRef>
              <c:extLst>
                <c:ext xmlns:c15="http://schemas.microsoft.com/office/drawing/2012/chart" uri="{02D57815-91ED-43cb-92C2-25804820EDAC}">
                  <c15:fullRef>
                    <c15:sqref>'4 Emissions by VA'!$AH$51:$AZ$51</c15:sqref>
                  </c15:fullRef>
                </c:ext>
              </c:extLst>
              <c:f>'4 Emissions by VA'!$AR$51:$AZ$51</c:f>
              <c:numCache>
                <c:formatCode>#\ ##0.0</c:formatCode>
                <c:ptCount val="9"/>
                <c:pt idx="0">
                  <c:v>55.229195978611159</c:v>
                </c:pt>
                <c:pt idx="1">
                  <c:v>51.433835708503914</c:v>
                </c:pt>
                <c:pt idx="2">
                  <c:v>53.997251987450774</c:v>
                </c:pt>
                <c:pt idx="3">
                  <c:v>48.303577318697272</c:v>
                </c:pt>
                <c:pt idx="4">
                  <c:v>55.887569787053074</c:v>
                </c:pt>
                <c:pt idx="5">
                  <c:v>51.302302264412333</c:v>
                </c:pt>
                <c:pt idx="6">
                  <c:v>53.431310092047433</c:v>
                </c:pt>
                <c:pt idx="7">
                  <c:v>47.885305125722176</c:v>
                </c:pt>
                <c:pt idx="8">
                  <c:v>53.540746243979825</c:v>
                </c:pt>
              </c:numCache>
            </c:numRef>
          </c:val>
          <c:extLst>
            <c:ext xmlns:c16="http://schemas.microsoft.com/office/drawing/2014/chart" uri="{C3380CC4-5D6E-409C-BE32-E72D297353CC}">
              <c16:uniqueId val="{00000002-0CD3-4513-80A4-E0D1CF2B7AA3}"/>
            </c:ext>
          </c:extLst>
        </c:ser>
        <c:ser>
          <c:idx val="1"/>
          <c:order val="3"/>
          <c:tx>
            <c:strRef>
              <c:f>'4 Emissions by VA'!$C$47</c:f>
              <c:strCache>
                <c:ptCount val="1"/>
                <c:pt idx="0">
                  <c:v>Mining</c:v>
                </c:pt>
              </c:strCache>
            </c:strRef>
          </c:tx>
          <c:invertIfNegative val="0"/>
          <c:cat>
            <c:strRef>
              <c:extLst>
                <c:ext xmlns:c15="http://schemas.microsoft.com/office/drawing/2012/chart" uri="{02D57815-91ED-43cb-92C2-25804820EDAC}">
                  <c15:fullRef>
                    <c15:sqref>'4 Emissions by VA'!$AH$45:$AZ$45</c15:sqref>
                  </c15:fullRef>
                </c:ext>
              </c:extLst>
              <c:f>'4 Emissions by VA'!$AR$45:$AZ$45</c:f>
              <c:strCache>
                <c:ptCount val="9"/>
                <c:pt idx="0">
                  <c:v>2018Q1</c:v>
                </c:pt>
                <c:pt idx="1">
                  <c:v>2018Q2</c:v>
                </c:pt>
                <c:pt idx="2">
                  <c:v>2018Q3</c:v>
                </c:pt>
                <c:pt idx="3">
                  <c:v>2018Q4</c:v>
                </c:pt>
                <c:pt idx="4">
                  <c:v>2019Q1</c:v>
                </c:pt>
                <c:pt idx="5">
                  <c:v>2019Q2</c:v>
                </c:pt>
                <c:pt idx="6">
                  <c:v>2019Q3</c:v>
                </c:pt>
                <c:pt idx="7">
                  <c:v>2019Q4</c:v>
                </c:pt>
                <c:pt idx="8">
                  <c:v>2020Q1</c:v>
                </c:pt>
              </c:strCache>
            </c:strRef>
          </c:cat>
          <c:val>
            <c:numRef>
              <c:extLst>
                <c:ext xmlns:c15="http://schemas.microsoft.com/office/drawing/2012/chart" uri="{02D57815-91ED-43cb-92C2-25804820EDAC}">
                  <c15:fullRef>
                    <c15:sqref>'4 Emissions by VA'!$AH$47:$AZ$47</c15:sqref>
                  </c15:fullRef>
                </c:ext>
              </c:extLst>
              <c:f>'4 Emissions by VA'!$AR$47:$AZ$47</c:f>
              <c:numCache>
                <c:formatCode>#\ ##0.0</c:formatCode>
                <c:ptCount val="9"/>
                <c:pt idx="0">
                  <c:v>27.719245086945861</c:v>
                </c:pt>
                <c:pt idx="1">
                  <c:v>34.361090897795535</c:v>
                </c:pt>
                <c:pt idx="2">
                  <c:v>39.264791078925477</c:v>
                </c:pt>
                <c:pt idx="3">
                  <c:v>40.466881970306446</c:v>
                </c:pt>
                <c:pt idx="4">
                  <c:v>25.708001886110466</c:v>
                </c:pt>
                <c:pt idx="5">
                  <c:v>34.933454938652808</c:v>
                </c:pt>
                <c:pt idx="6">
                  <c:v>39.906340567750959</c:v>
                </c:pt>
                <c:pt idx="7">
                  <c:v>42.914696094409642</c:v>
                </c:pt>
                <c:pt idx="8">
                  <c:v>25.871292886175986</c:v>
                </c:pt>
              </c:numCache>
            </c:numRef>
          </c:val>
          <c:extLst>
            <c:ext xmlns:c16="http://schemas.microsoft.com/office/drawing/2014/chart" uri="{C3380CC4-5D6E-409C-BE32-E72D297353CC}">
              <c16:uniqueId val="{00000003-0CD3-4513-80A4-E0D1CF2B7AA3}"/>
            </c:ext>
          </c:extLst>
        </c:ser>
        <c:ser>
          <c:idx val="2"/>
          <c:order val="4"/>
          <c:tx>
            <c:strRef>
              <c:f>'4 Emissions by VA'!$C$48</c:f>
              <c:strCache>
                <c:ptCount val="1"/>
                <c:pt idx="0">
                  <c:v>Manufacturing</c:v>
                </c:pt>
              </c:strCache>
            </c:strRef>
          </c:tx>
          <c:invertIfNegative val="0"/>
          <c:cat>
            <c:strRef>
              <c:extLst>
                <c:ext xmlns:c15="http://schemas.microsoft.com/office/drawing/2012/chart" uri="{02D57815-91ED-43cb-92C2-25804820EDAC}">
                  <c15:fullRef>
                    <c15:sqref>'4 Emissions by VA'!$AH$45:$AZ$45</c15:sqref>
                  </c15:fullRef>
                </c:ext>
              </c:extLst>
              <c:f>'4 Emissions by VA'!$AR$45:$AZ$45</c:f>
              <c:strCache>
                <c:ptCount val="9"/>
                <c:pt idx="0">
                  <c:v>2018Q1</c:v>
                </c:pt>
                <c:pt idx="1">
                  <c:v>2018Q2</c:v>
                </c:pt>
                <c:pt idx="2">
                  <c:v>2018Q3</c:v>
                </c:pt>
                <c:pt idx="3">
                  <c:v>2018Q4</c:v>
                </c:pt>
                <c:pt idx="4">
                  <c:v>2019Q1</c:v>
                </c:pt>
                <c:pt idx="5">
                  <c:v>2019Q2</c:v>
                </c:pt>
                <c:pt idx="6">
                  <c:v>2019Q3</c:v>
                </c:pt>
                <c:pt idx="7">
                  <c:v>2019Q4</c:v>
                </c:pt>
                <c:pt idx="8">
                  <c:v>2020Q1</c:v>
                </c:pt>
              </c:strCache>
            </c:strRef>
          </c:cat>
          <c:val>
            <c:numRef>
              <c:extLst>
                <c:ext xmlns:c15="http://schemas.microsoft.com/office/drawing/2012/chart" uri="{02D57815-91ED-43cb-92C2-25804820EDAC}">
                  <c15:fullRef>
                    <c15:sqref>'4 Emissions by VA'!$AH$48:$AZ$48</c15:sqref>
                  </c15:fullRef>
                </c:ext>
              </c:extLst>
              <c:f>'4 Emissions by VA'!$AR$48:$AZ$48</c:f>
              <c:numCache>
                <c:formatCode>#\ ##0.0</c:formatCode>
                <c:ptCount val="9"/>
                <c:pt idx="0">
                  <c:v>22.062597764286235</c:v>
                </c:pt>
                <c:pt idx="1">
                  <c:v>22.984202005963809</c:v>
                </c:pt>
                <c:pt idx="2">
                  <c:v>23.436266020816166</c:v>
                </c:pt>
                <c:pt idx="3">
                  <c:v>22.886972266443479</c:v>
                </c:pt>
                <c:pt idx="4">
                  <c:v>21.752568732268731</c:v>
                </c:pt>
                <c:pt idx="5">
                  <c:v>22.366410656545263</c:v>
                </c:pt>
                <c:pt idx="6">
                  <c:v>23.464399269895338</c:v>
                </c:pt>
                <c:pt idx="7">
                  <c:v>23.143105867379763</c:v>
                </c:pt>
                <c:pt idx="8">
                  <c:v>21.187806195540222</c:v>
                </c:pt>
              </c:numCache>
            </c:numRef>
          </c:val>
          <c:extLst>
            <c:ext xmlns:c16="http://schemas.microsoft.com/office/drawing/2014/chart" uri="{C3380CC4-5D6E-409C-BE32-E72D297353CC}">
              <c16:uniqueId val="{00000004-0CD3-4513-80A4-E0D1CF2B7AA3}"/>
            </c:ext>
          </c:extLst>
        </c:ser>
        <c:ser>
          <c:idx val="4"/>
          <c:order val="5"/>
          <c:tx>
            <c:strRef>
              <c:f>'4 Emissions by VA'!$C$50</c:f>
              <c:strCache>
                <c:ptCount val="1"/>
                <c:pt idx="0">
                  <c:v>Construction</c:v>
                </c:pt>
              </c:strCache>
            </c:strRef>
          </c:tx>
          <c:invertIfNegative val="0"/>
          <c:cat>
            <c:strRef>
              <c:extLst>
                <c:ext xmlns:c15="http://schemas.microsoft.com/office/drawing/2012/chart" uri="{02D57815-91ED-43cb-92C2-25804820EDAC}">
                  <c15:fullRef>
                    <c15:sqref>'4 Emissions by VA'!$AH$45:$AZ$45</c15:sqref>
                  </c15:fullRef>
                </c:ext>
              </c:extLst>
              <c:f>'4 Emissions by VA'!$AR$45:$AZ$45</c:f>
              <c:strCache>
                <c:ptCount val="9"/>
                <c:pt idx="0">
                  <c:v>2018Q1</c:v>
                </c:pt>
                <c:pt idx="1">
                  <c:v>2018Q2</c:v>
                </c:pt>
                <c:pt idx="2">
                  <c:v>2018Q3</c:v>
                </c:pt>
                <c:pt idx="3">
                  <c:v>2018Q4</c:v>
                </c:pt>
                <c:pt idx="4">
                  <c:v>2019Q1</c:v>
                </c:pt>
                <c:pt idx="5">
                  <c:v>2019Q2</c:v>
                </c:pt>
                <c:pt idx="6">
                  <c:v>2019Q3</c:v>
                </c:pt>
                <c:pt idx="7">
                  <c:v>2019Q4</c:v>
                </c:pt>
                <c:pt idx="8">
                  <c:v>2020Q1</c:v>
                </c:pt>
              </c:strCache>
            </c:strRef>
          </c:cat>
          <c:val>
            <c:numRef>
              <c:extLst>
                <c:ext xmlns:c15="http://schemas.microsoft.com/office/drawing/2012/chart" uri="{02D57815-91ED-43cb-92C2-25804820EDAC}">
                  <c15:fullRef>
                    <c15:sqref>'4 Emissions by VA'!$AH$50:$AZ$50</c15:sqref>
                  </c15:fullRef>
                </c:ext>
              </c:extLst>
              <c:f>'4 Emissions by VA'!$AR$50:$AZ$50</c:f>
              <c:numCache>
                <c:formatCode>#\ ##0.0</c:formatCode>
                <c:ptCount val="9"/>
                <c:pt idx="0">
                  <c:v>5.8814512410673014</c:v>
                </c:pt>
                <c:pt idx="1">
                  <c:v>5.419570554884162</c:v>
                </c:pt>
                <c:pt idx="2">
                  <c:v>7.4526405666262558</c:v>
                </c:pt>
                <c:pt idx="3">
                  <c:v>6.1569705016329079</c:v>
                </c:pt>
                <c:pt idx="4">
                  <c:v>5.6994994205369416</c:v>
                </c:pt>
                <c:pt idx="5">
                  <c:v>5.4425054102120809</c:v>
                </c:pt>
                <c:pt idx="6">
                  <c:v>7.3178835852472384</c:v>
                </c:pt>
                <c:pt idx="7">
                  <c:v>6.0147751178193136</c:v>
                </c:pt>
                <c:pt idx="8">
                  <c:v>5.5910111148402049</c:v>
                </c:pt>
              </c:numCache>
            </c:numRef>
          </c:val>
          <c:extLst>
            <c:ext xmlns:c16="http://schemas.microsoft.com/office/drawing/2014/chart" uri="{C3380CC4-5D6E-409C-BE32-E72D297353CC}">
              <c16:uniqueId val="{00000005-0CD3-4513-80A4-E0D1CF2B7AA3}"/>
            </c:ext>
          </c:extLst>
        </c:ser>
        <c:ser>
          <c:idx val="6"/>
          <c:order val="6"/>
          <c:tx>
            <c:strRef>
              <c:f>'4 Emissions by VA'!$C$52</c:f>
              <c:strCache>
                <c:ptCount val="1"/>
                <c:pt idx="0">
                  <c:v>Other services</c:v>
                </c:pt>
              </c:strCache>
            </c:strRef>
          </c:tx>
          <c:invertIfNegative val="0"/>
          <c:cat>
            <c:strRef>
              <c:extLst>
                <c:ext xmlns:c15="http://schemas.microsoft.com/office/drawing/2012/chart" uri="{02D57815-91ED-43cb-92C2-25804820EDAC}">
                  <c15:fullRef>
                    <c15:sqref>'4 Emissions by VA'!$AH$45:$AZ$45</c15:sqref>
                  </c15:fullRef>
                </c:ext>
              </c:extLst>
              <c:f>'4 Emissions by VA'!$AR$45:$AZ$45</c:f>
              <c:strCache>
                <c:ptCount val="9"/>
                <c:pt idx="0">
                  <c:v>2018Q1</c:v>
                </c:pt>
                <c:pt idx="1">
                  <c:v>2018Q2</c:v>
                </c:pt>
                <c:pt idx="2">
                  <c:v>2018Q3</c:v>
                </c:pt>
                <c:pt idx="3">
                  <c:v>2018Q4</c:v>
                </c:pt>
                <c:pt idx="4">
                  <c:v>2019Q1</c:v>
                </c:pt>
                <c:pt idx="5">
                  <c:v>2019Q2</c:v>
                </c:pt>
                <c:pt idx="6">
                  <c:v>2019Q3</c:v>
                </c:pt>
                <c:pt idx="7">
                  <c:v>2019Q4</c:v>
                </c:pt>
                <c:pt idx="8">
                  <c:v>2020Q1</c:v>
                </c:pt>
              </c:strCache>
            </c:strRef>
          </c:cat>
          <c:val>
            <c:numRef>
              <c:extLst>
                <c:ext xmlns:c15="http://schemas.microsoft.com/office/drawing/2012/chart" uri="{02D57815-91ED-43cb-92C2-25804820EDAC}">
                  <c15:fullRef>
                    <c15:sqref>'4 Emissions by VA'!$AH$52:$AZ$52</c15:sqref>
                  </c15:fullRef>
                </c:ext>
              </c:extLst>
              <c:f>'4 Emissions by VA'!$AR$52:$AZ$52</c:f>
              <c:numCache>
                <c:formatCode>#\ ##0.0</c:formatCode>
                <c:ptCount val="9"/>
                <c:pt idx="0">
                  <c:v>1.6518546459911561</c:v>
                </c:pt>
                <c:pt idx="1">
                  <c:v>1.5990337502126386</c:v>
                </c:pt>
                <c:pt idx="2">
                  <c:v>1.749638059414516</c:v>
                </c:pt>
                <c:pt idx="3">
                  <c:v>1.5152793024721281</c:v>
                </c:pt>
                <c:pt idx="4">
                  <c:v>1.6173460836156481</c:v>
                </c:pt>
                <c:pt idx="5">
                  <c:v>1.5861215580683632</c:v>
                </c:pt>
                <c:pt idx="6">
                  <c:v>1.7084935189600239</c:v>
                </c:pt>
                <c:pt idx="7">
                  <c:v>1.5025399016806038</c:v>
                </c:pt>
                <c:pt idx="8">
                  <c:v>1.5685399976320185</c:v>
                </c:pt>
              </c:numCache>
            </c:numRef>
          </c:val>
          <c:extLst>
            <c:ext xmlns:c16="http://schemas.microsoft.com/office/drawing/2014/chart" uri="{C3380CC4-5D6E-409C-BE32-E72D297353CC}">
              <c16:uniqueId val="{00000006-0CD3-4513-80A4-E0D1CF2B7AA3}"/>
            </c:ext>
          </c:extLst>
        </c:ser>
        <c:ser>
          <c:idx val="7"/>
          <c:order val="7"/>
          <c:tx>
            <c:strRef>
              <c:f>'4 Emissions by VA'!$C$53</c:f>
              <c:strCache>
                <c:ptCount val="1"/>
                <c:pt idx="0">
                  <c:v>Public sector</c:v>
                </c:pt>
              </c:strCache>
            </c:strRef>
          </c:tx>
          <c:invertIfNegative val="0"/>
          <c:cat>
            <c:strRef>
              <c:extLst>
                <c:ext xmlns:c15="http://schemas.microsoft.com/office/drawing/2012/chart" uri="{02D57815-91ED-43cb-92C2-25804820EDAC}">
                  <c15:fullRef>
                    <c15:sqref>'4 Emissions by VA'!$AH$45:$AZ$45</c15:sqref>
                  </c15:fullRef>
                </c:ext>
              </c:extLst>
              <c:f>'4 Emissions by VA'!$AR$45:$AZ$45</c:f>
              <c:strCache>
                <c:ptCount val="9"/>
                <c:pt idx="0">
                  <c:v>2018Q1</c:v>
                </c:pt>
                <c:pt idx="1">
                  <c:v>2018Q2</c:v>
                </c:pt>
                <c:pt idx="2">
                  <c:v>2018Q3</c:v>
                </c:pt>
                <c:pt idx="3">
                  <c:v>2018Q4</c:v>
                </c:pt>
                <c:pt idx="4">
                  <c:v>2019Q1</c:v>
                </c:pt>
                <c:pt idx="5">
                  <c:v>2019Q2</c:v>
                </c:pt>
                <c:pt idx="6">
                  <c:v>2019Q3</c:v>
                </c:pt>
                <c:pt idx="7">
                  <c:v>2019Q4</c:v>
                </c:pt>
                <c:pt idx="8">
                  <c:v>2020Q1</c:v>
                </c:pt>
              </c:strCache>
            </c:strRef>
          </c:cat>
          <c:val>
            <c:numRef>
              <c:extLst>
                <c:ext xmlns:c15="http://schemas.microsoft.com/office/drawing/2012/chart" uri="{02D57815-91ED-43cb-92C2-25804820EDAC}">
                  <c15:fullRef>
                    <c15:sqref>'4 Emissions by VA'!$AH$53:$AZ$53</c15:sqref>
                  </c15:fullRef>
                </c:ext>
              </c:extLst>
              <c:f>'4 Emissions by VA'!$AR$53:$AZ$53</c:f>
              <c:numCache>
                <c:formatCode>#\ ##0.0</c:formatCode>
                <c:ptCount val="9"/>
                <c:pt idx="0">
                  <c:v>0.63572196941128378</c:v>
                </c:pt>
                <c:pt idx="1">
                  <c:v>0.67196929379764858</c:v>
                </c:pt>
                <c:pt idx="2">
                  <c:v>0.84577329746243002</c:v>
                </c:pt>
                <c:pt idx="3">
                  <c:v>0.65675866738296862</c:v>
                </c:pt>
                <c:pt idx="4">
                  <c:v>0.6182128430331294</c:v>
                </c:pt>
                <c:pt idx="5">
                  <c:v>0.65530428507223004</c:v>
                </c:pt>
                <c:pt idx="6">
                  <c:v>0.82795066224244529</c:v>
                </c:pt>
                <c:pt idx="7">
                  <c:v>0.64450125864746033</c:v>
                </c:pt>
                <c:pt idx="8">
                  <c:v>0.59347954812818016</c:v>
                </c:pt>
              </c:numCache>
            </c:numRef>
          </c:val>
          <c:extLst>
            <c:ext xmlns:c16="http://schemas.microsoft.com/office/drawing/2014/chart" uri="{C3380CC4-5D6E-409C-BE32-E72D297353CC}">
              <c16:uniqueId val="{00000007-0CD3-4513-80A4-E0D1CF2B7AA3}"/>
            </c:ext>
          </c:extLst>
        </c:ser>
        <c:dLbls>
          <c:showLegendKey val="0"/>
          <c:showVal val="0"/>
          <c:showCatName val="0"/>
          <c:showSerName val="0"/>
          <c:showPercent val="0"/>
          <c:showBubbleSize val="0"/>
        </c:dLbls>
        <c:gapWidth val="75"/>
        <c:overlap val="-25"/>
        <c:axId val="361254912"/>
        <c:axId val="361256448"/>
      </c:barChart>
      <c:catAx>
        <c:axId val="361254912"/>
        <c:scaling>
          <c:orientation val="minMax"/>
        </c:scaling>
        <c:delete val="0"/>
        <c:axPos val="b"/>
        <c:numFmt formatCode="General" sourceLinked="0"/>
        <c:majorTickMark val="none"/>
        <c:minorTickMark val="none"/>
        <c:tickLblPos val="nextTo"/>
        <c:crossAx val="361256448"/>
        <c:crosses val="autoZero"/>
        <c:auto val="1"/>
        <c:lblAlgn val="ctr"/>
        <c:lblOffset val="100"/>
        <c:noMultiLvlLbl val="0"/>
      </c:catAx>
      <c:valAx>
        <c:axId val="361256448"/>
        <c:scaling>
          <c:orientation val="minMax"/>
        </c:scaling>
        <c:delete val="0"/>
        <c:axPos val="l"/>
        <c:majorGridlines/>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sv-SE" sz="1000"/>
                  <a:t>Tonnes carbon dioxide equivalents per million SEK (2019 prices) </a:t>
                </a:r>
              </a:p>
            </c:rich>
          </c:tx>
          <c:layout>
            <c:manualLayout>
              <c:xMode val="edge"/>
              <c:yMode val="edge"/>
              <c:x val="4.304649667138576E-3"/>
              <c:y val="9.1200067701927803E-2"/>
            </c:manualLayout>
          </c:layout>
          <c:overlay val="0"/>
        </c:title>
        <c:numFmt formatCode="#,##0" sourceLinked="0"/>
        <c:majorTickMark val="none"/>
        <c:minorTickMark val="none"/>
        <c:tickLblPos val="nextTo"/>
        <c:spPr>
          <a:ln w="9525">
            <a:noFill/>
          </a:ln>
        </c:spPr>
        <c:crossAx val="361254912"/>
        <c:crosses val="autoZero"/>
        <c:crossBetween val="between"/>
      </c:valAx>
    </c:plotArea>
    <c:legend>
      <c:legendPos val="b"/>
      <c:layout>
        <c:manualLayout>
          <c:xMode val="edge"/>
          <c:yMode val="edge"/>
          <c:x val="6.8274386117605057E-2"/>
          <c:y val="0.77002358454762387"/>
          <c:w val="0.93051211846471504"/>
          <c:h val="0.22997641545237626"/>
        </c:manualLayout>
      </c:layout>
      <c:overlay val="0"/>
      <c:txPr>
        <a:bodyPr/>
        <a:lstStyle/>
        <a:p>
          <a:pPr>
            <a:defRPr sz="1100"/>
          </a:pPr>
          <a:endParaRPr lang="sv-SE"/>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sv-SE" sz="1400" b="1" i="0" baseline="0">
                <a:effectLst/>
              </a:rPr>
              <a:t>Intensities: Greenhouse gas emissions by employees 2018Q1-2020Q2</a:t>
            </a:r>
            <a:endParaRPr lang="sv-SE" sz="1400">
              <a:effectLst/>
            </a:endParaRPr>
          </a:p>
        </c:rich>
      </c:tx>
      <c:layout/>
      <c:overlay val="0"/>
    </c:title>
    <c:autoTitleDeleted val="0"/>
    <c:plotArea>
      <c:layout>
        <c:manualLayout>
          <c:layoutTarget val="inner"/>
          <c:xMode val="edge"/>
          <c:yMode val="edge"/>
          <c:x val="7.6386414020784471E-2"/>
          <c:y val="9.7470607266277154E-2"/>
          <c:w val="0.90578177126466242"/>
          <c:h val="0.54354319218974922"/>
        </c:manualLayout>
      </c:layout>
      <c:barChart>
        <c:barDir val="col"/>
        <c:grouping val="clustered"/>
        <c:varyColors val="0"/>
        <c:ser>
          <c:idx val="8"/>
          <c:order val="0"/>
          <c:tx>
            <c:strRef>
              <c:f>'5 Emissions by emp.'!$C$49</c:f>
              <c:strCache>
                <c:ptCount val="1"/>
                <c:pt idx="0">
                  <c:v>Electricity, gas and hot water supply, water distribution, 
waste water and waste management</c:v>
                </c:pt>
              </c:strCache>
            </c:strRef>
          </c:tx>
          <c:spPr>
            <a:solidFill>
              <a:schemeClr val="accent4"/>
            </a:solidFill>
          </c:spPr>
          <c:invertIfNegative val="0"/>
          <c:cat>
            <c:strRef>
              <c:extLst>
                <c:ext xmlns:c15="http://schemas.microsoft.com/office/drawing/2012/chart" uri="{02D57815-91ED-43cb-92C2-25804820EDAC}">
                  <c15:fullRef>
                    <c15:sqref>'5 Emissions by emp.'!$AH$45:$BA$45</c15:sqref>
                  </c15:fullRef>
                </c:ext>
              </c:extLst>
              <c:f>'5 Emissions by emp.'!$AR$45:$BA$45</c:f>
              <c:strCache>
                <c:ptCount val="10"/>
                <c:pt idx="0">
                  <c:v>2018Q1</c:v>
                </c:pt>
                <c:pt idx="1">
                  <c:v>2018Q2</c:v>
                </c:pt>
                <c:pt idx="2">
                  <c:v>2018Q3</c:v>
                </c:pt>
                <c:pt idx="3">
                  <c:v>2018Q4</c:v>
                </c:pt>
                <c:pt idx="4">
                  <c:v>2019Q1</c:v>
                </c:pt>
                <c:pt idx="5">
                  <c:v>2019Q2</c:v>
                </c:pt>
                <c:pt idx="6">
                  <c:v>2019Q3</c:v>
                </c:pt>
                <c:pt idx="7">
                  <c:v>2019Q4</c:v>
                </c:pt>
                <c:pt idx="8">
                  <c:v>2020Q1</c:v>
                </c:pt>
                <c:pt idx="9">
                  <c:v>2020Q2</c:v>
                </c:pt>
              </c:strCache>
            </c:strRef>
          </c:cat>
          <c:val>
            <c:numRef>
              <c:extLst>
                <c:ext xmlns:c15="http://schemas.microsoft.com/office/drawing/2012/chart" uri="{02D57815-91ED-43cb-92C2-25804820EDAC}">
                  <c15:fullRef>
                    <c15:sqref>'5 Emissions by emp.'!$AH$49:$AZ$49</c15:sqref>
                  </c15:fullRef>
                </c:ext>
              </c:extLst>
              <c:f>'5 Emissions by emp.'!$AR$49:$AZ$49</c:f>
              <c:numCache>
                <c:formatCode>0.0</c:formatCode>
                <c:ptCount val="9"/>
                <c:pt idx="0">
                  <c:v>50.379943272480773</c:v>
                </c:pt>
                <c:pt idx="1">
                  <c:v>29.266744359619885</c:v>
                </c:pt>
                <c:pt idx="2">
                  <c:v>24.194799810575081</c:v>
                </c:pt>
                <c:pt idx="3">
                  <c:v>35.498416914077602</c:v>
                </c:pt>
                <c:pt idx="4">
                  <c:v>47.328046451915604</c:v>
                </c:pt>
                <c:pt idx="5">
                  <c:v>23.727156600226618</c:v>
                </c:pt>
                <c:pt idx="6">
                  <c:v>21.461130360048241</c:v>
                </c:pt>
                <c:pt idx="7">
                  <c:v>26.873178693445819</c:v>
                </c:pt>
                <c:pt idx="8">
                  <c:v>32.006704130365875</c:v>
                </c:pt>
              </c:numCache>
            </c:numRef>
          </c:val>
          <c:extLst>
            <c:ext xmlns:c16="http://schemas.microsoft.com/office/drawing/2014/chart" uri="{C3380CC4-5D6E-409C-BE32-E72D297353CC}">
              <c16:uniqueId val="{00000010-E010-4625-B92E-52691138F01C}"/>
            </c:ext>
          </c:extLst>
        </c:ser>
        <c:ser>
          <c:idx val="9"/>
          <c:order val="1"/>
          <c:tx>
            <c:strRef>
              <c:f>'5 Emissions by emp.'!$C$47</c:f>
              <c:strCache>
                <c:ptCount val="1"/>
                <c:pt idx="0">
                  <c:v>Mining</c:v>
                </c:pt>
              </c:strCache>
            </c:strRef>
          </c:tx>
          <c:spPr>
            <a:solidFill>
              <a:schemeClr val="accent2"/>
            </a:solidFill>
          </c:spPr>
          <c:invertIfNegative val="0"/>
          <c:cat>
            <c:strRef>
              <c:extLst>
                <c:ext xmlns:c15="http://schemas.microsoft.com/office/drawing/2012/chart" uri="{02D57815-91ED-43cb-92C2-25804820EDAC}">
                  <c15:fullRef>
                    <c15:sqref>'5 Emissions by emp.'!$AH$45:$BA$45</c15:sqref>
                  </c15:fullRef>
                </c:ext>
              </c:extLst>
              <c:f>'5 Emissions by emp.'!$AR$45:$BA$45</c:f>
              <c:strCache>
                <c:ptCount val="10"/>
                <c:pt idx="0">
                  <c:v>2018Q1</c:v>
                </c:pt>
                <c:pt idx="1">
                  <c:v>2018Q2</c:v>
                </c:pt>
                <c:pt idx="2">
                  <c:v>2018Q3</c:v>
                </c:pt>
                <c:pt idx="3">
                  <c:v>2018Q4</c:v>
                </c:pt>
                <c:pt idx="4">
                  <c:v>2019Q1</c:v>
                </c:pt>
                <c:pt idx="5">
                  <c:v>2019Q2</c:v>
                </c:pt>
                <c:pt idx="6">
                  <c:v>2019Q3</c:v>
                </c:pt>
                <c:pt idx="7">
                  <c:v>2019Q4</c:v>
                </c:pt>
                <c:pt idx="8">
                  <c:v>2020Q1</c:v>
                </c:pt>
                <c:pt idx="9">
                  <c:v>2020Q2</c:v>
                </c:pt>
              </c:strCache>
            </c:strRef>
          </c:cat>
          <c:val>
            <c:numRef>
              <c:extLst>
                <c:ext xmlns:c15="http://schemas.microsoft.com/office/drawing/2012/chart" uri="{02D57815-91ED-43cb-92C2-25804820EDAC}">
                  <c15:fullRef>
                    <c15:sqref>'5 Emissions by emp.'!$AH$47:$BA$47</c15:sqref>
                  </c15:fullRef>
                </c:ext>
              </c:extLst>
              <c:f>'5 Emissions by emp.'!$AR$47:$BA$47</c:f>
              <c:numCache>
                <c:formatCode>0.0</c:formatCode>
                <c:ptCount val="10"/>
                <c:pt idx="0">
                  <c:v>32.214960149484895</c:v>
                </c:pt>
                <c:pt idx="1">
                  <c:v>30.617330180210143</c:v>
                </c:pt>
                <c:pt idx="2">
                  <c:v>31.122988423019553</c:v>
                </c:pt>
                <c:pt idx="3">
                  <c:v>37.343522629499695</c:v>
                </c:pt>
                <c:pt idx="4">
                  <c:v>31.01904136667283</c:v>
                </c:pt>
                <c:pt idx="5">
                  <c:v>32.031923269630589</c:v>
                </c:pt>
                <c:pt idx="6">
                  <c:v>32.328670671306426</c:v>
                </c:pt>
                <c:pt idx="7">
                  <c:v>40.122301485526826</c:v>
                </c:pt>
                <c:pt idx="8">
                  <c:v>33.696632262533932</c:v>
                </c:pt>
                <c:pt idx="9">
                  <c:v>30.774706787455479</c:v>
                </c:pt>
              </c:numCache>
            </c:numRef>
          </c:val>
          <c:extLst>
            <c:ext xmlns:c16="http://schemas.microsoft.com/office/drawing/2014/chart" uri="{C3380CC4-5D6E-409C-BE32-E72D297353CC}">
              <c16:uniqueId val="{00000011-E010-4625-B92E-52691138F01C}"/>
            </c:ext>
          </c:extLst>
        </c:ser>
        <c:ser>
          <c:idx val="10"/>
          <c:order val="2"/>
          <c:tx>
            <c:strRef>
              <c:f>'5 Emissions by emp.'!$C$46</c:f>
              <c:strCache>
                <c:ptCount val="1"/>
                <c:pt idx="0">
                  <c:v>Agriculture, forestry and fishery</c:v>
                </c:pt>
              </c:strCache>
            </c:strRef>
          </c:tx>
          <c:spPr>
            <a:solidFill>
              <a:schemeClr val="accent1"/>
            </a:solidFill>
          </c:spPr>
          <c:invertIfNegative val="0"/>
          <c:cat>
            <c:strRef>
              <c:extLst>
                <c:ext xmlns:c15="http://schemas.microsoft.com/office/drawing/2012/chart" uri="{02D57815-91ED-43cb-92C2-25804820EDAC}">
                  <c15:fullRef>
                    <c15:sqref>'5 Emissions by emp.'!$AH$45:$BA$45</c15:sqref>
                  </c15:fullRef>
                </c:ext>
              </c:extLst>
              <c:f>'5 Emissions by emp.'!$AR$45:$BA$45</c:f>
              <c:strCache>
                <c:ptCount val="10"/>
                <c:pt idx="0">
                  <c:v>2018Q1</c:v>
                </c:pt>
                <c:pt idx="1">
                  <c:v>2018Q2</c:v>
                </c:pt>
                <c:pt idx="2">
                  <c:v>2018Q3</c:v>
                </c:pt>
                <c:pt idx="3">
                  <c:v>2018Q4</c:v>
                </c:pt>
                <c:pt idx="4">
                  <c:v>2019Q1</c:v>
                </c:pt>
                <c:pt idx="5">
                  <c:v>2019Q2</c:v>
                </c:pt>
                <c:pt idx="6">
                  <c:v>2019Q3</c:v>
                </c:pt>
                <c:pt idx="7">
                  <c:v>2019Q4</c:v>
                </c:pt>
                <c:pt idx="8">
                  <c:v>2020Q1</c:v>
                </c:pt>
                <c:pt idx="9">
                  <c:v>2020Q2</c:v>
                </c:pt>
              </c:strCache>
            </c:strRef>
          </c:cat>
          <c:val>
            <c:numRef>
              <c:extLst>
                <c:ext xmlns:c15="http://schemas.microsoft.com/office/drawing/2012/chart" uri="{02D57815-91ED-43cb-92C2-25804820EDAC}">
                  <c15:fullRef>
                    <c15:sqref>'5 Emissions by emp.'!$AH$46:$BA$46</c15:sqref>
                  </c15:fullRef>
                </c:ext>
              </c:extLst>
              <c:f>'5 Emissions by emp.'!$AR$46:$BA$46</c:f>
              <c:numCache>
                <c:formatCode>0.0</c:formatCode>
                <c:ptCount val="10"/>
                <c:pt idx="0">
                  <c:v>19.626115047304744</c:v>
                </c:pt>
                <c:pt idx="1">
                  <c:v>22.493229068267325</c:v>
                </c:pt>
                <c:pt idx="2">
                  <c:v>21.944428643342295</c:v>
                </c:pt>
                <c:pt idx="3">
                  <c:v>22.873369159051119</c:v>
                </c:pt>
                <c:pt idx="4">
                  <c:v>20.030539378800686</c:v>
                </c:pt>
                <c:pt idx="5">
                  <c:v>22.380407125875621</c:v>
                </c:pt>
                <c:pt idx="6">
                  <c:v>22.618737959643251</c:v>
                </c:pt>
                <c:pt idx="7">
                  <c:v>22.87355434362507</c:v>
                </c:pt>
                <c:pt idx="8">
                  <c:v>21.541085173050163</c:v>
                </c:pt>
                <c:pt idx="9">
                  <c:v>21.478510442942287</c:v>
                </c:pt>
              </c:numCache>
            </c:numRef>
          </c:val>
          <c:extLst>
            <c:ext xmlns:c16="http://schemas.microsoft.com/office/drawing/2014/chart" uri="{C3380CC4-5D6E-409C-BE32-E72D297353CC}">
              <c16:uniqueId val="{00000012-E010-4625-B92E-52691138F01C}"/>
            </c:ext>
          </c:extLst>
        </c:ser>
        <c:ser>
          <c:idx val="11"/>
          <c:order val="3"/>
          <c:tx>
            <c:strRef>
              <c:f>'5 Emissions by emp.'!$C$51</c:f>
              <c:strCache>
                <c:ptCount val="1"/>
                <c:pt idx="0">
                  <c:v>Transport</c:v>
                </c:pt>
              </c:strCache>
            </c:strRef>
          </c:tx>
          <c:invertIfNegative val="0"/>
          <c:cat>
            <c:strRef>
              <c:extLst>
                <c:ext xmlns:c15="http://schemas.microsoft.com/office/drawing/2012/chart" uri="{02D57815-91ED-43cb-92C2-25804820EDAC}">
                  <c15:fullRef>
                    <c15:sqref>'5 Emissions by emp.'!$AH$45:$BA$45</c15:sqref>
                  </c15:fullRef>
                </c:ext>
              </c:extLst>
              <c:f>'5 Emissions by emp.'!$AR$45:$BA$45</c:f>
              <c:strCache>
                <c:ptCount val="10"/>
                <c:pt idx="0">
                  <c:v>2018Q1</c:v>
                </c:pt>
                <c:pt idx="1">
                  <c:v>2018Q2</c:v>
                </c:pt>
                <c:pt idx="2">
                  <c:v>2018Q3</c:v>
                </c:pt>
                <c:pt idx="3">
                  <c:v>2018Q4</c:v>
                </c:pt>
                <c:pt idx="4">
                  <c:v>2019Q1</c:v>
                </c:pt>
                <c:pt idx="5">
                  <c:v>2019Q2</c:v>
                </c:pt>
                <c:pt idx="6">
                  <c:v>2019Q3</c:v>
                </c:pt>
                <c:pt idx="7">
                  <c:v>2019Q4</c:v>
                </c:pt>
                <c:pt idx="8">
                  <c:v>2020Q1</c:v>
                </c:pt>
                <c:pt idx="9">
                  <c:v>2020Q2</c:v>
                </c:pt>
              </c:strCache>
            </c:strRef>
          </c:cat>
          <c:val>
            <c:numRef>
              <c:extLst>
                <c:ext xmlns:c15="http://schemas.microsoft.com/office/drawing/2012/chart" uri="{02D57815-91ED-43cb-92C2-25804820EDAC}">
                  <c15:fullRef>
                    <c15:sqref>'5 Emissions by emp.'!$AH$51:$BA$51</c15:sqref>
                  </c15:fullRef>
                </c:ext>
              </c:extLst>
              <c:f>'5 Emissions by emp.'!$AR$51:$BA$51</c:f>
              <c:numCache>
                <c:formatCode>0.0</c:formatCode>
                <c:ptCount val="10"/>
                <c:pt idx="0">
                  <c:v>9.4864672808837316</c:v>
                </c:pt>
                <c:pt idx="1">
                  <c:v>9.9995966467912485</c:v>
                </c:pt>
                <c:pt idx="2">
                  <c:v>10.089441132809929</c:v>
                </c:pt>
                <c:pt idx="3">
                  <c:v>9.5118965507567808</c:v>
                </c:pt>
                <c:pt idx="4">
                  <c:v>9.4313726707360477</c:v>
                </c:pt>
                <c:pt idx="5">
                  <c:v>9.7538866247646894</c:v>
                </c:pt>
                <c:pt idx="6">
                  <c:v>9.9081319275118922</c:v>
                </c:pt>
                <c:pt idx="7">
                  <c:v>9.143714119531138</c:v>
                </c:pt>
                <c:pt idx="8">
                  <c:v>9.1327266852241902</c:v>
                </c:pt>
                <c:pt idx="9">
                  <c:v>5.7424047930526045</c:v>
                </c:pt>
              </c:numCache>
            </c:numRef>
          </c:val>
          <c:extLst>
            <c:ext xmlns:c16="http://schemas.microsoft.com/office/drawing/2014/chart" uri="{C3380CC4-5D6E-409C-BE32-E72D297353CC}">
              <c16:uniqueId val="{00000013-E010-4625-B92E-52691138F01C}"/>
            </c:ext>
          </c:extLst>
        </c:ser>
        <c:ser>
          <c:idx val="12"/>
          <c:order val="4"/>
          <c:tx>
            <c:strRef>
              <c:f>'5 Emissions by emp.'!$C$48</c:f>
              <c:strCache>
                <c:ptCount val="1"/>
                <c:pt idx="0">
                  <c:v>Manufacturing</c:v>
                </c:pt>
              </c:strCache>
            </c:strRef>
          </c:tx>
          <c:spPr>
            <a:solidFill>
              <a:schemeClr val="accent3"/>
            </a:solidFill>
          </c:spPr>
          <c:invertIfNegative val="0"/>
          <c:cat>
            <c:strRef>
              <c:extLst>
                <c:ext xmlns:c15="http://schemas.microsoft.com/office/drawing/2012/chart" uri="{02D57815-91ED-43cb-92C2-25804820EDAC}">
                  <c15:fullRef>
                    <c15:sqref>'5 Emissions by emp.'!$AH$45:$BA$45</c15:sqref>
                  </c15:fullRef>
                </c:ext>
              </c:extLst>
              <c:f>'5 Emissions by emp.'!$AR$45:$BA$45</c:f>
              <c:strCache>
                <c:ptCount val="10"/>
                <c:pt idx="0">
                  <c:v>2018Q1</c:v>
                </c:pt>
                <c:pt idx="1">
                  <c:v>2018Q2</c:v>
                </c:pt>
                <c:pt idx="2">
                  <c:v>2018Q3</c:v>
                </c:pt>
                <c:pt idx="3">
                  <c:v>2018Q4</c:v>
                </c:pt>
                <c:pt idx="4">
                  <c:v>2019Q1</c:v>
                </c:pt>
                <c:pt idx="5">
                  <c:v>2019Q2</c:v>
                </c:pt>
                <c:pt idx="6">
                  <c:v>2019Q3</c:v>
                </c:pt>
                <c:pt idx="7">
                  <c:v>2019Q4</c:v>
                </c:pt>
                <c:pt idx="8">
                  <c:v>2020Q1</c:v>
                </c:pt>
                <c:pt idx="9">
                  <c:v>2020Q2</c:v>
                </c:pt>
              </c:strCache>
            </c:strRef>
          </c:cat>
          <c:val>
            <c:numRef>
              <c:extLst>
                <c:ext xmlns:c15="http://schemas.microsoft.com/office/drawing/2012/chart" uri="{02D57815-91ED-43cb-92C2-25804820EDAC}">
                  <c15:fullRef>
                    <c15:sqref>'5 Emissions by emp.'!$AH$48:$BA$48</c15:sqref>
                  </c15:fullRef>
                </c:ext>
              </c:extLst>
              <c:f>'5 Emissions by emp.'!$AR$48:$BA$48</c:f>
              <c:numCache>
                <c:formatCode>0.0</c:formatCode>
                <c:ptCount val="10"/>
                <c:pt idx="0">
                  <c:v>6.4977142194609838</c:v>
                </c:pt>
                <c:pt idx="1">
                  <c:v>6.434280238535024</c:v>
                </c:pt>
                <c:pt idx="2">
                  <c:v>6.0933070591286622</c:v>
                </c:pt>
                <c:pt idx="3">
                  <c:v>6.8754729415879412</c:v>
                </c:pt>
                <c:pt idx="4">
                  <c:v>6.5412168977541549</c:v>
                </c:pt>
                <c:pt idx="5">
                  <c:v>6.4241064626933815</c:v>
                </c:pt>
                <c:pt idx="6">
                  <c:v>6.2501331393211776</c:v>
                </c:pt>
                <c:pt idx="7">
                  <c:v>6.7927200618190806</c:v>
                </c:pt>
                <c:pt idx="8">
                  <c:v>6.5185053054074613</c:v>
                </c:pt>
                <c:pt idx="9">
                  <c:v>6.2702902984195514</c:v>
                </c:pt>
              </c:numCache>
            </c:numRef>
          </c:val>
          <c:extLst>
            <c:ext xmlns:c16="http://schemas.microsoft.com/office/drawing/2014/chart" uri="{C3380CC4-5D6E-409C-BE32-E72D297353CC}">
              <c16:uniqueId val="{00000014-E010-4625-B92E-52691138F01C}"/>
            </c:ext>
          </c:extLst>
        </c:ser>
        <c:ser>
          <c:idx val="13"/>
          <c:order val="5"/>
          <c:tx>
            <c:strRef>
              <c:f>'5 Emissions by emp.'!$C$50</c:f>
              <c:strCache>
                <c:ptCount val="1"/>
                <c:pt idx="0">
                  <c:v>Construction</c:v>
                </c:pt>
              </c:strCache>
            </c:strRef>
          </c:tx>
          <c:spPr>
            <a:solidFill>
              <a:schemeClr val="accent5"/>
            </a:solidFill>
          </c:spPr>
          <c:invertIfNegative val="0"/>
          <c:cat>
            <c:strRef>
              <c:extLst>
                <c:ext xmlns:c15="http://schemas.microsoft.com/office/drawing/2012/chart" uri="{02D57815-91ED-43cb-92C2-25804820EDAC}">
                  <c15:fullRef>
                    <c15:sqref>'5 Emissions by emp.'!$AH$45:$BA$45</c15:sqref>
                  </c15:fullRef>
                </c:ext>
              </c:extLst>
              <c:f>'5 Emissions by emp.'!$AR$45:$BA$45</c:f>
              <c:strCache>
                <c:ptCount val="10"/>
                <c:pt idx="0">
                  <c:v>2018Q1</c:v>
                </c:pt>
                <c:pt idx="1">
                  <c:v>2018Q2</c:v>
                </c:pt>
                <c:pt idx="2">
                  <c:v>2018Q3</c:v>
                </c:pt>
                <c:pt idx="3">
                  <c:v>2018Q4</c:v>
                </c:pt>
                <c:pt idx="4">
                  <c:v>2019Q1</c:v>
                </c:pt>
                <c:pt idx="5">
                  <c:v>2019Q2</c:v>
                </c:pt>
                <c:pt idx="6">
                  <c:v>2019Q3</c:v>
                </c:pt>
                <c:pt idx="7">
                  <c:v>2019Q4</c:v>
                </c:pt>
                <c:pt idx="8">
                  <c:v>2020Q1</c:v>
                </c:pt>
                <c:pt idx="9">
                  <c:v>2020Q2</c:v>
                </c:pt>
              </c:strCache>
            </c:strRef>
          </c:cat>
          <c:val>
            <c:numRef>
              <c:extLst>
                <c:ext xmlns:c15="http://schemas.microsoft.com/office/drawing/2012/chart" uri="{02D57815-91ED-43cb-92C2-25804820EDAC}">
                  <c15:fullRef>
                    <c15:sqref>'5 Emissions by emp.'!$AH$50:$BA$50</c15:sqref>
                  </c15:fullRef>
                </c:ext>
              </c:extLst>
              <c:f>'5 Emissions by emp.'!$AR$50:$BA$50</c:f>
              <c:numCache>
                <c:formatCode>0.0</c:formatCode>
                <c:ptCount val="10"/>
                <c:pt idx="0">
                  <c:v>1.2777953312699668</c:v>
                </c:pt>
                <c:pt idx="1">
                  <c:v>1.1490315364937376</c:v>
                </c:pt>
                <c:pt idx="2">
                  <c:v>1.0793191153942543</c:v>
                </c:pt>
                <c:pt idx="3">
                  <c:v>1.2020182405356614</c:v>
                </c:pt>
                <c:pt idx="4">
                  <c:v>1.2843530128424192</c:v>
                </c:pt>
                <c:pt idx="5">
                  <c:v>1.1638948072955382</c:v>
                </c:pt>
                <c:pt idx="6">
                  <c:v>1.0909039369757456</c:v>
                </c:pt>
                <c:pt idx="7">
                  <c:v>1.2093682438003341</c:v>
                </c:pt>
                <c:pt idx="8">
                  <c:v>1.0425991892500923</c:v>
                </c:pt>
                <c:pt idx="9">
                  <c:v>1.1561418152635938</c:v>
                </c:pt>
              </c:numCache>
            </c:numRef>
          </c:val>
          <c:extLst>
            <c:ext xmlns:c16="http://schemas.microsoft.com/office/drawing/2014/chart" uri="{C3380CC4-5D6E-409C-BE32-E72D297353CC}">
              <c16:uniqueId val="{00000015-E010-4625-B92E-52691138F01C}"/>
            </c:ext>
          </c:extLst>
        </c:ser>
        <c:ser>
          <c:idx val="14"/>
          <c:order val="6"/>
          <c:tx>
            <c:strRef>
              <c:f>'5 Emissions by emp.'!$C$52</c:f>
              <c:strCache>
                <c:ptCount val="1"/>
                <c:pt idx="0">
                  <c:v>Other services</c:v>
                </c:pt>
              </c:strCache>
            </c:strRef>
          </c:tx>
          <c:spPr>
            <a:solidFill>
              <a:schemeClr val="accent1">
                <a:lumMod val="60000"/>
                <a:lumOff val="40000"/>
              </a:schemeClr>
            </a:solidFill>
          </c:spPr>
          <c:invertIfNegative val="0"/>
          <c:cat>
            <c:strRef>
              <c:extLst>
                <c:ext xmlns:c15="http://schemas.microsoft.com/office/drawing/2012/chart" uri="{02D57815-91ED-43cb-92C2-25804820EDAC}">
                  <c15:fullRef>
                    <c15:sqref>'5 Emissions by emp.'!$AH$45:$BA$45</c15:sqref>
                  </c15:fullRef>
                </c:ext>
              </c:extLst>
              <c:f>'5 Emissions by emp.'!$AR$45:$BA$45</c:f>
              <c:strCache>
                <c:ptCount val="10"/>
                <c:pt idx="0">
                  <c:v>2018Q1</c:v>
                </c:pt>
                <c:pt idx="1">
                  <c:v>2018Q2</c:v>
                </c:pt>
                <c:pt idx="2">
                  <c:v>2018Q3</c:v>
                </c:pt>
                <c:pt idx="3">
                  <c:v>2018Q4</c:v>
                </c:pt>
                <c:pt idx="4">
                  <c:v>2019Q1</c:v>
                </c:pt>
                <c:pt idx="5">
                  <c:v>2019Q2</c:v>
                </c:pt>
                <c:pt idx="6">
                  <c:v>2019Q3</c:v>
                </c:pt>
                <c:pt idx="7">
                  <c:v>2019Q4</c:v>
                </c:pt>
                <c:pt idx="8">
                  <c:v>2020Q1</c:v>
                </c:pt>
                <c:pt idx="9">
                  <c:v>2020Q2</c:v>
                </c:pt>
              </c:strCache>
            </c:strRef>
          </c:cat>
          <c:val>
            <c:numRef>
              <c:extLst>
                <c:ext xmlns:c15="http://schemas.microsoft.com/office/drawing/2012/chart" uri="{02D57815-91ED-43cb-92C2-25804820EDAC}">
                  <c15:fullRef>
                    <c15:sqref>'5 Emissions by emp.'!$AH$52:$BA$52</c15:sqref>
                  </c15:fullRef>
                </c:ext>
              </c:extLst>
              <c:f>'5 Emissions by emp.'!$AR$52:$BA$52</c:f>
              <c:numCache>
                <c:formatCode>0.0</c:formatCode>
                <c:ptCount val="10"/>
                <c:pt idx="0">
                  <c:v>0.37773460389542712</c:v>
                </c:pt>
                <c:pt idx="1">
                  <c:v>0.41801142784213058</c:v>
                </c:pt>
                <c:pt idx="2">
                  <c:v>0.40310329511794418</c:v>
                </c:pt>
                <c:pt idx="3">
                  <c:v>0.38504246760835098</c:v>
                </c:pt>
                <c:pt idx="4">
                  <c:v>0.37630870411811101</c:v>
                </c:pt>
                <c:pt idx="5">
                  <c:v>0.41644822655039748</c:v>
                </c:pt>
                <c:pt idx="6">
                  <c:v>0.40094789055904501</c:v>
                </c:pt>
                <c:pt idx="7">
                  <c:v>0.38308662364586721</c:v>
                </c:pt>
                <c:pt idx="8">
                  <c:v>0.39029597883022804</c:v>
                </c:pt>
                <c:pt idx="9">
                  <c:v>0.39082675537758305</c:v>
                </c:pt>
              </c:numCache>
            </c:numRef>
          </c:val>
          <c:extLst>
            <c:ext xmlns:c16="http://schemas.microsoft.com/office/drawing/2014/chart" uri="{C3380CC4-5D6E-409C-BE32-E72D297353CC}">
              <c16:uniqueId val="{00000016-E010-4625-B92E-52691138F01C}"/>
            </c:ext>
          </c:extLst>
        </c:ser>
        <c:ser>
          <c:idx val="7"/>
          <c:order val="7"/>
          <c:tx>
            <c:strRef>
              <c:f>'5 Emissions by emp.'!$C$53</c:f>
              <c:strCache>
                <c:ptCount val="1"/>
                <c:pt idx="0">
                  <c:v>Public sector</c:v>
                </c:pt>
              </c:strCache>
            </c:strRef>
          </c:tx>
          <c:spPr>
            <a:solidFill>
              <a:schemeClr val="accent2">
                <a:lumMod val="60000"/>
                <a:lumOff val="40000"/>
              </a:schemeClr>
            </a:solidFill>
          </c:spPr>
          <c:invertIfNegative val="0"/>
          <c:cat>
            <c:strRef>
              <c:extLst>
                <c:ext xmlns:c15="http://schemas.microsoft.com/office/drawing/2012/chart" uri="{02D57815-91ED-43cb-92C2-25804820EDAC}">
                  <c15:fullRef>
                    <c15:sqref>'5 Emissions by emp.'!$AH$45:$BA$45</c15:sqref>
                  </c15:fullRef>
                </c:ext>
              </c:extLst>
              <c:f>'5 Emissions by emp.'!$AR$45:$BA$45</c:f>
              <c:strCache>
                <c:ptCount val="10"/>
                <c:pt idx="0">
                  <c:v>2018Q1</c:v>
                </c:pt>
                <c:pt idx="1">
                  <c:v>2018Q2</c:v>
                </c:pt>
                <c:pt idx="2">
                  <c:v>2018Q3</c:v>
                </c:pt>
                <c:pt idx="3">
                  <c:v>2018Q4</c:v>
                </c:pt>
                <c:pt idx="4">
                  <c:v>2019Q1</c:v>
                </c:pt>
                <c:pt idx="5">
                  <c:v>2019Q2</c:v>
                </c:pt>
                <c:pt idx="6">
                  <c:v>2019Q3</c:v>
                </c:pt>
                <c:pt idx="7">
                  <c:v>2019Q4</c:v>
                </c:pt>
                <c:pt idx="8">
                  <c:v>2020Q1</c:v>
                </c:pt>
                <c:pt idx="9">
                  <c:v>2020Q2</c:v>
                </c:pt>
              </c:strCache>
            </c:strRef>
          </c:cat>
          <c:val>
            <c:numRef>
              <c:extLst>
                <c:ext xmlns:c15="http://schemas.microsoft.com/office/drawing/2012/chart" uri="{02D57815-91ED-43cb-92C2-25804820EDAC}">
                  <c15:fullRef>
                    <c15:sqref>'5 Emissions by emp.'!$AH$53:$BA$53</c15:sqref>
                  </c15:fullRef>
                </c:ext>
              </c:extLst>
              <c:f>'5 Emissions by emp.'!$AR$53:$BA$53</c:f>
              <c:numCache>
                <c:formatCode>0.0</c:formatCode>
                <c:ptCount val="10"/>
                <c:pt idx="0">
                  <c:v>0.10267199844741375</c:v>
                </c:pt>
                <c:pt idx="1">
                  <c:v>0.10681880756190035</c:v>
                </c:pt>
                <c:pt idx="2">
                  <c:v>0.10943157481019128</c:v>
                </c:pt>
                <c:pt idx="3">
                  <c:v>0.11204273939619386</c:v>
                </c:pt>
                <c:pt idx="4">
                  <c:v>0.10021827868578102</c:v>
                </c:pt>
                <c:pt idx="5">
                  <c:v>0.10324894217425397</c:v>
                </c:pt>
                <c:pt idx="6">
                  <c:v>0.10715480653991161</c:v>
                </c:pt>
                <c:pt idx="7">
                  <c:v>0.10925907129608703</c:v>
                </c:pt>
                <c:pt idx="8">
                  <c:v>9.8187772539461121E-2</c:v>
                </c:pt>
                <c:pt idx="9">
                  <c:v>8.4297012012797073E-2</c:v>
                </c:pt>
              </c:numCache>
            </c:numRef>
          </c:val>
          <c:extLst>
            <c:ext xmlns:c16="http://schemas.microsoft.com/office/drawing/2014/chart" uri="{C3380CC4-5D6E-409C-BE32-E72D297353CC}">
              <c16:uniqueId val="{0000000F-E010-4625-B92E-52691138F01C}"/>
            </c:ext>
          </c:extLst>
        </c:ser>
        <c:dLbls>
          <c:showLegendKey val="0"/>
          <c:showVal val="0"/>
          <c:showCatName val="0"/>
          <c:showSerName val="0"/>
          <c:showPercent val="0"/>
          <c:showBubbleSize val="0"/>
        </c:dLbls>
        <c:gapWidth val="75"/>
        <c:overlap val="-25"/>
        <c:axId val="397315072"/>
        <c:axId val="397325056"/>
      </c:barChart>
      <c:catAx>
        <c:axId val="397315072"/>
        <c:scaling>
          <c:orientation val="minMax"/>
        </c:scaling>
        <c:delete val="0"/>
        <c:axPos val="b"/>
        <c:numFmt formatCode="General" sourceLinked="0"/>
        <c:majorTickMark val="none"/>
        <c:minorTickMark val="none"/>
        <c:tickLblPos val="nextTo"/>
        <c:crossAx val="397325056"/>
        <c:crosses val="autoZero"/>
        <c:auto val="1"/>
        <c:lblAlgn val="ctr"/>
        <c:lblOffset val="100"/>
        <c:noMultiLvlLbl val="0"/>
      </c:catAx>
      <c:valAx>
        <c:axId val="397325056"/>
        <c:scaling>
          <c:orientation val="minMax"/>
        </c:scaling>
        <c:delete val="0"/>
        <c:axPos val="l"/>
        <c:majorGridlines/>
        <c:title>
          <c:tx>
            <c:rich>
              <a:bodyPr rot="-5400000" vert="horz"/>
              <a:lstStyle/>
              <a:p>
                <a:pPr>
                  <a:defRPr/>
                </a:pPr>
                <a:r>
                  <a:rPr lang="sv-SE"/>
                  <a:t>Ton koldioxidekvivalenter per sysselsatt</a:t>
                </a:r>
              </a:p>
            </c:rich>
          </c:tx>
          <c:layout/>
          <c:overlay val="0"/>
        </c:title>
        <c:numFmt formatCode="#,##0" sourceLinked="0"/>
        <c:majorTickMark val="none"/>
        <c:minorTickMark val="none"/>
        <c:tickLblPos val="nextTo"/>
        <c:spPr>
          <a:ln w="9525">
            <a:noFill/>
          </a:ln>
        </c:spPr>
        <c:crossAx val="397315072"/>
        <c:crosses val="autoZero"/>
        <c:crossBetween val="between"/>
      </c:valAx>
    </c:plotArea>
    <c:legend>
      <c:legendPos val="b"/>
      <c:layout>
        <c:manualLayout>
          <c:xMode val="edge"/>
          <c:yMode val="edge"/>
          <c:x val="0.10527346185574327"/>
          <c:y val="0.71231285880154072"/>
          <c:w val="0.84477666960417197"/>
          <c:h val="0.2867529664056549"/>
        </c:manualLayout>
      </c:layout>
      <c:overlay val="0"/>
      <c:txPr>
        <a:bodyPr/>
        <a:lstStyle/>
        <a:p>
          <a:pPr>
            <a:defRPr sz="1100"/>
          </a:pPr>
          <a:endParaRPr lang="sv-SE"/>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400"/>
            </a:pPr>
            <a:r>
              <a:rPr lang="sv-SE" sz="1400" b="1" i="0" baseline="0">
                <a:effectLst/>
              </a:rPr>
              <a:t>Emissions of greenhouse gases and value added, second quarter 2020, </a:t>
            </a:r>
            <a:br>
              <a:rPr lang="sv-SE" sz="1400" b="1" i="0" baseline="0">
                <a:effectLst/>
              </a:rPr>
            </a:br>
            <a:r>
              <a:rPr lang="sv-SE" sz="1400" b="1" i="0" baseline="0">
                <a:effectLst/>
              </a:rPr>
              <a:t>change in % compared to same quarter in 2019</a:t>
            </a:r>
            <a:endParaRPr lang="sv-SE" sz="1400">
              <a:effectLst/>
            </a:endParaRPr>
          </a:p>
        </c:rich>
      </c:tx>
      <c:layout/>
      <c:overlay val="0"/>
    </c:title>
    <c:autoTitleDeleted val="0"/>
    <c:plotArea>
      <c:layout/>
      <c:barChart>
        <c:barDir val="bar"/>
        <c:grouping val="clustered"/>
        <c:varyColors val="0"/>
        <c:ser>
          <c:idx val="0"/>
          <c:order val="0"/>
          <c:tx>
            <c:strRef>
              <c:f>'2 Figures'!$C$21</c:f>
              <c:strCache>
                <c:ptCount val="1"/>
                <c:pt idx="0">
                  <c:v>Emissions of greenhouse gases</c:v>
                </c:pt>
              </c:strCache>
            </c:strRef>
          </c:tx>
          <c:invertIfNegative val="0"/>
          <c:cat>
            <c:strRef>
              <c:f>'2 Figures'!$B$22:$B$31</c:f>
              <c:strCache>
                <c:ptCount val="10"/>
                <c:pt idx="0">
                  <c:v>Total economy</c:v>
                </c:pt>
                <c:pt idx="1">
                  <c:v>Agriculture, forestry and fishery</c:v>
                </c:pt>
                <c:pt idx="2">
                  <c:v>Mining</c:v>
                </c:pt>
                <c:pt idx="3">
                  <c:v>Manufacturing</c:v>
                </c:pt>
                <c:pt idx="4">
                  <c:v>Electricity, gas, heat, water, waste</c:v>
                </c:pt>
                <c:pt idx="5">
                  <c:v>Construction</c:v>
                </c:pt>
                <c:pt idx="6">
                  <c:v>Transport</c:v>
                </c:pt>
                <c:pt idx="7">
                  <c:v>Other services</c:v>
                </c:pt>
                <c:pt idx="8">
                  <c:v>Public sector</c:v>
                </c:pt>
                <c:pt idx="9">
                  <c:v>Households and non-profit institutions</c:v>
                </c:pt>
              </c:strCache>
            </c:strRef>
          </c:cat>
          <c:val>
            <c:numRef>
              <c:f>'2 Figures'!$C$22:$C$31</c:f>
              <c:numCache>
                <c:formatCode>0.0%</c:formatCode>
                <c:ptCount val="10"/>
                <c:pt idx="0">
                  <c:v>-0.11232175926172716</c:v>
                </c:pt>
                <c:pt idx="1">
                  <c:v>-1.5766246027582254E-2</c:v>
                </c:pt>
                <c:pt idx="2">
                  <c:v>5.9629580183915287E-3</c:v>
                </c:pt>
                <c:pt idx="3">
                  <c:v>-4.392184676318045E-2</c:v>
                </c:pt>
                <c:pt idx="4">
                  <c:v>0.14858216138714453</c:v>
                </c:pt>
                <c:pt idx="5">
                  <c:v>-1.9336981831160949E-2</c:v>
                </c:pt>
                <c:pt idx="6">
                  <c:v>-0.4480358671864747</c:v>
                </c:pt>
                <c:pt idx="7">
                  <c:v>-9.0175782243464453E-2</c:v>
                </c:pt>
                <c:pt idx="8">
                  <c:v>-0.18997261839623991</c:v>
                </c:pt>
                <c:pt idx="9">
                  <c:v>-0.14970469021582278</c:v>
                </c:pt>
              </c:numCache>
            </c:numRef>
          </c:val>
          <c:extLst>
            <c:ext xmlns:c16="http://schemas.microsoft.com/office/drawing/2014/chart" uri="{C3380CC4-5D6E-409C-BE32-E72D297353CC}">
              <c16:uniqueId val="{00000001-12F3-4250-9C6C-A24963908486}"/>
            </c:ext>
          </c:extLst>
        </c:ser>
        <c:ser>
          <c:idx val="1"/>
          <c:order val="1"/>
          <c:tx>
            <c:strRef>
              <c:f>'2 Figures'!$D$21</c:f>
              <c:strCache>
                <c:ptCount val="1"/>
                <c:pt idx="0">
                  <c:v>Value added</c:v>
                </c:pt>
              </c:strCache>
            </c:strRef>
          </c:tx>
          <c:invertIfNegative val="0"/>
          <c:cat>
            <c:strRef>
              <c:f>'2 Figures'!$B$22:$B$31</c:f>
              <c:strCache>
                <c:ptCount val="10"/>
                <c:pt idx="0">
                  <c:v>Total economy</c:v>
                </c:pt>
                <c:pt idx="1">
                  <c:v>Agriculture, forestry and fishery</c:v>
                </c:pt>
                <c:pt idx="2">
                  <c:v>Mining</c:v>
                </c:pt>
                <c:pt idx="3">
                  <c:v>Manufacturing</c:v>
                </c:pt>
                <c:pt idx="4">
                  <c:v>Electricity, gas, heat, water, waste</c:v>
                </c:pt>
                <c:pt idx="5">
                  <c:v>Construction</c:v>
                </c:pt>
                <c:pt idx="6">
                  <c:v>Transport</c:v>
                </c:pt>
                <c:pt idx="7">
                  <c:v>Other services</c:v>
                </c:pt>
                <c:pt idx="8">
                  <c:v>Public sector</c:v>
                </c:pt>
                <c:pt idx="9">
                  <c:v>Households and non-profit institutions</c:v>
                </c:pt>
              </c:strCache>
            </c:strRef>
          </c:cat>
          <c:val>
            <c:numRef>
              <c:f>'2 Figures'!$D$22:$D$31</c:f>
              <c:numCache>
                <c:formatCode>0.0%</c:formatCode>
                <c:ptCount val="10"/>
                <c:pt idx="0">
                  <c:v>-7.3044195887963292E-2</c:v>
                </c:pt>
                <c:pt idx="1">
                  <c:v>-4.8318791775090575E-2</c:v>
                </c:pt>
                <c:pt idx="2">
                  <c:v>-5.388760585065433E-3</c:v>
                </c:pt>
                <c:pt idx="3">
                  <c:v>-0.20949614392781868</c:v>
                </c:pt>
                <c:pt idx="4">
                  <c:v>-2.2941350224818691E-2</c:v>
                </c:pt>
                <c:pt idx="5">
                  <c:v>1.055711744793153E-2</c:v>
                </c:pt>
                <c:pt idx="6">
                  <c:v>-0.25131705236216273</c:v>
                </c:pt>
                <c:pt idx="7">
                  <c:v>-6.2922517846971893E-2</c:v>
                </c:pt>
                <c:pt idx="8">
                  <c:v>-2.8648711410030891E-2</c:v>
                </c:pt>
                <c:pt idx="9">
                  <c:v>-8.0041311644719837E-2</c:v>
                </c:pt>
              </c:numCache>
            </c:numRef>
          </c:val>
          <c:extLst>
            <c:ext xmlns:c16="http://schemas.microsoft.com/office/drawing/2014/chart" uri="{C3380CC4-5D6E-409C-BE32-E72D297353CC}">
              <c16:uniqueId val="{00000000-12F3-4250-9C6C-A24963908486}"/>
            </c:ext>
          </c:extLst>
        </c:ser>
        <c:dLbls>
          <c:showLegendKey val="0"/>
          <c:showVal val="0"/>
          <c:showCatName val="0"/>
          <c:showSerName val="0"/>
          <c:showPercent val="0"/>
          <c:showBubbleSize val="0"/>
        </c:dLbls>
        <c:gapWidth val="75"/>
        <c:overlap val="-25"/>
        <c:axId val="369731840"/>
        <c:axId val="369737728"/>
      </c:barChart>
      <c:catAx>
        <c:axId val="369731840"/>
        <c:scaling>
          <c:orientation val="maxMin"/>
        </c:scaling>
        <c:delete val="0"/>
        <c:axPos val="l"/>
        <c:numFmt formatCode="General" sourceLinked="1"/>
        <c:majorTickMark val="none"/>
        <c:minorTickMark val="none"/>
        <c:tickLblPos val="low"/>
        <c:crossAx val="369737728"/>
        <c:crosses val="autoZero"/>
        <c:auto val="1"/>
        <c:lblAlgn val="ctr"/>
        <c:lblOffset val="100"/>
        <c:noMultiLvlLbl val="0"/>
      </c:catAx>
      <c:valAx>
        <c:axId val="369737728"/>
        <c:scaling>
          <c:orientation val="minMax"/>
        </c:scaling>
        <c:delete val="0"/>
        <c:axPos val="b"/>
        <c:majorGridlines/>
        <c:numFmt formatCode="0%" sourceLinked="0"/>
        <c:majorTickMark val="none"/>
        <c:minorTickMark val="none"/>
        <c:tickLblPos val="nextTo"/>
        <c:spPr>
          <a:ln w="9525">
            <a:noFill/>
          </a:ln>
        </c:spPr>
        <c:crossAx val="369731840"/>
        <c:crosses val="max"/>
        <c:crossBetween val="between"/>
      </c:valAx>
      <c:spPr>
        <a:noFill/>
        <a:ln w="25400">
          <a:noFill/>
        </a:ln>
      </c:spPr>
    </c:plotArea>
    <c:legend>
      <c:legendPos val="b"/>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sv-SE" sz="1400"/>
              <a:t>Greenhouse gas emissions and </a:t>
            </a:r>
            <a:r>
              <a:rPr lang="en-GB" sz="1400" b="1" i="0" u="none" strike="noStrike" baseline="0">
                <a:effectLst/>
              </a:rPr>
              <a:t>economic growth </a:t>
            </a:r>
            <a:r>
              <a:rPr lang="sv-SE" sz="1400"/>
              <a:t>2008Q1-2020Q2 </a:t>
            </a:r>
          </a:p>
          <a:p>
            <a:pPr>
              <a:defRPr sz="1400"/>
            </a:pPr>
            <a:r>
              <a:rPr lang="sv-SE" sz="1400"/>
              <a:t>Index 2008Q1=100</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sv-SE"/>
        </a:p>
      </c:txPr>
    </c:title>
    <c:autoTitleDeleted val="0"/>
    <c:plotArea>
      <c:layout/>
      <c:lineChart>
        <c:grouping val="standard"/>
        <c:varyColors val="0"/>
        <c:ser>
          <c:idx val="0"/>
          <c:order val="0"/>
          <c:tx>
            <c:strRef>
              <c:f>'4 Emissions by VA'!$C$57</c:f>
              <c:strCache>
                <c:ptCount val="1"/>
                <c:pt idx="0">
                  <c:v>Emissions of greenhouse gases</c:v>
                </c:pt>
              </c:strCache>
            </c:strRef>
          </c:tx>
          <c:spPr>
            <a:ln w="28575" cap="rnd" cmpd="sng" algn="ctr">
              <a:solidFill>
                <a:schemeClr val="accent4">
                  <a:shade val="65000"/>
                  <a:shade val="95000"/>
                  <a:satMod val="105000"/>
                </a:schemeClr>
              </a:solidFill>
              <a:prstDash val="solid"/>
              <a:round/>
            </a:ln>
            <a:effectLst/>
          </c:spPr>
          <c:marker>
            <c:symbol val="none"/>
          </c:marker>
          <c:cat>
            <c:strRef>
              <c:f>'1 Emissions'!$D$4:$BA$4</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'4 Emissions by VA'!$D$57:$BA$57</c:f>
              <c:numCache>
                <c:formatCode>0%</c:formatCode>
                <c:ptCount val="50"/>
                <c:pt idx="0">
                  <c:v>1</c:v>
                </c:pt>
                <c:pt idx="1">
                  <c:v>0.95923519745391916</c:v>
                </c:pt>
                <c:pt idx="2">
                  <c:v>0.93040705153879122</c:v>
                </c:pt>
                <c:pt idx="3">
                  <c:v>1.0327085758982617</c:v>
                </c:pt>
                <c:pt idx="4">
                  <c:v>0.96131499288368794</c:v>
                </c:pt>
                <c:pt idx="5">
                  <c:v>0.88320362657723372</c:v>
                </c:pt>
                <c:pt idx="6">
                  <c:v>0.83012025949638002</c:v>
                </c:pt>
                <c:pt idx="7">
                  <c:v>0.97717418754834784</c:v>
                </c:pt>
                <c:pt idx="8">
                  <c:v>1.0931955960041342</c:v>
                </c:pt>
                <c:pt idx="9">
                  <c:v>0.93896129727867184</c:v>
                </c:pt>
                <c:pt idx="10">
                  <c:v>0.8762877084811137</c:v>
                </c:pt>
                <c:pt idx="11">
                  <c:v>1.0616648880315591</c:v>
                </c:pt>
                <c:pt idx="12">
                  <c:v>1.0065643890204183</c:v>
                </c:pt>
                <c:pt idx="13">
                  <c:v>0.88349146542384105</c:v>
                </c:pt>
                <c:pt idx="14">
                  <c:v>0.82917015594532251</c:v>
                </c:pt>
                <c:pt idx="15">
                  <c:v>0.89648642816000601</c:v>
                </c:pt>
                <c:pt idx="16">
                  <c:v>0.92698891096949221</c:v>
                </c:pt>
                <c:pt idx="17">
                  <c:v>0.82920515077406998</c:v>
                </c:pt>
                <c:pt idx="18">
                  <c:v>0.79410237063485112</c:v>
                </c:pt>
                <c:pt idx="19">
                  <c:v>0.89523927826328098</c:v>
                </c:pt>
                <c:pt idx="20">
                  <c:v>0.91838875126567898</c:v>
                </c:pt>
                <c:pt idx="21">
                  <c:v>0.82835010593998992</c:v>
                </c:pt>
                <c:pt idx="22">
                  <c:v>0.79372951828828608</c:v>
                </c:pt>
                <c:pt idx="23">
                  <c:v>0.84079729198330555</c:v>
                </c:pt>
                <c:pt idx="24">
                  <c:v>0.85329269147804787</c:v>
                </c:pt>
                <c:pt idx="25">
                  <c:v>0.82104086519626163</c:v>
                </c:pt>
                <c:pt idx="26">
                  <c:v>0.79991004311481073</c:v>
                </c:pt>
                <c:pt idx="27">
                  <c:v>0.85535199250181848</c:v>
                </c:pt>
                <c:pt idx="28">
                  <c:v>0.90447775347873005</c:v>
                </c:pt>
                <c:pt idx="29">
                  <c:v>0.8346024205404412</c:v>
                </c:pt>
                <c:pt idx="30">
                  <c:v>0.80504127505971457</c:v>
                </c:pt>
                <c:pt idx="31">
                  <c:v>0.8816519847979587</c:v>
                </c:pt>
                <c:pt idx="32">
                  <c:v>0.88040854325429041</c:v>
                </c:pt>
                <c:pt idx="33">
                  <c:v>0.82211642277985308</c:v>
                </c:pt>
                <c:pt idx="34">
                  <c:v>0.81187835016345067</c:v>
                </c:pt>
                <c:pt idx="35">
                  <c:v>0.88214946975030595</c:v>
                </c:pt>
                <c:pt idx="36">
                  <c:v>0.84292835293892476</c:v>
                </c:pt>
                <c:pt idx="37">
                  <c:v>0.81089780256874378</c:v>
                </c:pt>
                <c:pt idx="38">
                  <c:v>0.79882959509800866</c:v>
                </c:pt>
                <c:pt idx="39">
                  <c:v>0.85040951894643735</c:v>
                </c:pt>
                <c:pt idx="40">
                  <c:v>0.8437947855126342</c:v>
                </c:pt>
                <c:pt idx="41">
                  <c:v>0.80089278563711908</c:v>
                </c:pt>
                <c:pt idx="42">
                  <c:v>0.7809416113547395</c:v>
                </c:pt>
                <c:pt idx="43">
                  <c:v>0.83682141915361674</c:v>
                </c:pt>
                <c:pt idx="44">
                  <c:v>0.83113024979586669</c:v>
                </c:pt>
                <c:pt idx="45">
                  <c:v>0.77799815694873431</c:v>
                </c:pt>
                <c:pt idx="46">
                  <c:v>0.77826931757846685</c:v>
                </c:pt>
                <c:pt idx="47">
                  <c:v>0.80052372114370163</c:v>
                </c:pt>
                <c:pt idx="48">
                  <c:v>0.76700971924366967</c:v>
                </c:pt>
                <c:pt idx="49">
                  <c:v>0.69061203525787096</c:v>
                </c:pt>
              </c:numCache>
            </c:numRef>
          </c:val>
          <c:smooth val="0"/>
          <c:extLst>
            <c:ext xmlns:c16="http://schemas.microsoft.com/office/drawing/2014/chart" uri="{C3380CC4-5D6E-409C-BE32-E72D297353CC}">
              <c16:uniqueId val="{00000000-7CB7-4DE3-B24B-649DFAD79EEB}"/>
            </c:ext>
          </c:extLst>
        </c:ser>
        <c:ser>
          <c:idx val="1"/>
          <c:order val="1"/>
          <c:tx>
            <c:strRef>
              <c:f>'4 Emissions by VA'!$C$58</c:f>
              <c:strCache>
                <c:ptCount val="1"/>
                <c:pt idx="0">
                  <c:v>GDP production approach </c:v>
                </c:pt>
              </c:strCache>
            </c:strRef>
          </c:tx>
          <c:spPr>
            <a:ln w="28575" cap="rnd" cmpd="sng" algn="ctr">
              <a:solidFill>
                <a:schemeClr val="accent4">
                  <a:shade val="95000"/>
                  <a:satMod val="105000"/>
                </a:schemeClr>
              </a:solidFill>
              <a:prstDash val="solid"/>
              <a:round/>
            </a:ln>
            <a:effectLst/>
          </c:spPr>
          <c:marker>
            <c:symbol val="none"/>
          </c:marker>
          <c:cat>
            <c:strRef>
              <c:f>'1 Emissions'!$D$4:$BA$4</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'4 Emissions by VA'!$D$58:$BA$58</c:f>
              <c:numCache>
                <c:formatCode>0%</c:formatCode>
                <c:ptCount val="50"/>
                <c:pt idx="0">
                  <c:v>1</c:v>
                </c:pt>
                <c:pt idx="1">
                  <c:v>1.048728692292991</c:v>
                </c:pt>
                <c:pt idx="2">
                  <c:v>0.93664852845732738</c:v>
                </c:pt>
                <c:pt idx="3">
                  <c:v>1.0083023780812561</c:v>
                </c:pt>
                <c:pt idx="4">
                  <c:v>0.94475008949455219</c:v>
                </c:pt>
                <c:pt idx="5">
                  <c:v>0.98546647276988797</c:v>
                </c:pt>
                <c:pt idx="6">
                  <c:v>0.89111059586394503</c:v>
                </c:pt>
                <c:pt idx="7">
                  <c:v>0.99903472000574323</c:v>
                </c:pt>
                <c:pt idx="8">
                  <c:v>0.97444287822241016</c:v>
                </c:pt>
                <c:pt idx="9">
                  <c:v>1.0429845487291773</c:v>
                </c:pt>
                <c:pt idx="10">
                  <c:v>0.95157398846902708</c:v>
                </c:pt>
                <c:pt idx="11">
                  <c:v>1.0787522955716446</c:v>
                </c:pt>
                <c:pt idx="12">
                  <c:v>1.0306590388527623</c:v>
                </c:pt>
                <c:pt idx="13">
                  <c:v>1.0757613827854198</c:v>
                </c:pt>
                <c:pt idx="14">
                  <c:v>0.98763083424444775</c:v>
                </c:pt>
                <c:pt idx="15">
                  <c:v>1.0830422132948645</c:v>
                </c:pt>
                <c:pt idx="16">
                  <c:v>1.0392514859976194</c:v>
                </c:pt>
                <c:pt idx="17">
                  <c:v>1.0739938047456852</c:v>
                </c:pt>
                <c:pt idx="18">
                  <c:v>0.97140733942640056</c:v>
                </c:pt>
                <c:pt idx="19">
                  <c:v>1.0678674297067585</c:v>
                </c:pt>
                <c:pt idx="20">
                  <c:v>1.03786128877976</c:v>
                </c:pt>
                <c:pt idx="21">
                  <c:v>1.08421704150898</c:v>
                </c:pt>
                <c:pt idx="22">
                  <c:v>0.98418590031519548</c:v>
                </c:pt>
                <c:pt idx="23">
                  <c:v>1.0955782415217858</c:v>
                </c:pt>
                <c:pt idx="24">
                  <c:v>1.0568011494107912</c:v>
                </c:pt>
                <c:pt idx="25">
                  <c:v>1.1103572118057139</c:v>
                </c:pt>
                <c:pt idx="26">
                  <c:v>1.0136371265118274</c:v>
                </c:pt>
                <c:pt idx="27">
                  <c:v>1.1327235738836949</c:v>
                </c:pt>
                <c:pt idx="28">
                  <c:v>1.0950543709721388</c:v>
                </c:pt>
                <c:pt idx="29">
                  <c:v>1.159572909683747</c:v>
                </c:pt>
                <c:pt idx="30">
                  <c:v>1.0595087840479478</c:v>
                </c:pt>
                <c:pt idx="31">
                  <c:v>1.1930288351932354</c:v>
                </c:pt>
                <c:pt idx="32">
                  <c:v>1.1225129488188175</c:v>
                </c:pt>
                <c:pt idx="33">
                  <c:v>1.1951223771305282</c:v>
                </c:pt>
                <c:pt idx="34">
                  <c:v>1.0687395771588559</c:v>
                </c:pt>
                <c:pt idx="35">
                  <c:v>1.214114624816524</c:v>
                </c:pt>
                <c:pt idx="36">
                  <c:v>1.1550385190373587</c:v>
                </c:pt>
                <c:pt idx="37">
                  <c:v>1.2156930273799973</c:v>
                </c:pt>
                <c:pt idx="38">
                  <c:v>1.1014746955972561</c:v>
                </c:pt>
                <c:pt idx="39">
                  <c:v>1.2464209455087316</c:v>
                </c:pt>
                <c:pt idx="40">
                  <c:v>1.1825844086423118</c:v>
                </c:pt>
                <c:pt idx="41">
                  <c:v>1.2532467847445015</c:v>
                </c:pt>
                <c:pt idx="42">
                  <c:v>1.1088612703472778</c:v>
                </c:pt>
                <c:pt idx="43">
                  <c:v>1.2659487053121443</c:v>
                </c:pt>
                <c:pt idx="44">
                  <c:v>1.2035547527185486</c:v>
                </c:pt>
                <c:pt idx="45">
                  <c:v>1.2601676967837259</c:v>
                </c:pt>
                <c:pt idx="46">
                  <c:v>1.1321531370629683</c:v>
                </c:pt>
                <c:pt idx="47">
                  <c:v>1.2754268817381638</c:v>
                </c:pt>
                <c:pt idx="48">
                  <c:v>1.2115437786006642</c:v>
                </c:pt>
                <c:pt idx="49">
                  <c:v>1.1681197606881719</c:v>
                </c:pt>
              </c:numCache>
            </c:numRef>
          </c:val>
          <c:smooth val="0"/>
          <c:extLst>
            <c:ext xmlns:c16="http://schemas.microsoft.com/office/drawing/2014/chart" uri="{C3380CC4-5D6E-409C-BE32-E72D297353CC}">
              <c16:uniqueId val="{00000001-7CB7-4DE3-B24B-649DFAD79EEB}"/>
            </c:ext>
          </c:extLst>
        </c:ser>
        <c:ser>
          <c:idx val="2"/>
          <c:order val="2"/>
          <c:tx>
            <c:strRef>
              <c:f>'4 Emissions by VA'!$C$59</c:f>
              <c:strCache>
                <c:ptCount val="1"/>
                <c:pt idx="0">
                  <c:v>Intensity (emissions per SEK)</c:v>
                </c:pt>
              </c:strCache>
            </c:strRef>
          </c:tx>
          <c:spPr>
            <a:ln w="28575" cap="rnd" cmpd="sng" algn="ctr">
              <a:solidFill>
                <a:schemeClr val="accent4">
                  <a:tint val="65000"/>
                  <a:shade val="95000"/>
                  <a:satMod val="105000"/>
                </a:schemeClr>
              </a:solidFill>
              <a:prstDash val="solid"/>
              <a:round/>
            </a:ln>
            <a:effectLst/>
          </c:spPr>
          <c:marker>
            <c:symbol val="none"/>
          </c:marker>
          <c:cat>
            <c:strRef>
              <c:f>'1 Emissions'!$D$4:$BA$4</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'4 Emissions by VA'!$D$59:$BA$59</c:f>
              <c:numCache>
                <c:formatCode>0%</c:formatCode>
                <c:ptCount val="50"/>
                <c:pt idx="0">
                  <c:v>1</c:v>
                </c:pt>
                <c:pt idx="1">
                  <c:v>0.91466477889205178</c:v>
                </c:pt>
                <c:pt idx="2">
                  <c:v>0.99333637247173612</c:v>
                </c:pt>
                <c:pt idx="3">
                  <c:v>1.0242052367896317</c:v>
                </c:pt>
                <c:pt idx="4">
                  <c:v>1.0175336351627107</c:v>
                </c:pt>
                <c:pt idx="5">
                  <c:v>0.8962289950816692</c:v>
                </c:pt>
                <c:pt idx="6">
                  <c:v>0.93155693956434904</c:v>
                </c:pt>
                <c:pt idx="7">
                  <c:v>0.97811834561938982</c:v>
                </c:pt>
                <c:pt idx="8">
                  <c:v>1.1218672950828623</c:v>
                </c:pt>
                <c:pt idx="9">
                  <c:v>0.90026386145676607</c:v>
                </c:pt>
                <c:pt idx="10">
                  <c:v>0.92088236868576001</c:v>
                </c:pt>
                <c:pt idx="11">
                  <c:v>0.98416002671768998</c:v>
                </c:pt>
                <c:pt idx="12">
                  <c:v>0.97662209428720104</c:v>
                </c:pt>
                <c:pt idx="13">
                  <c:v>0.82127085017335089</c:v>
                </c:pt>
                <c:pt idx="14">
                  <c:v>0.83955474778149275</c:v>
                </c:pt>
                <c:pt idx="15">
                  <c:v>0.82774837135173829</c:v>
                </c:pt>
                <c:pt idx="16">
                  <c:v>0.8919774698033156</c:v>
                </c:pt>
                <c:pt idx="17">
                  <c:v>0.77207628862479383</c:v>
                </c:pt>
                <c:pt idx="18">
                  <c:v>0.81747618985847392</c:v>
                </c:pt>
                <c:pt idx="19">
                  <c:v>0.83834308768937549</c:v>
                </c:pt>
                <c:pt idx="20">
                  <c:v>0.88488583319785652</c:v>
                </c:pt>
                <c:pt idx="21">
                  <c:v>0.76400764259074705</c:v>
                </c:pt>
                <c:pt idx="22">
                  <c:v>0.80648332599977934</c:v>
                </c:pt>
                <c:pt idx="23">
                  <c:v>0.76744613950658336</c:v>
                </c:pt>
                <c:pt idx="24">
                  <c:v>0.80742975341557177</c:v>
                </c:pt>
                <c:pt idx="25">
                  <c:v>0.73943849462737066</c:v>
                </c:pt>
                <c:pt idx="26">
                  <c:v>0.78914832753561082</c:v>
                </c:pt>
                <c:pt idx="27">
                  <c:v>0.7551286229252997</c:v>
                </c:pt>
                <c:pt idx="28">
                  <c:v>0.8259660684024086</c:v>
                </c:pt>
                <c:pt idx="29">
                  <c:v>0.71974984373174455</c:v>
                </c:pt>
                <c:pt idx="30">
                  <c:v>0.75982501247793599</c:v>
                </c:pt>
                <c:pt idx="31">
                  <c:v>0.73900308088962263</c:v>
                </c:pt>
                <c:pt idx="32">
                  <c:v>0.78431927594306583</c:v>
                </c:pt>
                <c:pt idx="33">
                  <c:v>0.68789308819883621</c:v>
                </c:pt>
                <c:pt idx="34">
                  <c:v>0.75965966594196244</c:v>
                </c:pt>
                <c:pt idx="35">
                  <c:v>0.72657840678232144</c:v>
                </c:pt>
                <c:pt idx="36">
                  <c:v>0.7297837596285921</c:v>
                </c:pt>
                <c:pt idx="37">
                  <c:v>0.66702513241879136</c:v>
                </c:pt>
                <c:pt idx="38">
                  <c:v>0.72523644736555382</c:v>
                </c:pt>
                <c:pt idx="39">
                  <c:v>0.68228115229509356</c:v>
                </c:pt>
                <c:pt idx="40">
                  <c:v>0.71351759700719264</c:v>
                </c:pt>
                <c:pt idx="41">
                  <c:v>0.6390543310273854</c:v>
                </c:pt>
                <c:pt idx="42">
                  <c:v>0.70427350313187609</c:v>
                </c:pt>
                <c:pt idx="43">
                  <c:v>0.66102316440007913</c:v>
                </c:pt>
                <c:pt idx="44">
                  <c:v>0.69056289123410297</c:v>
                </c:pt>
                <c:pt idx="45">
                  <c:v>0.61737668640006171</c:v>
                </c:pt>
                <c:pt idx="46">
                  <c:v>0.68742407020789886</c:v>
                </c:pt>
                <c:pt idx="47">
                  <c:v>0.62765159853988683</c:v>
                </c:pt>
                <c:pt idx="48">
                  <c:v>0.63308460890250928</c:v>
                </c:pt>
                <c:pt idx="49">
                  <c:v>0.59121680712858782</c:v>
                </c:pt>
              </c:numCache>
            </c:numRef>
          </c:val>
          <c:smooth val="0"/>
          <c:extLst>
            <c:ext xmlns:c16="http://schemas.microsoft.com/office/drawing/2014/chart" uri="{C3380CC4-5D6E-409C-BE32-E72D297353CC}">
              <c16:uniqueId val="{00000000-5030-4809-B38C-C8FDC0B5E16A}"/>
            </c:ext>
          </c:extLst>
        </c:ser>
        <c:dLbls>
          <c:showLegendKey val="0"/>
          <c:showVal val="0"/>
          <c:showCatName val="0"/>
          <c:showSerName val="0"/>
          <c:showPercent val="0"/>
          <c:showBubbleSize val="0"/>
        </c:dLbls>
        <c:smooth val="0"/>
        <c:axId val="163916800"/>
        <c:axId val="163918592"/>
      </c:lineChart>
      <c:catAx>
        <c:axId val="163916800"/>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163918592"/>
        <c:crosses val="autoZero"/>
        <c:auto val="1"/>
        <c:lblAlgn val="ctr"/>
        <c:lblOffset val="100"/>
        <c:noMultiLvlLbl val="0"/>
      </c:catAx>
      <c:valAx>
        <c:axId val="16391859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163916800"/>
        <c:crosses val="autoZero"/>
        <c:crossBetween val="between"/>
      </c:valAx>
      <c:spPr>
        <a:solidFill>
          <a:schemeClr val="bg1"/>
        </a:solid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sz="1400" b="1" i="0" baseline="0">
                <a:effectLst/>
              </a:rPr>
              <a:t>Utsläpp av växthusgaser från den svenska ekonomin, </a:t>
            </a:r>
            <a:br>
              <a:rPr lang="sv-SE" sz="1400" b="1" i="0" baseline="0">
                <a:effectLst/>
              </a:rPr>
            </a:br>
            <a:r>
              <a:rPr lang="sv-SE" sz="1400" b="1" i="0" baseline="0">
                <a:effectLst/>
              </a:rPr>
              <a:t>2008K1-2020K2</a:t>
            </a:r>
          </a:p>
        </c:rich>
      </c:tx>
      <c:layout/>
      <c:overlay val="0"/>
    </c:title>
    <c:autoTitleDeleted val="0"/>
    <c:plotArea>
      <c:layout>
        <c:manualLayout>
          <c:layoutTarget val="inner"/>
          <c:xMode val="edge"/>
          <c:yMode val="edge"/>
          <c:x val="9.6817425583695729E-2"/>
          <c:y val="0.14142475924138881"/>
          <c:w val="0.88286927265032067"/>
          <c:h val="0.49489988085156666"/>
        </c:manualLayout>
      </c:layout>
      <c:lineChart>
        <c:grouping val="standard"/>
        <c:varyColors val="0"/>
        <c:ser>
          <c:idx val="0"/>
          <c:order val="0"/>
          <c:tx>
            <c:strRef>
              <c:f>'1 Utsläpp'!$C$47</c:f>
              <c:strCache>
                <c:ptCount val="1"/>
                <c:pt idx="0">
                  <c:v>Jordbruk, skogsbruk och fiske</c:v>
                </c:pt>
              </c:strCache>
            </c:strRef>
          </c:tx>
          <c:marker>
            <c:symbol val="none"/>
          </c:marker>
          <c:cat>
            <c:strRef>
              <c:f>'1 Utsläpp'!$D$46:$BA$46</c:f>
              <c:strCache>
                <c:ptCount val="50"/>
                <c:pt idx="0">
                  <c:v> 2008K1</c:v>
                </c:pt>
                <c:pt idx="1">
                  <c:v> 2008K2</c:v>
                </c:pt>
                <c:pt idx="2">
                  <c:v> 2008K3</c:v>
                </c:pt>
                <c:pt idx="3">
                  <c:v> 2008K4</c:v>
                </c:pt>
                <c:pt idx="4">
                  <c:v> 2009K1</c:v>
                </c:pt>
                <c:pt idx="5">
                  <c:v> 2009K2</c:v>
                </c:pt>
                <c:pt idx="6">
                  <c:v> 2009K3</c:v>
                </c:pt>
                <c:pt idx="7">
                  <c:v> 2009K4</c:v>
                </c:pt>
                <c:pt idx="8">
                  <c:v> 2010K1</c:v>
                </c:pt>
                <c:pt idx="9">
                  <c:v> 2010K2</c:v>
                </c:pt>
                <c:pt idx="10">
                  <c:v> 2010K3</c:v>
                </c:pt>
                <c:pt idx="11">
                  <c:v> 2010K4</c:v>
                </c:pt>
                <c:pt idx="12">
                  <c:v> 2011K1</c:v>
                </c:pt>
                <c:pt idx="13">
                  <c:v> 2011K2</c:v>
                </c:pt>
                <c:pt idx="14">
                  <c:v> 2011K3</c:v>
                </c:pt>
                <c:pt idx="15">
                  <c:v> 2011K4</c:v>
                </c:pt>
                <c:pt idx="16">
                  <c:v> 2012K1</c:v>
                </c:pt>
                <c:pt idx="17">
                  <c:v> 2012K2</c:v>
                </c:pt>
                <c:pt idx="18">
                  <c:v> 2012K3</c:v>
                </c:pt>
                <c:pt idx="19">
                  <c:v> 2012K4</c:v>
                </c:pt>
                <c:pt idx="20">
                  <c:v> 2013K1</c:v>
                </c:pt>
                <c:pt idx="21">
                  <c:v> 2013K2</c:v>
                </c:pt>
                <c:pt idx="22">
                  <c:v> 2013K3</c:v>
                </c:pt>
                <c:pt idx="23">
                  <c:v> 2013K4</c:v>
                </c:pt>
                <c:pt idx="24">
                  <c:v> 2014K1</c:v>
                </c:pt>
                <c:pt idx="25">
                  <c:v> 2014K2</c:v>
                </c:pt>
                <c:pt idx="26">
                  <c:v> 2014K3</c:v>
                </c:pt>
                <c:pt idx="27">
                  <c:v> 2014K4</c:v>
                </c:pt>
                <c:pt idx="28">
                  <c:v> 2015K1</c:v>
                </c:pt>
                <c:pt idx="29">
                  <c:v> 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strCache>
            </c:strRef>
          </c:cat>
          <c:val>
            <c:numRef>
              <c:f>'1 Utsläpp'!$D$47:$BA$47</c:f>
              <c:numCache>
                <c:formatCode>#,##0</c:formatCode>
                <c:ptCount val="50"/>
                <c:pt idx="0">
                  <c:v>2355.8939909806168</c:v>
                </c:pt>
                <c:pt idx="1">
                  <c:v>2390.011018198782</c:v>
                </c:pt>
                <c:pt idx="2">
                  <c:v>2379.1750719850329</c:v>
                </c:pt>
                <c:pt idx="3">
                  <c:v>2416.7158144509476</c:v>
                </c:pt>
                <c:pt idx="4">
                  <c:v>2280.0104715668858</c:v>
                </c:pt>
                <c:pt idx="5">
                  <c:v>2298.6220436864178</c:v>
                </c:pt>
                <c:pt idx="6">
                  <c:v>2296.5757132371054</c:v>
                </c:pt>
                <c:pt idx="7">
                  <c:v>2305.9601424007346</c:v>
                </c:pt>
                <c:pt idx="8">
                  <c:v>2351.3748542671046</c:v>
                </c:pt>
                <c:pt idx="9">
                  <c:v>2339.4674260981001</c:v>
                </c:pt>
                <c:pt idx="10">
                  <c:v>2350.3343843486009</c:v>
                </c:pt>
                <c:pt idx="11">
                  <c:v>2417.0916824822848</c:v>
                </c:pt>
                <c:pt idx="12">
                  <c:v>2347.732039651833</c:v>
                </c:pt>
                <c:pt idx="13">
                  <c:v>2378.5851433057587</c:v>
                </c:pt>
                <c:pt idx="14">
                  <c:v>2366.0009966059511</c:v>
                </c:pt>
                <c:pt idx="15">
                  <c:v>2368.7688376423348</c:v>
                </c:pt>
                <c:pt idx="16">
                  <c:v>2332.5046421866873</c:v>
                </c:pt>
                <c:pt idx="17">
                  <c:v>2312.5855416609829</c:v>
                </c:pt>
                <c:pt idx="18">
                  <c:v>2322.9814761558473</c:v>
                </c:pt>
                <c:pt idx="19">
                  <c:v>2338.6891774385576</c:v>
                </c:pt>
                <c:pt idx="20">
                  <c:v>2311.2824542843596</c:v>
                </c:pt>
                <c:pt idx="21">
                  <c:v>2321.1778009321515</c:v>
                </c:pt>
                <c:pt idx="22">
                  <c:v>2325.2380317972975</c:v>
                </c:pt>
                <c:pt idx="23">
                  <c:v>2323.4353980710243</c:v>
                </c:pt>
                <c:pt idx="24">
                  <c:v>2288.2590913436197</c:v>
                </c:pt>
                <c:pt idx="25">
                  <c:v>2303.106122947217</c:v>
                </c:pt>
                <c:pt idx="26">
                  <c:v>2314.6961784330638</c:v>
                </c:pt>
                <c:pt idx="27">
                  <c:v>2320.6598450654265</c:v>
                </c:pt>
                <c:pt idx="28">
                  <c:v>2277.1061942880742</c:v>
                </c:pt>
                <c:pt idx="29">
                  <c:v>2305.2080779388493</c:v>
                </c:pt>
                <c:pt idx="30">
                  <c:v>2294.7299584583634</c:v>
                </c:pt>
                <c:pt idx="31">
                  <c:v>2319.1445728951312</c:v>
                </c:pt>
                <c:pt idx="32">
                  <c:v>2224.4341920972802</c:v>
                </c:pt>
                <c:pt idx="33">
                  <c:v>2254.9921650750139</c:v>
                </c:pt>
                <c:pt idx="34">
                  <c:v>2259.2174532011268</c:v>
                </c:pt>
                <c:pt idx="35">
                  <c:v>2290.5099834883176</c:v>
                </c:pt>
                <c:pt idx="36">
                  <c:v>2251.4878559889648</c:v>
                </c:pt>
                <c:pt idx="37">
                  <c:v>2276.9654538274317</c:v>
                </c:pt>
                <c:pt idx="38">
                  <c:v>2300.5874356735076</c:v>
                </c:pt>
                <c:pt idx="39">
                  <c:v>2302.6762634970341</c:v>
                </c:pt>
                <c:pt idx="40">
                  <c:v>2149.0595976798695</c:v>
                </c:pt>
                <c:pt idx="41">
                  <c:v>2184.0925425287573</c:v>
                </c:pt>
                <c:pt idx="42">
                  <c:v>2209.8039643845691</c:v>
                </c:pt>
                <c:pt idx="43">
                  <c:v>2202.7054500166228</c:v>
                </c:pt>
                <c:pt idx="44">
                  <c:v>2153.2829832210737</c:v>
                </c:pt>
                <c:pt idx="45">
                  <c:v>2188.8038169106358</c:v>
                </c:pt>
                <c:pt idx="46">
                  <c:v>2214.3744462490745</c:v>
                </c:pt>
                <c:pt idx="47">
                  <c:v>2207.2979941598192</c:v>
                </c:pt>
                <c:pt idx="48">
                  <c:v>2160.5708428569314</c:v>
                </c:pt>
                <c:pt idx="49">
                  <c:v>2154.2945974271115</c:v>
                </c:pt>
              </c:numCache>
            </c:numRef>
          </c:val>
          <c:smooth val="0"/>
          <c:extLst>
            <c:ext xmlns:c16="http://schemas.microsoft.com/office/drawing/2014/chart" uri="{C3380CC4-5D6E-409C-BE32-E72D297353CC}">
              <c16:uniqueId val="{00000000-744F-48EE-90BE-286668C6669F}"/>
            </c:ext>
          </c:extLst>
        </c:ser>
        <c:ser>
          <c:idx val="1"/>
          <c:order val="1"/>
          <c:tx>
            <c:strRef>
              <c:f>'1 Utsläpp'!$C$48</c:f>
              <c:strCache>
                <c:ptCount val="1"/>
                <c:pt idx="0">
                  <c:v>Utvinning av mineral</c:v>
                </c:pt>
              </c:strCache>
            </c:strRef>
          </c:tx>
          <c:marker>
            <c:symbol val="none"/>
          </c:marker>
          <c:cat>
            <c:strRef>
              <c:f>'1 Utsläpp'!$D$46:$BA$46</c:f>
              <c:strCache>
                <c:ptCount val="50"/>
                <c:pt idx="0">
                  <c:v> 2008K1</c:v>
                </c:pt>
                <c:pt idx="1">
                  <c:v> 2008K2</c:v>
                </c:pt>
                <c:pt idx="2">
                  <c:v> 2008K3</c:v>
                </c:pt>
                <c:pt idx="3">
                  <c:v> 2008K4</c:v>
                </c:pt>
                <c:pt idx="4">
                  <c:v> 2009K1</c:v>
                </c:pt>
                <c:pt idx="5">
                  <c:v> 2009K2</c:v>
                </c:pt>
                <c:pt idx="6">
                  <c:v> 2009K3</c:v>
                </c:pt>
                <c:pt idx="7">
                  <c:v> 2009K4</c:v>
                </c:pt>
                <c:pt idx="8">
                  <c:v> 2010K1</c:v>
                </c:pt>
                <c:pt idx="9">
                  <c:v> 2010K2</c:v>
                </c:pt>
                <c:pt idx="10">
                  <c:v> 2010K3</c:v>
                </c:pt>
                <c:pt idx="11">
                  <c:v> 2010K4</c:v>
                </c:pt>
                <c:pt idx="12">
                  <c:v> 2011K1</c:v>
                </c:pt>
                <c:pt idx="13">
                  <c:v> 2011K2</c:v>
                </c:pt>
                <c:pt idx="14">
                  <c:v> 2011K3</c:v>
                </c:pt>
                <c:pt idx="15">
                  <c:v> 2011K4</c:v>
                </c:pt>
                <c:pt idx="16">
                  <c:v> 2012K1</c:v>
                </c:pt>
                <c:pt idx="17">
                  <c:v> 2012K2</c:v>
                </c:pt>
                <c:pt idx="18">
                  <c:v> 2012K3</c:v>
                </c:pt>
                <c:pt idx="19">
                  <c:v> 2012K4</c:v>
                </c:pt>
                <c:pt idx="20">
                  <c:v> 2013K1</c:v>
                </c:pt>
                <c:pt idx="21">
                  <c:v> 2013K2</c:v>
                </c:pt>
                <c:pt idx="22">
                  <c:v> 2013K3</c:v>
                </c:pt>
                <c:pt idx="23">
                  <c:v> 2013K4</c:v>
                </c:pt>
                <c:pt idx="24">
                  <c:v> 2014K1</c:v>
                </c:pt>
                <c:pt idx="25">
                  <c:v> 2014K2</c:v>
                </c:pt>
                <c:pt idx="26">
                  <c:v> 2014K3</c:v>
                </c:pt>
                <c:pt idx="27">
                  <c:v> 2014K4</c:v>
                </c:pt>
                <c:pt idx="28">
                  <c:v> 2015K1</c:v>
                </c:pt>
                <c:pt idx="29">
                  <c:v> 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strCache>
            </c:strRef>
          </c:cat>
          <c:val>
            <c:numRef>
              <c:f>'1 Utsläpp'!$D$48:$BA$48</c:f>
              <c:numCache>
                <c:formatCode>#,##0</c:formatCode>
                <c:ptCount val="50"/>
                <c:pt idx="0">
                  <c:v>194.25942283035991</c:v>
                </c:pt>
                <c:pt idx="1">
                  <c:v>209.0334401013539</c:v>
                </c:pt>
                <c:pt idx="2">
                  <c:v>204.15847348660148</c:v>
                </c:pt>
                <c:pt idx="3">
                  <c:v>203.2757953662601</c:v>
                </c:pt>
                <c:pt idx="4">
                  <c:v>153.9163704114564</c:v>
                </c:pt>
                <c:pt idx="5">
                  <c:v>148.93675004131541</c:v>
                </c:pt>
                <c:pt idx="6">
                  <c:v>152.17037305302929</c:v>
                </c:pt>
                <c:pt idx="7">
                  <c:v>221.57837715682192</c:v>
                </c:pt>
                <c:pt idx="8">
                  <c:v>237.459355992616</c:v>
                </c:pt>
                <c:pt idx="9">
                  <c:v>220.64126977237888</c:v>
                </c:pt>
                <c:pt idx="10">
                  <c:v>215.18557614449068</c:v>
                </c:pt>
                <c:pt idx="11">
                  <c:v>244.71136826103989</c:v>
                </c:pt>
                <c:pt idx="12">
                  <c:v>256.14551199057433</c:v>
                </c:pt>
                <c:pt idx="13">
                  <c:v>217.28223464667761</c:v>
                </c:pt>
                <c:pt idx="14">
                  <c:v>226.68834034728889</c:v>
                </c:pt>
                <c:pt idx="15">
                  <c:v>234.63675246614881</c:v>
                </c:pt>
                <c:pt idx="16">
                  <c:v>267.22815214469944</c:v>
                </c:pt>
                <c:pt idx="17">
                  <c:v>220.94451887756671</c:v>
                </c:pt>
                <c:pt idx="18">
                  <c:v>227.93995461389491</c:v>
                </c:pt>
                <c:pt idx="19">
                  <c:v>253.01617026676681</c:v>
                </c:pt>
                <c:pt idx="20">
                  <c:v>244.9422910293255</c:v>
                </c:pt>
                <c:pt idx="21">
                  <c:v>233.54843659804661</c:v>
                </c:pt>
                <c:pt idx="22">
                  <c:v>247.35444616424118</c:v>
                </c:pt>
                <c:pt idx="23">
                  <c:v>237.90613139572008</c:v>
                </c:pt>
                <c:pt idx="24">
                  <c:v>260.34660157738352</c:v>
                </c:pt>
                <c:pt idx="25">
                  <c:v>235.89717569877899</c:v>
                </c:pt>
                <c:pt idx="26">
                  <c:v>242.26273762516433</c:v>
                </c:pt>
                <c:pt idx="27">
                  <c:v>266.20559143408633</c:v>
                </c:pt>
                <c:pt idx="28">
                  <c:v>251.0718642330668</c:v>
                </c:pt>
                <c:pt idx="29">
                  <c:v>239.40011148770523</c:v>
                </c:pt>
                <c:pt idx="30">
                  <c:v>232.0675443693097</c:v>
                </c:pt>
                <c:pt idx="31">
                  <c:v>254.9959303127751</c:v>
                </c:pt>
                <c:pt idx="32">
                  <c:v>290.45270958148114</c:v>
                </c:pt>
                <c:pt idx="33">
                  <c:v>262.62099715901968</c:v>
                </c:pt>
                <c:pt idx="34">
                  <c:v>273.8126760557933</c:v>
                </c:pt>
                <c:pt idx="35">
                  <c:v>275.92824006195019</c:v>
                </c:pt>
                <c:pt idx="36">
                  <c:v>298.14761546083349</c:v>
                </c:pt>
                <c:pt idx="37">
                  <c:v>285.88706262743392</c:v>
                </c:pt>
                <c:pt idx="38">
                  <c:v>278.82385718748139</c:v>
                </c:pt>
                <c:pt idx="39">
                  <c:v>277.27770266334528</c:v>
                </c:pt>
                <c:pt idx="40">
                  <c:v>309.26361743505498</c:v>
                </c:pt>
                <c:pt idx="41">
                  <c:v>263.30903954980721</c:v>
                </c:pt>
                <c:pt idx="42">
                  <c:v>270.7699992802701</c:v>
                </c:pt>
                <c:pt idx="43">
                  <c:v>265.13901066944783</c:v>
                </c:pt>
                <c:pt idx="44">
                  <c:v>272.96756402672094</c:v>
                </c:pt>
                <c:pt idx="45">
                  <c:v>272.27134779186002</c:v>
                </c:pt>
                <c:pt idx="46">
                  <c:v>284.4923019074966</c:v>
                </c:pt>
                <c:pt idx="47">
                  <c:v>292.8928008443458</c:v>
                </c:pt>
                <c:pt idx="48">
                  <c:v>299.90002713655201</c:v>
                </c:pt>
                <c:pt idx="49">
                  <c:v>273.89489040835377</c:v>
                </c:pt>
              </c:numCache>
            </c:numRef>
          </c:val>
          <c:smooth val="0"/>
          <c:extLst>
            <c:ext xmlns:c16="http://schemas.microsoft.com/office/drawing/2014/chart" uri="{C3380CC4-5D6E-409C-BE32-E72D297353CC}">
              <c16:uniqueId val="{00000001-744F-48EE-90BE-286668C6669F}"/>
            </c:ext>
          </c:extLst>
        </c:ser>
        <c:ser>
          <c:idx val="2"/>
          <c:order val="2"/>
          <c:tx>
            <c:strRef>
              <c:f>'1 Utsläpp'!$C$49</c:f>
              <c:strCache>
                <c:ptCount val="1"/>
                <c:pt idx="0">
                  <c:v>Tillverkningsindustri</c:v>
                </c:pt>
              </c:strCache>
            </c:strRef>
          </c:tx>
          <c:marker>
            <c:symbol val="none"/>
          </c:marker>
          <c:cat>
            <c:strRef>
              <c:f>'1 Utsläpp'!$D$46:$BA$46</c:f>
              <c:strCache>
                <c:ptCount val="50"/>
                <c:pt idx="0">
                  <c:v> 2008K1</c:v>
                </c:pt>
                <c:pt idx="1">
                  <c:v> 2008K2</c:v>
                </c:pt>
                <c:pt idx="2">
                  <c:v> 2008K3</c:v>
                </c:pt>
                <c:pt idx="3">
                  <c:v> 2008K4</c:v>
                </c:pt>
                <c:pt idx="4">
                  <c:v> 2009K1</c:v>
                </c:pt>
                <c:pt idx="5">
                  <c:v> 2009K2</c:v>
                </c:pt>
                <c:pt idx="6">
                  <c:v> 2009K3</c:v>
                </c:pt>
                <c:pt idx="7">
                  <c:v> 2009K4</c:v>
                </c:pt>
                <c:pt idx="8">
                  <c:v> 2010K1</c:v>
                </c:pt>
                <c:pt idx="9">
                  <c:v> 2010K2</c:v>
                </c:pt>
                <c:pt idx="10">
                  <c:v> 2010K3</c:v>
                </c:pt>
                <c:pt idx="11">
                  <c:v> 2010K4</c:v>
                </c:pt>
                <c:pt idx="12">
                  <c:v> 2011K1</c:v>
                </c:pt>
                <c:pt idx="13">
                  <c:v> 2011K2</c:v>
                </c:pt>
                <c:pt idx="14">
                  <c:v> 2011K3</c:v>
                </c:pt>
                <c:pt idx="15">
                  <c:v> 2011K4</c:v>
                </c:pt>
                <c:pt idx="16">
                  <c:v> 2012K1</c:v>
                </c:pt>
                <c:pt idx="17">
                  <c:v> 2012K2</c:v>
                </c:pt>
                <c:pt idx="18">
                  <c:v> 2012K3</c:v>
                </c:pt>
                <c:pt idx="19">
                  <c:v> 2012K4</c:v>
                </c:pt>
                <c:pt idx="20">
                  <c:v> 2013K1</c:v>
                </c:pt>
                <c:pt idx="21">
                  <c:v> 2013K2</c:v>
                </c:pt>
                <c:pt idx="22">
                  <c:v> 2013K3</c:v>
                </c:pt>
                <c:pt idx="23">
                  <c:v> 2013K4</c:v>
                </c:pt>
                <c:pt idx="24">
                  <c:v> 2014K1</c:v>
                </c:pt>
                <c:pt idx="25">
                  <c:v> 2014K2</c:v>
                </c:pt>
                <c:pt idx="26">
                  <c:v> 2014K3</c:v>
                </c:pt>
                <c:pt idx="27">
                  <c:v> 2014K4</c:v>
                </c:pt>
                <c:pt idx="28">
                  <c:v> 2015K1</c:v>
                </c:pt>
                <c:pt idx="29">
                  <c:v> 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strCache>
            </c:strRef>
          </c:cat>
          <c:val>
            <c:numRef>
              <c:f>'1 Utsläpp'!$D$49:$BA$49</c:f>
              <c:numCache>
                <c:formatCode>#,##0</c:formatCode>
                <c:ptCount val="50"/>
                <c:pt idx="0">
                  <c:v>4615.1825213812654</c:v>
                </c:pt>
                <c:pt idx="1">
                  <c:v>4502.0099128740903</c:v>
                </c:pt>
                <c:pt idx="2">
                  <c:v>4409.7823365882068</c:v>
                </c:pt>
                <c:pt idx="3">
                  <c:v>4898.5745302229452</c:v>
                </c:pt>
                <c:pt idx="4">
                  <c:v>3929.3704160731349</c:v>
                </c:pt>
                <c:pt idx="5">
                  <c:v>3585.7462482026049</c:v>
                </c:pt>
                <c:pt idx="6">
                  <c:v>3205.1901141354388</c:v>
                </c:pt>
                <c:pt idx="7">
                  <c:v>3971.7743812109939</c:v>
                </c:pt>
                <c:pt idx="8">
                  <c:v>4731.3479546509489</c:v>
                </c:pt>
                <c:pt idx="9">
                  <c:v>4352.9543529195607</c:v>
                </c:pt>
                <c:pt idx="10">
                  <c:v>3996.5824170860806</c:v>
                </c:pt>
                <c:pt idx="11">
                  <c:v>4578.8321012009355</c:v>
                </c:pt>
                <c:pt idx="12">
                  <c:v>4475.0265785994297</c:v>
                </c:pt>
                <c:pt idx="13">
                  <c:v>4120.4719728680611</c:v>
                </c:pt>
                <c:pt idx="14">
                  <c:v>3868.5997988356185</c:v>
                </c:pt>
                <c:pt idx="15">
                  <c:v>4144.9300950822553</c:v>
                </c:pt>
                <c:pt idx="16">
                  <c:v>4121.7099156634285</c:v>
                </c:pt>
                <c:pt idx="17">
                  <c:v>3921.4287645629643</c:v>
                </c:pt>
                <c:pt idx="18">
                  <c:v>3729.5522661601926</c:v>
                </c:pt>
                <c:pt idx="19">
                  <c:v>4075.7625074039852</c:v>
                </c:pt>
                <c:pt idx="20">
                  <c:v>3890.7527874970438</c:v>
                </c:pt>
                <c:pt idx="21">
                  <c:v>3660.0817341137085</c:v>
                </c:pt>
                <c:pt idx="22">
                  <c:v>3582.9692781854242</c:v>
                </c:pt>
                <c:pt idx="23">
                  <c:v>3734.3727660750742</c:v>
                </c:pt>
                <c:pt idx="24">
                  <c:v>3796.313867873344</c:v>
                </c:pt>
                <c:pt idx="25">
                  <c:v>3706.3857738554298</c:v>
                </c:pt>
                <c:pt idx="26">
                  <c:v>3522.3024176829176</c:v>
                </c:pt>
                <c:pt idx="27">
                  <c:v>3855.6282119369948</c:v>
                </c:pt>
                <c:pt idx="28">
                  <c:v>3944.5331378423029</c:v>
                </c:pt>
                <c:pt idx="29">
                  <c:v>3734.3185098996828</c:v>
                </c:pt>
                <c:pt idx="30">
                  <c:v>3519.6301887472182</c:v>
                </c:pt>
                <c:pt idx="31">
                  <c:v>3828.3619103505507</c:v>
                </c:pt>
                <c:pt idx="32">
                  <c:v>3736.6999072969938</c:v>
                </c:pt>
                <c:pt idx="33">
                  <c:v>3711.4500430476073</c:v>
                </c:pt>
                <c:pt idx="34">
                  <c:v>3596.0389257875604</c:v>
                </c:pt>
                <c:pt idx="35">
                  <c:v>3904.6978168926953</c:v>
                </c:pt>
                <c:pt idx="36">
                  <c:v>3780.2417093764147</c:v>
                </c:pt>
                <c:pt idx="37">
                  <c:v>3695.3092052891575</c:v>
                </c:pt>
                <c:pt idx="38">
                  <c:v>3584.3698066903098</c:v>
                </c:pt>
                <c:pt idx="39">
                  <c:v>3942.9591152328035</c:v>
                </c:pt>
                <c:pt idx="40">
                  <c:v>3799.8632755407825</c:v>
                </c:pt>
                <c:pt idx="41">
                  <c:v>3764.6973675668419</c:v>
                </c:pt>
                <c:pt idx="42">
                  <c:v>3508.526204646284</c:v>
                </c:pt>
                <c:pt idx="43">
                  <c:v>3807.6369150514024</c:v>
                </c:pt>
                <c:pt idx="44">
                  <c:v>3786.0563404201048</c:v>
                </c:pt>
                <c:pt idx="45">
                  <c:v>3703.4973757427342</c:v>
                </c:pt>
                <c:pt idx="46">
                  <c:v>3596.9516216793363</c:v>
                </c:pt>
                <c:pt idx="47">
                  <c:v>3741.4302100499494</c:v>
                </c:pt>
                <c:pt idx="48">
                  <c:v>3680.9999459635937</c:v>
                </c:pt>
                <c:pt idx="49">
                  <c:v>3540.832931517521</c:v>
                </c:pt>
              </c:numCache>
            </c:numRef>
          </c:val>
          <c:smooth val="0"/>
          <c:extLst>
            <c:ext xmlns:c16="http://schemas.microsoft.com/office/drawing/2014/chart" uri="{C3380CC4-5D6E-409C-BE32-E72D297353CC}">
              <c16:uniqueId val="{00000002-744F-48EE-90BE-286668C6669F}"/>
            </c:ext>
          </c:extLst>
        </c:ser>
        <c:ser>
          <c:idx val="3"/>
          <c:order val="3"/>
          <c:tx>
            <c:strRef>
              <c:f>'1 Utsläpp'!$C$50</c:f>
              <c:strCache>
                <c:ptCount val="1"/>
                <c:pt idx="0">
                  <c:v>El, gas och värmeverk samt vatten, avlopp och avfall</c:v>
                </c:pt>
              </c:strCache>
            </c:strRef>
          </c:tx>
          <c:marker>
            <c:symbol val="none"/>
          </c:marker>
          <c:cat>
            <c:strRef>
              <c:f>'1 Utsläpp'!$D$46:$BA$46</c:f>
              <c:strCache>
                <c:ptCount val="50"/>
                <c:pt idx="0">
                  <c:v> 2008K1</c:v>
                </c:pt>
                <c:pt idx="1">
                  <c:v> 2008K2</c:v>
                </c:pt>
                <c:pt idx="2">
                  <c:v> 2008K3</c:v>
                </c:pt>
                <c:pt idx="3">
                  <c:v> 2008K4</c:v>
                </c:pt>
                <c:pt idx="4">
                  <c:v> 2009K1</c:v>
                </c:pt>
                <c:pt idx="5">
                  <c:v> 2009K2</c:v>
                </c:pt>
                <c:pt idx="6">
                  <c:v> 2009K3</c:v>
                </c:pt>
                <c:pt idx="7">
                  <c:v> 2009K4</c:v>
                </c:pt>
                <c:pt idx="8">
                  <c:v> 2010K1</c:v>
                </c:pt>
                <c:pt idx="9">
                  <c:v> 2010K2</c:v>
                </c:pt>
                <c:pt idx="10">
                  <c:v> 2010K3</c:v>
                </c:pt>
                <c:pt idx="11">
                  <c:v> 2010K4</c:v>
                </c:pt>
                <c:pt idx="12">
                  <c:v> 2011K1</c:v>
                </c:pt>
                <c:pt idx="13">
                  <c:v> 2011K2</c:v>
                </c:pt>
                <c:pt idx="14">
                  <c:v> 2011K3</c:v>
                </c:pt>
                <c:pt idx="15">
                  <c:v> 2011K4</c:v>
                </c:pt>
                <c:pt idx="16">
                  <c:v> 2012K1</c:v>
                </c:pt>
                <c:pt idx="17">
                  <c:v> 2012K2</c:v>
                </c:pt>
                <c:pt idx="18">
                  <c:v> 2012K3</c:v>
                </c:pt>
                <c:pt idx="19">
                  <c:v> 2012K4</c:v>
                </c:pt>
                <c:pt idx="20">
                  <c:v> 2013K1</c:v>
                </c:pt>
                <c:pt idx="21">
                  <c:v> 2013K2</c:v>
                </c:pt>
                <c:pt idx="22">
                  <c:v> 2013K3</c:v>
                </c:pt>
                <c:pt idx="23">
                  <c:v> 2013K4</c:v>
                </c:pt>
                <c:pt idx="24">
                  <c:v> 2014K1</c:v>
                </c:pt>
                <c:pt idx="25">
                  <c:v> 2014K2</c:v>
                </c:pt>
                <c:pt idx="26">
                  <c:v> 2014K3</c:v>
                </c:pt>
                <c:pt idx="27">
                  <c:v> 2014K4</c:v>
                </c:pt>
                <c:pt idx="28">
                  <c:v> 2015K1</c:v>
                </c:pt>
                <c:pt idx="29">
                  <c:v> 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strCache>
            </c:strRef>
          </c:cat>
          <c:val>
            <c:numRef>
              <c:f>'1 Utsläpp'!$D$50:$BA$50</c:f>
              <c:numCache>
                <c:formatCode>#,##0</c:formatCode>
                <c:ptCount val="50"/>
                <c:pt idx="0">
                  <c:v>3259.0731527120761</c:v>
                </c:pt>
                <c:pt idx="1">
                  <c:v>2112.9802220058909</c:v>
                </c:pt>
                <c:pt idx="2">
                  <c:v>1786.3626843850282</c:v>
                </c:pt>
                <c:pt idx="3">
                  <c:v>3122.1895032243847</c:v>
                </c:pt>
                <c:pt idx="4">
                  <c:v>3589.687550816865</c:v>
                </c:pt>
                <c:pt idx="5">
                  <c:v>2055.4020980401624</c:v>
                </c:pt>
                <c:pt idx="6">
                  <c:v>1493.413410144816</c:v>
                </c:pt>
                <c:pt idx="7">
                  <c:v>3422.5812706054685</c:v>
                </c:pt>
                <c:pt idx="8">
                  <c:v>4910.7011846087607</c:v>
                </c:pt>
                <c:pt idx="9">
                  <c:v>2470.0462700740491</c:v>
                </c:pt>
                <c:pt idx="10">
                  <c:v>1540.1971906254471</c:v>
                </c:pt>
                <c:pt idx="11">
                  <c:v>4084.881110983893</c:v>
                </c:pt>
                <c:pt idx="12">
                  <c:v>4270.2899710056399</c:v>
                </c:pt>
                <c:pt idx="13">
                  <c:v>2146.2377513867864</c:v>
                </c:pt>
                <c:pt idx="14">
                  <c:v>1484.6986421546508</c:v>
                </c:pt>
                <c:pt idx="15">
                  <c:v>2734.7968808456844</c:v>
                </c:pt>
                <c:pt idx="16">
                  <c:v>3664.4701273120231</c:v>
                </c:pt>
                <c:pt idx="17">
                  <c:v>1965.1302021334698</c:v>
                </c:pt>
                <c:pt idx="18">
                  <c:v>1412.3231424971236</c:v>
                </c:pt>
                <c:pt idx="19">
                  <c:v>2896.3663425007735</c:v>
                </c:pt>
                <c:pt idx="20">
                  <c:v>3722.0122323536671</c:v>
                </c:pt>
                <c:pt idx="21">
                  <c:v>1937.0302827955838</c:v>
                </c:pt>
                <c:pt idx="22">
                  <c:v>1469.0090531123074</c:v>
                </c:pt>
                <c:pt idx="23">
                  <c:v>2445.379002234949</c:v>
                </c:pt>
                <c:pt idx="24">
                  <c:v>2826.4701691878226</c:v>
                </c:pt>
                <c:pt idx="25">
                  <c:v>1833.2621134533495</c:v>
                </c:pt>
                <c:pt idx="26">
                  <c:v>1336.6945955013971</c:v>
                </c:pt>
                <c:pt idx="27">
                  <c:v>2455.8694563296872</c:v>
                </c:pt>
                <c:pt idx="28">
                  <c:v>2976.7815213496528</c:v>
                </c:pt>
                <c:pt idx="29">
                  <c:v>1709.8104241793058</c:v>
                </c:pt>
                <c:pt idx="30">
                  <c:v>1222.3462217878448</c:v>
                </c:pt>
                <c:pt idx="31">
                  <c:v>2427.7872102822121</c:v>
                </c:pt>
                <c:pt idx="32">
                  <c:v>3057.0536287831719</c:v>
                </c:pt>
                <c:pt idx="33">
                  <c:v>1727.794020212147</c:v>
                </c:pt>
                <c:pt idx="34">
                  <c:v>1306.4644555705599</c:v>
                </c:pt>
                <c:pt idx="35">
                  <c:v>2387.873032559276</c:v>
                </c:pt>
                <c:pt idx="36">
                  <c:v>2684.3748732093018</c:v>
                </c:pt>
                <c:pt idx="37">
                  <c:v>1796.7421101930095</c:v>
                </c:pt>
                <c:pt idx="38">
                  <c:v>1534.4808895245903</c:v>
                </c:pt>
                <c:pt idx="39">
                  <c:v>2368.1335097772717</c:v>
                </c:pt>
                <c:pt idx="40">
                  <c:v>2861.5807778769076</c:v>
                </c:pt>
                <c:pt idx="41">
                  <c:v>1618.4509630869795</c:v>
                </c:pt>
                <c:pt idx="42">
                  <c:v>1369.4256692785495</c:v>
                </c:pt>
                <c:pt idx="43">
                  <c:v>2381.9437749346071</c:v>
                </c:pt>
                <c:pt idx="44">
                  <c:v>2678.7674291784233</c:v>
                </c:pt>
                <c:pt idx="45">
                  <c:v>1316.8571913125772</c:v>
                </c:pt>
                <c:pt idx="46">
                  <c:v>1238.3072217747836</c:v>
                </c:pt>
                <c:pt idx="47">
                  <c:v>1859.6239655864508</c:v>
                </c:pt>
                <c:pt idx="48">
                  <c:v>1875.5928620394404</c:v>
                </c:pt>
                <c:pt idx="49">
                  <c:v>1512.5186790360044</c:v>
                </c:pt>
              </c:numCache>
            </c:numRef>
          </c:val>
          <c:smooth val="0"/>
          <c:extLst>
            <c:ext xmlns:c16="http://schemas.microsoft.com/office/drawing/2014/chart" uri="{C3380CC4-5D6E-409C-BE32-E72D297353CC}">
              <c16:uniqueId val="{00000003-744F-48EE-90BE-286668C6669F}"/>
            </c:ext>
          </c:extLst>
        </c:ser>
        <c:ser>
          <c:idx val="4"/>
          <c:order val="4"/>
          <c:tx>
            <c:strRef>
              <c:f>'1 Utsläpp'!$C$51</c:f>
              <c:strCache>
                <c:ptCount val="1"/>
                <c:pt idx="0">
                  <c:v>Byggverksamhet</c:v>
                </c:pt>
              </c:strCache>
            </c:strRef>
          </c:tx>
          <c:marker>
            <c:symbol val="none"/>
          </c:marker>
          <c:cat>
            <c:strRef>
              <c:f>'1 Utsläpp'!$D$46:$BA$46</c:f>
              <c:strCache>
                <c:ptCount val="50"/>
                <c:pt idx="0">
                  <c:v> 2008K1</c:v>
                </c:pt>
                <c:pt idx="1">
                  <c:v> 2008K2</c:v>
                </c:pt>
                <c:pt idx="2">
                  <c:v> 2008K3</c:v>
                </c:pt>
                <c:pt idx="3">
                  <c:v> 2008K4</c:v>
                </c:pt>
                <c:pt idx="4">
                  <c:v> 2009K1</c:v>
                </c:pt>
                <c:pt idx="5">
                  <c:v> 2009K2</c:v>
                </c:pt>
                <c:pt idx="6">
                  <c:v> 2009K3</c:v>
                </c:pt>
                <c:pt idx="7">
                  <c:v> 2009K4</c:v>
                </c:pt>
                <c:pt idx="8">
                  <c:v> 2010K1</c:v>
                </c:pt>
                <c:pt idx="9">
                  <c:v> 2010K2</c:v>
                </c:pt>
                <c:pt idx="10">
                  <c:v> 2010K3</c:v>
                </c:pt>
                <c:pt idx="11">
                  <c:v> 2010K4</c:v>
                </c:pt>
                <c:pt idx="12">
                  <c:v> 2011K1</c:v>
                </c:pt>
                <c:pt idx="13">
                  <c:v> 2011K2</c:v>
                </c:pt>
                <c:pt idx="14">
                  <c:v> 2011K3</c:v>
                </c:pt>
                <c:pt idx="15">
                  <c:v> 2011K4</c:v>
                </c:pt>
                <c:pt idx="16">
                  <c:v> 2012K1</c:v>
                </c:pt>
                <c:pt idx="17">
                  <c:v> 2012K2</c:v>
                </c:pt>
                <c:pt idx="18">
                  <c:v> 2012K3</c:v>
                </c:pt>
                <c:pt idx="19">
                  <c:v> 2012K4</c:v>
                </c:pt>
                <c:pt idx="20">
                  <c:v> 2013K1</c:v>
                </c:pt>
                <c:pt idx="21">
                  <c:v> 2013K2</c:v>
                </c:pt>
                <c:pt idx="22">
                  <c:v> 2013K3</c:v>
                </c:pt>
                <c:pt idx="23">
                  <c:v> 2013K4</c:v>
                </c:pt>
                <c:pt idx="24">
                  <c:v> 2014K1</c:v>
                </c:pt>
                <c:pt idx="25">
                  <c:v> 2014K2</c:v>
                </c:pt>
                <c:pt idx="26">
                  <c:v> 2014K3</c:v>
                </c:pt>
                <c:pt idx="27">
                  <c:v> 2014K4</c:v>
                </c:pt>
                <c:pt idx="28">
                  <c:v> 2015K1</c:v>
                </c:pt>
                <c:pt idx="29">
                  <c:v> 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strCache>
            </c:strRef>
          </c:cat>
          <c:val>
            <c:numRef>
              <c:f>'1 Utsläpp'!$D$51:$BA$51</c:f>
              <c:numCache>
                <c:formatCode>#,##0</c:formatCode>
                <c:ptCount val="50"/>
                <c:pt idx="0">
                  <c:v>475.25446221286745</c:v>
                </c:pt>
                <c:pt idx="1">
                  <c:v>508.4249866868812</c:v>
                </c:pt>
                <c:pt idx="2">
                  <c:v>496.73948765063426</c:v>
                </c:pt>
                <c:pt idx="3">
                  <c:v>517.2481305844824</c:v>
                </c:pt>
                <c:pt idx="4">
                  <c:v>475.43833351697867</c:v>
                </c:pt>
                <c:pt idx="5">
                  <c:v>492.68930156876974</c:v>
                </c:pt>
                <c:pt idx="6">
                  <c:v>490.49309999001372</c:v>
                </c:pt>
                <c:pt idx="7">
                  <c:v>504.8772710480668</c:v>
                </c:pt>
                <c:pt idx="8">
                  <c:v>501.79721175505699</c:v>
                </c:pt>
                <c:pt idx="9">
                  <c:v>501.61965492974429</c:v>
                </c:pt>
                <c:pt idx="10">
                  <c:v>509.28902466530531</c:v>
                </c:pt>
                <c:pt idx="11">
                  <c:v>556.53395769018948</c:v>
                </c:pt>
                <c:pt idx="12">
                  <c:v>509.73555012325085</c:v>
                </c:pt>
                <c:pt idx="13">
                  <c:v>528.54005076971134</c:v>
                </c:pt>
                <c:pt idx="14">
                  <c:v>522.88735586704263</c:v>
                </c:pt>
                <c:pt idx="15">
                  <c:v>529.3279693271113</c:v>
                </c:pt>
                <c:pt idx="16">
                  <c:v>510.45050379410583</c:v>
                </c:pt>
                <c:pt idx="17">
                  <c:v>499.03997323204158</c:v>
                </c:pt>
                <c:pt idx="18">
                  <c:v>507.08913544241676</c:v>
                </c:pt>
                <c:pt idx="19">
                  <c:v>522.61576649929737</c:v>
                </c:pt>
                <c:pt idx="20">
                  <c:v>492.8659293562302</c:v>
                </c:pt>
                <c:pt idx="21">
                  <c:v>506.23159504244234</c:v>
                </c:pt>
                <c:pt idx="22">
                  <c:v>509.48278666040471</c:v>
                </c:pt>
                <c:pt idx="23">
                  <c:v>508.37359407622313</c:v>
                </c:pt>
                <c:pt idx="24">
                  <c:v>474.0477977075181</c:v>
                </c:pt>
                <c:pt idx="25">
                  <c:v>482.63914086571128</c:v>
                </c:pt>
                <c:pt idx="26">
                  <c:v>492.88077794897185</c:v>
                </c:pt>
                <c:pt idx="27">
                  <c:v>500.57560208507823</c:v>
                </c:pt>
                <c:pt idx="28">
                  <c:v>479.96769457866372</c:v>
                </c:pt>
                <c:pt idx="29">
                  <c:v>502.00873312838473</c:v>
                </c:pt>
                <c:pt idx="30">
                  <c:v>497.23681380756682</c:v>
                </c:pt>
                <c:pt idx="31">
                  <c:v>515.71522844137633</c:v>
                </c:pt>
                <c:pt idx="32">
                  <c:v>452.93012626986348</c:v>
                </c:pt>
                <c:pt idx="33">
                  <c:v>479.55052545060931</c:v>
                </c:pt>
                <c:pt idx="34">
                  <c:v>488.58359545806837</c:v>
                </c:pt>
                <c:pt idx="35">
                  <c:v>508.53685265102132</c:v>
                </c:pt>
                <c:pt idx="36">
                  <c:v>431.25915702167549</c:v>
                </c:pt>
                <c:pt idx="37">
                  <c:v>469.49991477193419</c:v>
                </c:pt>
                <c:pt idx="38">
                  <c:v>470.62159497975227</c:v>
                </c:pt>
                <c:pt idx="39">
                  <c:v>460.72935287495653</c:v>
                </c:pt>
                <c:pt idx="40">
                  <c:v>416.68905752713619</c:v>
                </c:pt>
                <c:pt idx="41">
                  <c:v>467.54093219930178</c:v>
                </c:pt>
                <c:pt idx="42">
                  <c:v>471.44658960421032</c:v>
                </c:pt>
                <c:pt idx="43">
                  <c:v>451.71845479330159</c:v>
                </c:pt>
                <c:pt idx="44">
                  <c:v>422.68057652644018</c:v>
                </c:pt>
                <c:pt idx="45">
                  <c:v>474.28713397293177</c:v>
                </c:pt>
                <c:pt idx="46">
                  <c:v>478.14319557646928</c:v>
                </c:pt>
                <c:pt idx="47">
                  <c:v>458.22962757594661</c:v>
                </c:pt>
                <c:pt idx="48">
                  <c:v>419.43765383531218</c:v>
                </c:pt>
                <c:pt idx="49">
                  <c:v>465.11585228054378</c:v>
                </c:pt>
              </c:numCache>
            </c:numRef>
          </c:val>
          <c:smooth val="0"/>
          <c:extLst>
            <c:ext xmlns:c16="http://schemas.microsoft.com/office/drawing/2014/chart" uri="{C3380CC4-5D6E-409C-BE32-E72D297353CC}">
              <c16:uniqueId val="{00000004-744F-48EE-90BE-286668C6669F}"/>
            </c:ext>
          </c:extLst>
        </c:ser>
        <c:ser>
          <c:idx val="5"/>
          <c:order val="5"/>
          <c:tx>
            <c:strRef>
              <c:f>'1 Utsläpp'!$C$52</c:f>
              <c:strCache>
                <c:ptCount val="1"/>
                <c:pt idx="0">
                  <c:v>Transportbranschen</c:v>
                </c:pt>
              </c:strCache>
            </c:strRef>
          </c:tx>
          <c:marker>
            <c:symbol val="none"/>
          </c:marker>
          <c:cat>
            <c:strRef>
              <c:f>'1 Utsläpp'!$D$46:$BA$46</c:f>
              <c:strCache>
                <c:ptCount val="50"/>
                <c:pt idx="0">
                  <c:v> 2008K1</c:v>
                </c:pt>
                <c:pt idx="1">
                  <c:v> 2008K2</c:v>
                </c:pt>
                <c:pt idx="2">
                  <c:v> 2008K3</c:v>
                </c:pt>
                <c:pt idx="3">
                  <c:v> 2008K4</c:v>
                </c:pt>
                <c:pt idx="4">
                  <c:v> 2009K1</c:v>
                </c:pt>
                <c:pt idx="5">
                  <c:v> 2009K2</c:v>
                </c:pt>
                <c:pt idx="6">
                  <c:v> 2009K3</c:v>
                </c:pt>
                <c:pt idx="7">
                  <c:v> 2009K4</c:v>
                </c:pt>
                <c:pt idx="8">
                  <c:v> 2010K1</c:v>
                </c:pt>
                <c:pt idx="9">
                  <c:v> 2010K2</c:v>
                </c:pt>
                <c:pt idx="10">
                  <c:v> 2010K3</c:v>
                </c:pt>
                <c:pt idx="11">
                  <c:v> 2010K4</c:v>
                </c:pt>
                <c:pt idx="12">
                  <c:v> 2011K1</c:v>
                </c:pt>
                <c:pt idx="13">
                  <c:v> 2011K2</c:v>
                </c:pt>
                <c:pt idx="14">
                  <c:v> 2011K3</c:v>
                </c:pt>
                <c:pt idx="15">
                  <c:v> 2011K4</c:v>
                </c:pt>
                <c:pt idx="16">
                  <c:v> 2012K1</c:v>
                </c:pt>
                <c:pt idx="17">
                  <c:v> 2012K2</c:v>
                </c:pt>
                <c:pt idx="18">
                  <c:v> 2012K3</c:v>
                </c:pt>
                <c:pt idx="19">
                  <c:v> 2012K4</c:v>
                </c:pt>
                <c:pt idx="20">
                  <c:v> 2013K1</c:v>
                </c:pt>
                <c:pt idx="21">
                  <c:v> 2013K2</c:v>
                </c:pt>
                <c:pt idx="22">
                  <c:v> 2013K3</c:v>
                </c:pt>
                <c:pt idx="23">
                  <c:v> 2013K4</c:v>
                </c:pt>
                <c:pt idx="24">
                  <c:v> 2014K1</c:v>
                </c:pt>
                <c:pt idx="25">
                  <c:v> 2014K2</c:v>
                </c:pt>
                <c:pt idx="26">
                  <c:v> 2014K3</c:v>
                </c:pt>
                <c:pt idx="27">
                  <c:v> 2014K4</c:v>
                </c:pt>
                <c:pt idx="28">
                  <c:v> 2015K1</c:v>
                </c:pt>
                <c:pt idx="29">
                  <c:v> 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strCache>
            </c:strRef>
          </c:cat>
          <c:val>
            <c:numRef>
              <c:f>'1 Utsläpp'!$D$52:$BA$52</c:f>
              <c:numCache>
                <c:formatCode>#,##0</c:formatCode>
                <c:ptCount val="50"/>
                <c:pt idx="0">
                  <c:v>2726.1357047997053</c:v>
                </c:pt>
                <c:pt idx="1">
                  <c:v>2923.8401827664893</c:v>
                </c:pt>
                <c:pt idx="2">
                  <c:v>2844.6086301701966</c:v>
                </c:pt>
                <c:pt idx="3">
                  <c:v>2913.9041066141408</c:v>
                </c:pt>
                <c:pt idx="4">
                  <c:v>2598.1326831705765</c:v>
                </c:pt>
                <c:pt idx="5">
                  <c:v>2791.1964997035152</c:v>
                </c:pt>
                <c:pt idx="6">
                  <c:v>2721.8979217378374</c:v>
                </c:pt>
                <c:pt idx="7">
                  <c:v>2724.5783201137901</c:v>
                </c:pt>
                <c:pt idx="8">
                  <c:v>2582.6651887096818</c:v>
                </c:pt>
                <c:pt idx="9">
                  <c:v>2584.8652623487783</c:v>
                </c:pt>
                <c:pt idx="10">
                  <c:v>2630.8844251515102</c:v>
                </c:pt>
                <c:pt idx="11">
                  <c:v>2683.9561763096704</c:v>
                </c:pt>
                <c:pt idx="12">
                  <c:v>2109.741185871886</c:v>
                </c:pt>
                <c:pt idx="13">
                  <c:v>2192.7843150952867</c:v>
                </c:pt>
                <c:pt idx="14">
                  <c:v>2134.9609991288239</c:v>
                </c:pt>
                <c:pt idx="15">
                  <c:v>2018.7623585619244</c:v>
                </c:pt>
                <c:pt idx="16">
                  <c:v>1866.2237254339552</c:v>
                </c:pt>
                <c:pt idx="17">
                  <c:v>1969.4870749733348</c:v>
                </c:pt>
                <c:pt idx="18">
                  <c:v>1988.8926695408759</c:v>
                </c:pt>
                <c:pt idx="19">
                  <c:v>2033.1912936937583</c:v>
                </c:pt>
                <c:pt idx="20">
                  <c:v>2043.5691374109397</c:v>
                </c:pt>
                <c:pt idx="21">
                  <c:v>2228.0580984083649</c:v>
                </c:pt>
                <c:pt idx="22">
                  <c:v>2071.2073291091801</c:v>
                </c:pt>
                <c:pt idx="23">
                  <c:v>2048.3385183476125</c:v>
                </c:pt>
                <c:pt idx="24">
                  <c:v>2046.4976366860533</c:v>
                </c:pt>
                <c:pt idx="25">
                  <c:v>2278.2433588319682</c:v>
                </c:pt>
                <c:pt idx="26">
                  <c:v>2488.3929240289208</c:v>
                </c:pt>
                <c:pt idx="27">
                  <c:v>2190.7931177681771</c:v>
                </c:pt>
                <c:pt idx="28">
                  <c:v>2663.8981856784403</c:v>
                </c:pt>
                <c:pt idx="29">
                  <c:v>2590.7332499137779</c:v>
                </c:pt>
                <c:pt idx="30">
                  <c:v>2707.9740678865428</c:v>
                </c:pt>
                <c:pt idx="31">
                  <c:v>2655.7921028815758</c:v>
                </c:pt>
                <c:pt idx="32">
                  <c:v>2504.7951645040644</c:v>
                </c:pt>
                <c:pt idx="33">
                  <c:v>2531.8425051412723</c:v>
                </c:pt>
                <c:pt idx="34">
                  <c:v>2777.2517408515696</c:v>
                </c:pt>
                <c:pt idx="35">
                  <c:v>2738.3814242929648</c:v>
                </c:pt>
                <c:pt idx="36">
                  <c:v>2215.6429674690862</c:v>
                </c:pt>
                <c:pt idx="37">
                  <c:v>2282.4632350115949</c:v>
                </c:pt>
                <c:pt idx="38">
                  <c:v>2367.1076429675127</c:v>
                </c:pt>
                <c:pt idx="39">
                  <c:v>2302.2761914552802</c:v>
                </c:pt>
                <c:pt idx="40">
                  <c:v>2272.9575604997422</c:v>
                </c:pt>
                <c:pt idx="41">
                  <c:v>2442.901460811102</c:v>
                </c:pt>
                <c:pt idx="42">
                  <c:v>2444.6715864798462</c:v>
                </c:pt>
                <c:pt idx="43">
                  <c:v>2386.5348445848763</c:v>
                </c:pt>
                <c:pt idx="44">
                  <c:v>2289.9372844547124</c:v>
                </c:pt>
                <c:pt idx="45">
                  <c:v>2405.3084416669722</c:v>
                </c:pt>
                <c:pt idx="46">
                  <c:v>2438.3912673606765</c:v>
                </c:pt>
                <c:pt idx="47">
                  <c:v>2318.8459007130964</c:v>
                </c:pt>
                <c:pt idx="48">
                  <c:v>2111.4864096238325</c:v>
                </c:pt>
                <c:pt idx="49">
                  <c:v>1327.6439881537622</c:v>
                </c:pt>
              </c:numCache>
            </c:numRef>
          </c:val>
          <c:smooth val="0"/>
          <c:extLst>
            <c:ext xmlns:c16="http://schemas.microsoft.com/office/drawing/2014/chart" uri="{C3380CC4-5D6E-409C-BE32-E72D297353CC}">
              <c16:uniqueId val="{00000005-744F-48EE-90BE-286668C6669F}"/>
            </c:ext>
          </c:extLst>
        </c:ser>
        <c:ser>
          <c:idx val="6"/>
          <c:order val="6"/>
          <c:tx>
            <c:strRef>
              <c:f>'1 Utsläpp'!$C$53</c:f>
              <c:strCache>
                <c:ptCount val="1"/>
                <c:pt idx="0">
                  <c:v>Övriga tjänster</c:v>
                </c:pt>
              </c:strCache>
            </c:strRef>
          </c:tx>
          <c:marker>
            <c:symbol val="none"/>
          </c:marker>
          <c:cat>
            <c:strRef>
              <c:f>'1 Utsläpp'!$D$46:$BA$46</c:f>
              <c:strCache>
                <c:ptCount val="50"/>
                <c:pt idx="0">
                  <c:v> 2008K1</c:v>
                </c:pt>
                <c:pt idx="1">
                  <c:v> 2008K2</c:v>
                </c:pt>
                <c:pt idx="2">
                  <c:v> 2008K3</c:v>
                </c:pt>
                <c:pt idx="3">
                  <c:v> 2008K4</c:v>
                </c:pt>
                <c:pt idx="4">
                  <c:v> 2009K1</c:v>
                </c:pt>
                <c:pt idx="5">
                  <c:v> 2009K2</c:v>
                </c:pt>
                <c:pt idx="6">
                  <c:v> 2009K3</c:v>
                </c:pt>
                <c:pt idx="7">
                  <c:v> 2009K4</c:v>
                </c:pt>
                <c:pt idx="8">
                  <c:v> 2010K1</c:v>
                </c:pt>
                <c:pt idx="9">
                  <c:v> 2010K2</c:v>
                </c:pt>
                <c:pt idx="10">
                  <c:v> 2010K3</c:v>
                </c:pt>
                <c:pt idx="11">
                  <c:v> 2010K4</c:v>
                </c:pt>
                <c:pt idx="12">
                  <c:v> 2011K1</c:v>
                </c:pt>
                <c:pt idx="13">
                  <c:v> 2011K2</c:v>
                </c:pt>
                <c:pt idx="14">
                  <c:v> 2011K3</c:v>
                </c:pt>
                <c:pt idx="15">
                  <c:v> 2011K4</c:v>
                </c:pt>
                <c:pt idx="16">
                  <c:v> 2012K1</c:v>
                </c:pt>
                <c:pt idx="17">
                  <c:v> 2012K2</c:v>
                </c:pt>
                <c:pt idx="18">
                  <c:v> 2012K3</c:v>
                </c:pt>
                <c:pt idx="19">
                  <c:v> 2012K4</c:v>
                </c:pt>
                <c:pt idx="20">
                  <c:v> 2013K1</c:v>
                </c:pt>
                <c:pt idx="21">
                  <c:v> 2013K2</c:v>
                </c:pt>
                <c:pt idx="22">
                  <c:v> 2013K3</c:v>
                </c:pt>
                <c:pt idx="23">
                  <c:v> 2013K4</c:v>
                </c:pt>
                <c:pt idx="24">
                  <c:v> 2014K1</c:v>
                </c:pt>
                <c:pt idx="25">
                  <c:v> 2014K2</c:v>
                </c:pt>
                <c:pt idx="26">
                  <c:v> 2014K3</c:v>
                </c:pt>
                <c:pt idx="27">
                  <c:v> 2014K4</c:v>
                </c:pt>
                <c:pt idx="28">
                  <c:v> 2015K1</c:v>
                </c:pt>
                <c:pt idx="29">
                  <c:v> 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strCache>
            </c:strRef>
          </c:cat>
          <c:val>
            <c:numRef>
              <c:f>'1 Utsläpp'!$D$53:$BA$53</c:f>
              <c:numCache>
                <c:formatCode>#,##0</c:formatCode>
                <c:ptCount val="50"/>
                <c:pt idx="0">
                  <c:v>1014.8675364980119</c:v>
                </c:pt>
                <c:pt idx="1">
                  <c:v>1078.5760890275228</c:v>
                </c:pt>
                <c:pt idx="2">
                  <c:v>1056.0579394963208</c:v>
                </c:pt>
                <c:pt idx="3">
                  <c:v>1037.0027167683497</c:v>
                </c:pt>
                <c:pt idx="4">
                  <c:v>944.46978518641629</c:v>
                </c:pt>
                <c:pt idx="5">
                  <c:v>1010.5203552164746</c:v>
                </c:pt>
                <c:pt idx="6">
                  <c:v>1016.979916923822</c:v>
                </c:pt>
                <c:pt idx="7">
                  <c:v>1014.0593188155829</c:v>
                </c:pt>
                <c:pt idx="8">
                  <c:v>1015.5341814413221</c:v>
                </c:pt>
                <c:pt idx="9">
                  <c:v>1042.1526142144799</c:v>
                </c:pt>
                <c:pt idx="10">
                  <c:v>1050.7129326424408</c:v>
                </c:pt>
                <c:pt idx="11">
                  <c:v>1085.2708848957914</c:v>
                </c:pt>
                <c:pt idx="12">
                  <c:v>1027.9407342850629</c:v>
                </c:pt>
                <c:pt idx="13">
                  <c:v>1070.9342753418887</c:v>
                </c:pt>
                <c:pt idx="14">
                  <c:v>1058.9972206745058</c:v>
                </c:pt>
                <c:pt idx="15">
                  <c:v>1035.4038210884542</c:v>
                </c:pt>
                <c:pt idx="16">
                  <c:v>946.69432820296254</c:v>
                </c:pt>
                <c:pt idx="17">
                  <c:v>964.23483560306329</c:v>
                </c:pt>
                <c:pt idx="18">
                  <c:v>964.18375001664685</c:v>
                </c:pt>
                <c:pt idx="19">
                  <c:v>976.38998570924025</c:v>
                </c:pt>
                <c:pt idx="20">
                  <c:v>924.19307138357624</c:v>
                </c:pt>
                <c:pt idx="21">
                  <c:v>965.50739473601323</c:v>
                </c:pt>
                <c:pt idx="22">
                  <c:v>962.99957869080492</c:v>
                </c:pt>
                <c:pt idx="23">
                  <c:v>939.05282916723024</c:v>
                </c:pt>
                <c:pt idx="24">
                  <c:v>866.23160263041393</c:v>
                </c:pt>
                <c:pt idx="25">
                  <c:v>912.33779514077412</c:v>
                </c:pt>
                <c:pt idx="26">
                  <c:v>910.64261360209161</c:v>
                </c:pt>
                <c:pt idx="27">
                  <c:v>901.60726257913279</c:v>
                </c:pt>
                <c:pt idx="28">
                  <c:v>862.77016447129859</c:v>
                </c:pt>
                <c:pt idx="29">
                  <c:v>901.09935933452277</c:v>
                </c:pt>
                <c:pt idx="30">
                  <c:v>894.87006880251818</c:v>
                </c:pt>
                <c:pt idx="31">
                  <c:v>893.93902027892602</c:v>
                </c:pt>
                <c:pt idx="32">
                  <c:v>817.68846885007827</c:v>
                </c:pt>
                <c:pt idx="33">
                  <c:v>865.24108216829791</c:v>
                </c:pt>
                <c:pt idx="34">
                  <c:v>877.68330698183649</c:v>
                </c:pt>
                <c:pt idx="35">
                  <c:v>884.26398339689615</c:v>
                </c:pt>
                <c:pt idx="36">
                  <c:v>814.86492694274443</c:v>
                </c:pt>
                <c:pt idx="37">
                  <c:v>864.00892806704303</c:v>
                </c:pt>
                <c:pt idx="38">
                  <c:v>866.5219171412989</c:v>
                </c:pt>
                <c:pt idx="39">
                  <c:v>845.19520917936097</c:v>
                </c:pt>
                <c:pt idx="40">
                  <c:v>803.59259632713167</c:v>
                </c:pt>
                <c:pt idx="41">
                  <c:v>867.62451962912621</c:v>
                </c:pt>
                <c:pt idx="42">
                  <c:v>879.36983829979522</c:v>
                </c:pt>
                <c:pt idx="43">
                  <c:v>844.51364420539608</c:v>
                </c:pt>
                <c:pt idx="44">
                  <c:v>807.29506294458361</c:v>
                </c:pt>
                <c:pt idx="45">
                  <c:v>871.62613816998191</c:v>
                </c:pt>
                <c:pt idx="46">
                  <c:v>883.0075393781849</c:v>
                </c:pt>
                <c:pt idx="47">
                  <c:v>848.53687137559587</c:v>
                </c:pt>
                <c:pt idx="48">
                  <c:v>791.94957064441564</c:v>
                </c:pt>
                <c:pt idx="49">
                  <c:v>793.02656933665378</c:v>
                </c:pt>
              </c:numCache>
            </c:numRef>
          </c:val>
          <c:smooth val="0"/>
          <c:extLst>
            <c:ext xmlns:c16="http://schemas.microsoft.com/office/drawing/2014/chart" uri="{C3380CC4-5D6E-409C-BE32-E72D297353CC}">
              <c16:uniqueId val="{00000006-744F-48EE-90BE-286668C6669F}"/>
            </c:ext>
          </c:extLst>
        </c:ser>
        <c:ser>
          <c:idx val="7"/>
          <c:order val="7"/>
          <c:tx>
            <c:strRef>
              <c:f>'1 Utsläpp'!$C$54</c:f>
              <c:strCache>
                <c:ptCount val="1"/>
                <c:pt idx="0">
                  <c:v>Offentlig sektor</c:v>
                </c:pt>
              </c:strCache>
            </c:strRef>
          </c:tx>
          <c:marker>
            <c:symbol val="none"/>
          </c:marker>
          <c:cat>
            <c:strRef>
              <c:f>'1 Utsläpp'!$D$46:$BA$46</c:f>
              <c:strCache>
                <c:ptCount val="50"/>
                <c:pt idx="0">
                  <c:v> 2008K1</c:v>
                </c:pt>
                <c:pt idx="1">
                  <c:v> 2008K2</c:v>
                </c:pt>
                <c:pt idx="2">
                  <c:v> 2008K3</c:v>
                </c:pt>
                <c:pt idx="3">
                  <c:v> 2008K4</c:v>
                </c:pt>
                <c:pt idx="4">
                  <c:v> 2009K1</c:v>
                </c:pt>
                <c:pt idx="5">
                  <c:v> 2009K2</c:v>
                </c:pt>
                <c:pt idx="6">
                  <c:v> 2009K3</c:v>
                </c:pt>
                <c:pt idx="7">
                  <c:v> 2009K4</c:v>
                </c:pt>
                <c:pt idx="8">
                  <c:v> 2010K1</c:v>
                </c:pt>
                <c:pt idx="9">
                  <c:v> 2010K2</c:v>
                </c:pt>
                <c:pt idx="10">
                  <c:v> 2010K3</c:v>
                </c:pt>
                <c:pt idx="11">
                  <c:v> 2010K4</c:v>
                </c:pt>
                <c:pt idx="12">
                  <c:v> 2011K1</c:v>
                </c:pt>
                <c:pt idx="13">
                  <c:v> 2011K2</c:v>
                </c:pt>
                <c:pt idx="14">
                  <c:v> 2011K3</c:v>
                </c:pt>
                <c:pt idx="15">
                  <c:v> 2011K4</c:v>
                </c:pt>
                <c:pt idx="16">
                  <c:v> 2012K1</c:v>
                </c:pt>
                <c:pt idx="17">
                  <c:v> 2012K2</c:v>
                </c:pt>
                <c:pt idx="18">
                  <c:v> 2012K3</c:v>
                </c:pt>
                <c:pt idx="19">
                  <c:v> 2012K4</c:v>
                </c:pt>
                <c:pt idx="20">
                  <c:v> 2013K1</c:v>
                </c:pt>
                <c:pt idx="21">
                  <c:v> 2013K2</c:v>
                </c:pt>
                <c:pt idx="22">
                  <c:v> 2013K3</c:v>
                </c:pt>
                <c:pt idx="23">
                  <c:v> 2013K4</c:v>
                </c:pt>
                <c:pt idx="24">
                  <c:v> 2014K1</c:v>
                </c:pt>
                <c:pt idx="25">
                  <c:v> 2014K2</c:v>
                </c:pt>
                <c:pt idx="26">
                  <c:v> 2014K3</c:v>
                </c:pt>
                <c:pt idx="27">
                  <c:v> 2014K4</c:v>
                </c:pt>
                <c:pt idx="28">
                  <c:v> 2015K1</c:v>
                </c:pt>
                <c:pt idx="29">
                  <c:v> 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strCache>
            </c:strRef>
          </c:cat>
          <c:val>
            <c:numRef>
              <c:f>'1 Utsläpp'!$D$54:$BA$54</c:f>
              <c:numCache>
                <c:formatCode>#,##0</c:formatCode>
                <c:ptCount val="50"/>
                <c:pt idx="0">
                  <c:v>214.75973798370944</c:v>
                </c:pt>
                <c:pt idx="1">
                  <c:v>210.97569674981384</c:v>
                </c:pt>
                <c:pt idx="2">
                  <c:v>208.87994662722625</c:v>
                </c:pt>
                <c:pt idx="3">
                  <c:v>222.34264128399917</c:v>
                </c:pt>
                <c:pt idx="4">
                  <c:v>235.30298176584122</c:v>
                </c:pt>
                <c:pt idx="5">
                  <c:v>225.45854028125368</c:v>
                </c:pt>
                <c:pt idx="6">
                  <c:v>225.01940567294136</c:v>
                </c:pt>
                <c:pt idx="7">
                  <c:v>235.73744723510902</c:v>
                </c:pt>
                <c:pt idx="8">
                  <c:v>226.83725579854163</c:v>
                </c:pt>
                <c:pt idx="9">
                  <c:v>199.60739395414495</c:v>
                </c:pt>
                <c:pt idx="10">
                  <c:v>204.56115247508527</c:v>
                </c:pt>
                <c:pt idx="11">
                  <c:v>236.06836647717088</c:v>
                </c:pt>
                <c:pt idx="12">
                  <c:v>211.92172843860749</c:v>
                </c:pt>
                <c:pt idx="13">
                  <c:v>199.106526256123</c:v>
                </c:pt>
                <c:pt idx="14">
                  <c:v>201.02448741845382</c:v>
                </c:pt>
                <c:pt idx="15">
                  <c:v>204.4300773491733</c:v>
                </c:pt>
                <c:pt idx="16">
                  <c:v>201.93323334476241</c:v>
                </c:pt>
                <c:pt idx="17">
                  <c:v>194.20415093199534</c:v>
                </c:pt>
                <c:pt idx="18">
                  <c:v>201.14585289188372</c:v>
                </c:pt>
                <c:pt idx="19">
                  <c:v>210.51870753618888</c:v>
                </c:pt>
                <c:pt idx="20">
                  <c:v>182.16149288632607</c:v>
                </c:pt>
                <c:pt idx="21">
                  <c:v>180.13117512391176</c:v>
                </c:pt>
                <c:pt idx="22">
                  <c:v>182.3613592919815</c:v>
                </c:pt>
                <c:pt idx="23">
                  <c:v>179.53142716956171</c:v>
                </c:pt>
                <c:pt idx="24">
                  <c:v>174.24873213200809</c:v>
                </c:pt>
                <c:pt idx="25">
                  <c:v>174.61932036184612</c:v>
                </c:pt>
                <c:pt idx="26">
                  <c:v>180.79301855135259</c:v>
                </c:pt>
                <c:pt idx="27">
                  <c:v>175.20990678722904</c:v>
                </c:pt>
                <c:pt idx="28">
                  <c:v>173.6982476704512</c:v>
                </c:pt>
                <c:pt idx="29">
                  <c:v>177.84037703762692</c:v>
                </c:pt>
                <c:pt idx="30">
                  <c:v>182.02358754507048</c:v>
                </c:pt>
                <c:pt idx="31">
                  <c:v>184.91400643321728</c:v>
                </c:pt>
                <c:pt idx="32">
                  <c:v>169.9992241088822</c:v>
                </c:pt>
                <c:pt idx="33">
                  <c:v>173.09736680945394</c:v>
                </c:pt>
                <c:pt idx="34">
                  <c:v>176.47884025069197</c:v>
                </c:pt>
                <c:pt idx="35">
                  <c:v>179.51858231608531</c:v>
                </c:pt>
                <c:pt idx="36">
                  <c:v>167.76195061246827</c:v>
                </c:pt>
                <c:pt idx="37">
                  <c:v>170.72511473224728</c:v>
                </c:pt>
                <c:pt idx="38">
                  <c:v>174.83784896397066</c:v>
                </c:pt>
                <c:pt idx="39">
                  <c:v>171.40405867562788</c:v>
                </c:pt>
                <c:pt idx="40">
                  <c:v>151.90322170294863</c:v>
                </c:pt>
                <c:pt idx="41">
                  <c:v>156.489553078184</c:v>
                </c:pt>
                <c:pt idx="42">
                  <c:v>159.97801921501863</c:v>
                </c:pt>
                <c:pt idx="43">
                  <c:v>157.72256424802208</c:v>
                </c:pt>
                <c:pt idx="44">
                  <c:v>149.68602104508253</c:v>
                </c:pt>
                <c:pt idx="45">
                  <c:v>152.38511375498143</c:v>
                </c:pt>
                <c:pt idx="46">
                  <c:v>157.50685013301606</c:v>
                </c:pt>
                <c:pt idx="47">
                  <c:v>153.88047601340898</c:v>
                </c:pt>
                <c:pt idx="48">
                  <c:v>143.77635532953292</c:v>
                </c:pt>
                <c:pt idx="49">
                  <c:v>123.43611469033874</c:v>
                </c:pt>
              </c:numCache>
            </c:numRef>
          </c:val>
          <c:smooth val="0"/>
          <c:extLst>
            <c:ext xmlns:c16="http://schemas.microsoft.com/office/drawing/2014/chart" uri="{C3380CC4-5D6E-409C-BE32-E72D297353CC}">
              <c16:uniqueId val="{00000007-744F-48EE-90BE-286668C6669F}"/>
            </c:ext>
          </c:extLst>
        </c:ser>
        <c:ser>
          <c:idx val="8"/>
          <c:order val="8"/>
          <c:tx>
            <c:strRef>
              <c:f>'1 Utsläpp'!$C$55</c:f>
              <c:strCache>
                <c:ptCount val="1"/>
                <c:pt idx="0">
                  <c:v>Hushåll och ideella organisationer</c:v>
                </c:pt>
              </c:strCache>
            </c:strRef>
          </c:tx>
          <c:marker>
            <c:symbol val="none"/>
          </c:marker>
          <c:cat>
            <c:strRef>
              <c:f>'1 Utsläpp'!$D$46:$BA$46</c:f>
              <c:strCache>
                <c:ptCount val="50"/>
                <c:pt idx="0">
                  <c:v> 2008K1</c:v>
                </c:pt>
                <c:pt idx="1">
                  <c:v> 2008K2</c:v>
                </c:pt>
                <c:pt idx="2">
                  <c:v> 2008K3</c:v>
                </c:pt>
                <c:pt idx="3">
                  <c:v> 2008K4</c:v>
                </c:pt>
                <c:pt idx="4">
                  <c:v> 2009K1</c:v>
                </c:pt>
                <c:pt idx="5">
                  <c:v> 2009K2</c:v>
                </c:pt>
                <c:pt idx="6">
                  <c:v> 2009K3</c:v>
                </c:pt>
                <c:pt idx="7">
                  <c:v> 2009K4</c:v>
                </c:pt>
                <c:pt idx="8">
                  <c:v> 2010K1</c:v>
                </c:pt>
                <c:pt idx="9">
                  <c:v> 2010K2</c:v>
                </c:pt>
                <c:pt idx="10">
                  <c:v> 2010K3</c:v>
                </c:pt>
                <c:pt idx="11">
                  <c:v> 2010K4</c:v>
                </c:pt>
                <c:pt idx="12">
                  <c:v> 2011K1</c:v>
                </c:pt>
                <c:pt idx="13">
                  <c:v> 2011K2</c:v>
                </c:pt>
                <c:pt idx="14">
                  <c:v> 2011K3</c:v>
                </c:pt>
                <c:pt idx="15">
                  <c:v> 2011K4</c:v>
                </c:pt>
                <c:pt idx="16">
                  <c:v> 2012K1</c:v>
                </c:pt>
                <c:pt idx="17">
                  <c:v> 2012K2</c:v>
                </c:pt>
                <c:pt idx="18">
                  <c:v> 2012K3</c:v>
                </c:pt>
                <c:pt idx="19">
                  <c:v> 2012K4</c:v>
                </c:pt>
                <c:pt idx="20">
                  <c:v> 2013K1</c:v>
                </c:pt>
                <c:pt idx="21">
                  <c:v> 2013K2</c:v>
                </c:pt>
                <c:pt idx="22">
                  <c:v> 2013K3</c:v>
                </c:pt>
                <c:pt idx="23">
                  <c:v> 2013K4</c:v>
                </c:pt>
                <c:pt idx="24">
                  <c:v> 2014K1</c:v>
                </c:pt>
                <c:pt idx="25">
                  <c:v> 2014K2</c:v>
                </c:pt>
                <c:pt idx="26">
                  <c:v> 2014K3</c:v>
                </c:pt>
                <c:pt idx="27">
                  <c:v> 2014K4</c:v>
                </c:pt>
                <c:pt idx="28">
                  <c:v> 2015K1</c:v>
                </c:pt>
                <c:pt idx="29">
                  <c:v> 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strCache>
            </c:strRef>
          </c:cat>
          <c:val>
            <c:numRef>
              <c:f>'1 Utsläpp'!$D$55:$BA$55</c:f>
              <c:numCache>
                <c:formatCode>#,##0</c:formatCode>
                <c:ptCount val="50"/>
                <c:pt idx="0">
                  <c:v>2684.2186849896125</c:v>
                </c:pt>
                <c:pt idx="1">
                  <c:v>2888.7934920845619</c:v>
                </c:pt>
                <c:pt idx="2">
                  <c:v>2933.2450185661774</c:v>
                </c:pt>
                <c:pt idx="3">
                  <c:v>2782.0887925961197</c:v>
                </c:pt>
                <c:pt idx="4">
                  <c:v>2654.7953219438814</c:v>
                </c:pt>
                <c:pt idx="5">
                  <c:v>2882.5064254851959</c:v>
                </c:pt>
                <c:pt idx="6">
                  <c:v>2958.274881947395</c:v>
                </c:pt>
                <c:pt idx="7">
                  <c:v>2738.1420336695182</c:v>
                </c:pt>
                <c:pt idx="8">
                  <c:v>2616.5457166201727</c:v>
                </c:pt>
                <c:pt idx="9">
                  <c:v>2757.6937799983903</c:v>
                </c:pt>
                <c:pt idx="10">
                  <c:v>2872.0284093490322</c:v>
                </c:pt>
                <c:pt idx="11">
                  <c:v>2733.8798243457763</c:v>
                </c:pt>
                <c:pt idx="12">
                  <c:v>2446.2489688893038</c:v>
                </c:pt>
                <c:pt idx="13">
                  <c:v>2642.1845838038271</c:v>
                </c:pt>
                <c:pt idx="14">
                  <c:v>2679.4925166075836</c:v>
                </c:pt>
                <c:pt idx="15">
                  <c:v>2452.9970970775598</c:v>
                </c:pt>
                <c:pt idx="16">
                  <c:v>2347.8419879943904</c:v>
                </c:pt>
                <c:pt idx="17">
                  <c:v>2496.9090925450741</c:v>
                </c:pt>
                <c:pt idx="18">
                  <c:v>2574.1655975210347</c:v>
                </c:pt>
                <c:pt idx="19">
                  <c:v>2395.6293716743608</c:v>
                </c:pt>
                <c:pt idx="20">
                  <c:v>2296.4334698835842</c:v>
                </c:pt>
                <c:pt idx="21">
                  <c:v>2497.2004537381067</c:v>
                </c:pt>
                <c:pt idx="22">
                  <c:v>2571.1122839521722</c:v>
                </c:pt>
                <c:pt idx="23">
                  <c:v>2330.8965320681705</c:v>
                </c:pt>
                <c:pt idx="24">
                  <c:v>2234.0355734172313</c:v>
                </c:pt>
                <c:pt idx="25">
                  <c:v>2474.2746809017071</c:v>
                </c:pt>
                <c:pt idx="26">
                  <c:v>2541.4730962858994</c:v>
                </c:pt>
                <c:pt idx="27">
                  <c:v>2336.0214879161467</c:v>
                </c:pt>
                <c:pt idx="28">
                  <c:v>2234.391890211873</c:v>
                </c:pt>
                <c:pt idx="29">
                  <c:v>2478.2115084291308</c:v>
                </c:pt>
                <c:pt idx="30">
                  <c:v>2569.2598960816872</c:v>
                </c:pt>
                <c:pt idx="31">
                  <c:v>2383.2130340416397</c:v>
                </c:pt>
                <c:pt idx="32">
                  <c:v>2188.0000709048109</c:v>
                </c:pt>
                <c:pt idx="33">
                  <c:v>2413.0416754171983</c:v>
                </c:pt>
                <c:pt idx="34">
                  <c:v>2484.5272249525724</c:v>
                </c:pt>
                <c:pt idx="35">
                  <c:v>2302.8788098218615</c:v>
                </c:pt>
                <c:pt idx="36">
                  <c:v>2140.8831956158792</c:v>
                </c:pt>
                <c:pt idx="37">
                  <c:v>2381.2587376629426</c:v>
                </c:pt>
                <c:pt idx="38">
                  <c:v>2433.8366916440546</c:v>
                </c:pt>
                <c:pt idx="39">
                  <c:v>2245.2298459033937</c:v>
                </c:pt>
                <c:pt idx="40">
                  <c:v>2034.9514670528449</c:v>
                </c:pt>
                <c:pt idx="41">
                  <c:v>2282.268936388049</c:v>
                </c:pt>
                <c:pt idx="42">
                  <c:v>2383.4469251262421</c:v>
                </c:pt>
                <c:pt idx="43">
                  <c:v>2179.6361412516276</c:v>
                </c:pt>
                <c:pt idx="44">
                  <c:v>2017.0564465482246</c:v>
                </c:pt>
                <c:pt idx="45">
                  <c:v>2260.7750910060545</c:v>
                </c:pt>
                <c:pt idx="46">
                  <c:v>2359.3932675113119</c:v>
                </c:pt>
                <c:pt idx="47">
                  <c:v>2160.1642082437702</c:v>
                </c:pt>
                <c:pt idx="48">
                  <c:v>1969.3646840918796</c:v>
                </c:pt>
                <c:pt idx="49">
                  <c:v>1922.3264563593445</c:v>
                </c:pt>
              </c:numCache>
            </c:numRef>
          </c:val>
          <c:smooth val="0"/>
          <c:extLst>
            <c:ext xmlns:c16="http://schemas.microsoft.com/office/drawing/2014/chart" uri="{C3380CC4-5D6E-409C-BE32-E72D297353CC}">
              <c16:uniqueId val="{00000008-744F-48EE-90BE-286668C6669F}"/>
            </c:ext>
          </c:extLst>
        </c:ser>
        <c:dLbls>
          <c:showLegendKey val="0"/>
          <c:showVal val="0"/>
          <c:showCatName val="0"/>
          <c:showSerName val="0"/>
          <c:showPercent val="0"/>
          <c:showBubbleSize val="0"/>
        </c:dLbls>
        <c:smooth val="0"/>
        <c:axId val="396924032"/>
        <c:axId val="396925568"/>
      </c:lineChart>
      <c:catAx>
        <c:axId val="396924032"/>
        <c:scaling>
          <c:orientation val="minMax"/>
        </c:scaling>
        <c:delete val="0"/>
        <c:axPos val="b"/>
        <c:numFmt formatCode="General" sourceLinked="0"/>
        <c:majorTickMark val="out"/>
        <c:minorTickMark val="none"/>
        <c:tickLblPos val="nextTo"/>
        <c:txPr>
          <a:bodyPr/>
          <a:lstStyle/>
          <a:p>
            <a:pPr>
              <a:defRPr sz="900"/>
            </a:pPr>
            <a:endParaRPr lang="sv-SE"/>
          </a:p>
        </c:txPr>
        <c:crossAx val="396925568"/>
        <c:crosses val="autoZero"/>
        <c:auto val="1"/>
        <c:lblAlgn val="ctr"/>
        <c:lblOffset val="100"/>
        <c:noMultiLvlLbl val="0"/>
      </c:catAx>
      <c:valAx>
        <c:axId val="396925568"/>
        <c:scaling>
          <c:orientation val="minMax"/>
        </c:scaling>
        <c:delete val="0"/>
        <c:axPos val="l"/>
        <c:majorGridlines/>
        <c:title>
          <c:tx>
            <c:rich>
              <a:bodyPr rot="-5400000" vert="horz"/>
              <a:lstStyle/>
              <a:p>
                <a:pPr>
                  <a:defRPr b="1"/>
                </a:pPr>
                <a:r>
                  <a:rPr lang="sv-SE" sz="1000" b="1" i="0" u="none" strike="noStrike" baseline="0">
                    <a:effectLst/>
                  </a:rPr>
                  <a:t>Tusen ton koldioxidekvivalenter</a:t>
                </a:r>
                <a:r>
                  <a:rPr lang="sv-SE" sz="1000" b="1" i="0" u="none" strike="noStrike" baseline="0"/>
                  <a:t> </a:t>
                </a:r>
                <a:endParaRPr lang="sv-SE" b="1"/>
              </a:p>
            </c:rich>
          </c:tx>
          <c:layout>
            <c:manualLayout>
              <c:xMode val="edge"/>
              <c:yMode val="edge"/>
              <c:x val="1.9488287402750541E-2"/>
              <c:y val="0.20229853725803024"/>
            </c:manualLayout>
          </c:layout>
          <c:overlay val="0"/>
        </c:title>
        <c:numFmt formatCode="#,##0" sourceLinked="0"/>
        <c:majorTickMark val="out"/>
        <c:minorTickMark val="none"/>
        <c:tickLblPos val="nextTo"/>
        <c:crossAx val="396924032"/>
        <c:crosses val="autoZero"/>
        <c:crossBetween val="between"/>
      </c:valAx>
    </c:plotArea>
    <c:legend>
      <c:legendPos val="b"/>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sz="1400" b="1" i="0" baseline="0">
                <a:effectLst/>
              </a:rPr>
              <a:t>Utsläpp av växthusgaser från den svenska ekonomin </a:t>
            </a:r>
            <a:br>
              <a:rPr lang="sv-SE" sz="1400" b="1" i="0" baseline="0">
                <a:effectLst/>
              </a:rPr>
            </a:br>
            <a:r>
              <a:rPr lang="sv-SE" sz="1400" b="1" i="0" baseline="0">
                <a:effectLst/>
              </a:rPr>
              <a:t>första kvartalet 2020</a:t>
            </a:r>
            <a:endParaRPr lang="sv-SE" sz="1400">
              <a:solidFill>
                <a:sysClr val="windowText" lastClr="000000"/>
              </a:solidFill>
              <a:effectLst/>
            </a:endParaRPr>
          </a:p>
        </c:rich>
      </c:tx>
      <c:layout/>
      <c:overlay val="0"/>
    </c:title>
    <c:autoTitleDeleted val="0"/>
    <c:plotArea>
      <c:layout>
        <c:manualLayout>
          <c:layoutTarget val="inner"/>
          <c:xMode val="edge"/>
          <c:yMode val="edge"/>
          <c:x val="0.3919801483889247"/>
          <c:y val="0.13429939257529119"/>
          <c:w val="0.57034849291525391"/>
          <c:h val="0.7361018063537953"/>
        </c:manualLayout>
      </c:layout>
      <c:barChart>
        <c:barDir val="bar"/>
        <c:grouping val="clustered"/>
        <c:varyColors val="0"/>
        <c:ser>
          <c:idx val="7"/>
          <c:order val="0"/>
          <c:tx>
            <c:strRef>
              <c:f>'2 Diagram'!$A$45</c:f>
              <c:strCache>
                <c:ptCount val="1"/>
                <c:pt idx="0">
                  <c:v>Offentlig sektor</c:v>
                </c:pt>
              </c:strCache>
            </c:strRef>
          </c:tx>
          <c:invertIfNegative val="0"/>
          <c:cat>
            <c:strRef>
              <c:extLst>
                <c:ext xmlns:c15="http://schemas.microsoft.com/office/drawing/2012/chart" uri="{02D57815-91ED-43cb-92C2-25804820EDAC}">
                  <c15:fullRef>
                    <c15:sqref>'2 Diagram'!$B$44:$C$44</c15:sqref>
                  </c15:fullRef>
                </c:ext>
              </c:extLst>
              <c:f>'2 Diagram'!$C$44</c:f>
              <c:strCache>
                <c:ptCount val="1"/>
                <c:pt idx="0">
                  <c:v>2020 andra kvartalet</c:v>
                </c:pt>
              </c:strCache>
            </c:strRef>
          </c:cat>
          <c:val>
            <c:numRef>
              <c:extLst>
                <c:ext xmlns:c15="http://schemas.microsoft.com/office/drawing/2012/chart" uri="{02D57815-91ED-43cb-92C2-25804820EDAC}">
                  <c15:fullRef>
                    <c15:sqref>'2 Diagram'!$B$45:$C$45</c15:sqref>
                  </c15:fullRef>
                </c:ext>
              </c:extLst>
              <c:f>'2 Diagram'!$C$45</c:f>
              <c:numCache>
                <c:formatCode>0</c:formatCode>
                <c:ptCount val="1"/>
                <c:pt idx="0">
                  <c:v>123.43611469033874</c:v>
                </c:pt>
              </c:numCache>
            </c:numRef>
          </c:val>
          <c:extLst>
            <c:ext xmlns:c16="http://schemas.microsoft.com/office/drawing/2014/chart" uri="{C3380CC4-5D6E-409C-BE32-E72D297353CC}">
              <c16:uniqueId val="{00000000-0F1D-4085-BB0C-877A477668F5}"/>
            </c:ext>
          </c:extLst>
        </c:ser>
        <c:ser>
          <c:idx val="0"/>
          <c:order val="1"/>
          <c:tx>
            <c:strRef>
              <c:f>'2 Diagram'!$A$46</c:f>
              <c:strCache>
                <c:ptCount val="1"/>
                <c:pt idx="0">
                  <c:v>Utvinning av mineral</c:v>
                </c:pt>
              </c:strCache>
            </c:strRef>
          </c:tx>
          <c:invertIfNegative val="0"/>
          <c:cat>
            <c:strRef>
              <c:extLst>
                <c:ext xmlns:c15="http://schemas.microsoft.com/office/drawing/2012/chart" uri="{02D57815-91ED-43cb-92C2-25804820EDAC}">
                  <c15:fullRef>
                    <c15:sqref>'2 Diagram'!$B$44:$C$44</c15:sqref>
                  </c15:fullRef>
                </c:ext>
              </c:extLst>
              <c:f>'2 Diagram'!$C$44</c:f>
              <c:strCache>
                <c:ptCount val="1"/>
                <c:pt idx="0">
                  <c:v>2020 andra kvartalet</c:v>
                </c:pt>
              </c:strCache>
            </c:strRef>
          </c:cat>
          <c:val>
            <c:numRef>
              <c:extLst>
                <c:ext xmlns:c15="http://schemas.microsoft.com/office/drawing/2012/chart" uri="{02D57815-91ED-43cb-92C2-25804820EDAC}">
                  <c15:fullRef>
                    <c15:sqref>'2 Diagram'!$B$46:$C$46</c15:sqref>
                  </c15:fullRef>
                </c:ext>
              </c:extLst>
              <c:f>'2 Diagram'!$C$46</c:f>
              <c:numCache>
                <c:formatCode>0</c:formatCode>
                <c:ptCount val="1"/>
                <c:pt idx="0">
                  <c:v>273.89489040835377</c:v>
                </c:pt>
              </c:numCache>
            </c:numRef>
          </c:val>
          <c:extLst>
            <c:ext xmlns:c16="http://schemas.microsoft.com/office/drawing/2014/chart" uri="{C3380CC4-5D6E-409C-BE32-E72D297353CC}">
              <c16:uniqueId val="{00000001-0F1D-4085-BB0C-877A477668F5}"/>
            </c:ext>
          </c:extLst>
        </c:ser>
        <c:ser>
          <c:idx val="1"/>
          <c:order val="2"/>
          <c:tx>
            <c:strRef>
              <c:f>'2 Diagram'!$A$47</c:f>
              <c:strCache>
                <c:ptCount val="1"/>
                <c:pt idx="0">
                  <c:v>Byggverksamhet</c:v>
                </c:pt>
              </c:strCache>
            </c:strRef>
          </c:tx>
          <c:invertIfNegative val="0"/>
          <c:cat>
            <c:strRef>
              <c:extLst>
                <c:ext xmlns:c15="http://schemas.microsoft.com/office/drawing/2012/chart" uri="{02D57815-91ED-43cb-92C2-25804820EDAC}">
                  <c15:fullRef>
                    <c15:sqref>'2 Diagram'!$B$44:$C$44</c15:sqref>
                  </c15:fullRef>
                </c:ext>
              </c:extLst>
              <c:f>'2 Diagram'!$C$44</c:f>
              <c:strCache>
                <c:ptCount val="1"/>
                <c:pt idx="0">
                  <c:v>2020 andra kvartalet</c:v>
                </c:pt>
              </c:strCache>
            </c:strRef>
          </c:cat>
          <c:val>
            <c:numRef>
              <c:extLst>
                <c:ext xmlns:c15="http://schemas.microsoft.com/office/drawing/2012/chart" uri="{02D57815-91ED-43cb-92C2-25804820EDAC}">
                  <c15:fullRef>
                    <c15:sqref>'2 Diagram'!$B$47:$C$47</c15:sqref>
                  </c15:fullRef>
                </c:ext>
              </c:extLst>
              <c:f>'2 Diagram'!$C$47</c:f>
              <c:numCache>
                <c:formatCode>0</c:formatCode>
                <c:ptCount val="1"/>
                <c:pt idx="0">
                  <c:v>465.11585228054378</c:v>
                </c:pt>
              </c:numCache>
            </c:numRef>
          </c:val>
          <c:extLst>
            <c:ext xmlns:c16="http://schemas.microsoft.com/office/drawing/2014/chart" uri="{C3380CC4-5D6E-409C-BE32-E72D297353CC}">
              <c16:uniqueId val="{00000002-0F1D-4085-BB0C-877A477668F5}"/>
            </c:ext>
          </c:extLst>
        </c:ser>
        <c:ser>
          <c:idx val="2"/>
          <c:order val="3"/>
          <c:tx>
            <c:strRef>
              <c:f>'2 Diagram'!$A$48</c:f>
              <c:strCache>
                <c:ptCount val="1"/>
                <c:pt idx="0">
                  <c:v>Övriga tjänster</c:v>
                </c:pt>
              </c:strCache>
            </c:strRef>
          </c:tx>
          <c:invertIfNegative val="0"/>
          <c:cat>
            <c:strRef>
              <c:extLst>
                <c:ext xmlns:c15="http://schemas.microsoft.com/office/drawing/2012/chart" uri="{02D57815-91ED-43cb-92C2-25804820EDAC}">
                  <c15:fullRef>
                    <c15:sqref>'2 Diagram'!$B$44:$C$44</c15:sqref>
                  </c15:fullRef>
                </c:ext>
              </c:extLst>
              <c:f>'2 Diagram'!$C$44</c:f>
              <c:strCache>
                <c:ptCount val="1"/>
                <c:pt idx="0">
                  <c:v>2020 andra kvartalet</c:v>
                </c:pt>
              </c:strCache>
            </c:strRef>
          </c:cat>
          <c:val>
            <c:numRef>
              <c:extLst>
                <c:ext xmlns:c15="http://schemas.microsoft.com/office/drawing/2012/chart" uri="{02D57815-91ED-43cb-92C2-25804820EDAC}">
                  <c15:fullRef>
                    <c15:sqref>'2 Diagram'!$B$48:$C$48</c15:sqref>
                  </c15:fullRef>
                </c:ext>
              </c:extLst>
              <c:f>'2 Diagram'!$C$48</c:f>
              <c:numCache>
                <c:formatCode>0</c:formatCode>
                <c:ptCount val="1"/>
                <c:pt idx="0">
                  <c:v>793.02656933665378</c:v>
                </c:pt>
              </c:numCache>
            </c:numRef>
          </c:val>
          <c:extLst>
            <c:ext xmlns:c16="http://schemas.microsoft.com/office/drawing/2014/chart" uri="{C3380CC4-5D6E-409C-BE32-E72D297353CC}">
              <c16:uniqueId val="{00000003-0F1D-4085-BB0C-877A477668F5}"/>
            </c:ext>
          </c:extLst>
        </c:ser>
        <c:ser>
          <c:idx val="5"/>
          <c:order val="4"/>
          <c:tx>
            <c:strRef>
              <c:f>'2 Diagram'!$A$49</c:f>
              <c:strCache>
                <c:ptCount val="1"/>
                <c:pt idx="0">
                  <c:v>El, gas och värmeverk samt vatten, avlopp och avfall</c:v>
                </c:pt>
              </c:strCache>
            </c:strRef>
          </c:tx>
          <c:invertIfNegative val="0"/>
          <c:cat>
            <c:strRef>
              <c:extLst>
                <c:ext xmlns:c15="http://schemas.microsoft.com/office/drawing/2012/chart" uri="{02D57815-91ED-43cb-92C2-25804820EDAC}">
                  <c15:fullRef>
                    <c15:sqref>'2 Diagram'!$B$44:$C$44</c15:sqref>
                  </c15:fullRef>
                </c:ext>
              </c:extLst>
              <c:f>'2 Diagram'!$C$44</c:f>
              <c:strCache>
                <c:ptCount val="1"/>
                <c:pt idx="0">
                  <c:v>2020 andra kvartalet</c:v>
                </c:pt>
              </c:strCache>
            </c:strRef>
          </c:cat>
          <c:val>
            <c:numRef>
              <c:extLst>
                <c:ext xmlns:c15="http://schemas.microsoft.com/office/drawing/2012/chart" uri="{02D57815-91ED-43cb-92C2-25804820EDAC}">
                  <c15:fullRef>
                    <c15:sqref>'2 Diagram'!$B$49:$C$49</c15:sqref>
                  </c15:fullRef>
                </c:ext>
              </c:extLst>
              <c:f>'2 Diagram'!$C$49</c:f>
              <c:numCache>
                <c:formatCode>0</c:formatCode>
                <c:ptCount val="1"/>
                <c:pt idx="0">
                  <c:v>1512.5186790360044</c:v>
                </c:pt>
              </c:numCache>
            </c:numRef>
          </c:val>
          <c:extLst>
            <c:ext xmlns:c16="http://schemas.microsoft.com/office/drawing/2014/chart" uri="{C3380CC4-5D6E-409C-BE32-E72D297353CC}">
              <c16:uniqueId val="{00000006-0F1D-4085-BB0C-877A477668F5}"/>
            </c:ext>
          </c:extLst>
        </c:ser>
        <c:ser>
          <c:idx val="4"/>
          <c:order val="5"/>
          <c:tx>
            <c:strRef>
              <c:f>'2 Diagram'!$A$50</c:f>
              <c:strCache>
                <c:ptCount val="1"/>
                <c:pt idx="0">
                  <c:v>Hushåll och ideella organisationer</c:v>
                </c:pt>
              </c:strCache>
            </c:strRef>
          </c:tx>
          <c:invertIfNegative val="0"/>
          <c:cat>
            <c:strRef>
              <c:extLst>
                <c:ext xmlns:c15="http://schemas.microsoft.com/office/drawing/2012/chart" uri="{02D57815-91ED-43cb-92C2-25804820EDAC}">
                  <c15:fullRef>
                    <c15:sqref>'2 Diagram'!$B$44:$C$44</c15:sqref>
                  </c15:fullRef>
                </c:ext>
              </c:extLst>
              <c:f>'2 Diagram'!$C$44</c:f>
              <c:strCache>
                <c:ptCount val="1"/>
                <c:pt idx="0">
                  <c:v>2020 andra kvartalet</c:v>
                </c:pt>
              </c:strCache>
            </c:strRef>
          </c:cat>
          <c:val>
            <c:numRef>
              <c:extLst>
                <c:ext xmlns:c15="http://schemas.microsoft.com/office/drawing/2012/chart" uri="{02D57815-91ED-43cb-92C2-25804820EDAC}">
                  <c15:fullRef>
                    <c15:sqref>'2 Diagram'!$B$50:$C$50</c15:sqref>
                  </c15:fullRef>
                </c:ext>
              </c:extLst>
              <c:f>'2 Diagram'!$C$50</c:f>
              <c:numCache>
                <c:formatCode>0</c:formatCode>
                <c:ptCount val="1"/>
                <c:pt idx="0">
                  <c:v>1922.3264563593445</c:v>
                </c:pt>
              </c:numCache>
            </c:numRef>
          </c:val>
          <c:extLst>
            <c:ext xmlns:c16="http://schemas.microsoft.com/office/drawing/2014/chart" uri="{C3380CC4-5D6E-409C-BE32-E72D297353CC}">
              <c16:uniqueId val="{00000005-0F1D-4085-BB0C-877A477668F5}"/>
            </c:ext>
          </c:extLst>
        </c:ser>
        <c:ser>
          <c:idx val="3"/>
          <c:order val="6"/>
          <c:tx>
            <c:strRef>
              <c:f>'2 Diagram'!$A$51</c:f>
              <c:strCache>
                <c:ptCount val="1"/>
                <c:pt idx="0">
                  <c:v>Jordbruk, skogsbruk och fiske</c:v>
                </c:pt>
              </c:strCache>
            </c:strRef>
          </c:tx>
          <c:invertIfNegative val="0"/>
          <c:cat>
            <c:strRef>
              <c:extLst>
                <c:ext xmlns:c15="http://schemas.microsoft.com/office/drawing/2012/chart" uri="{02D57815-91ED-43cb-92C2-25804820EDAC}">
                  <c15:fullRef>
                    <c15:sqref>'2 Diagram'!$B$44:$C$44</c15:sqref>
                  </c15:fullRef>
                </c:ext>
              </c:extLst>
              <c:f>'2 Diagram'!$C$44</c:f>
              <c:strCache>
                <c:ptCount val="1"/>
                <c:pt idx="0">
                  <c:v>2020 andra kvartalet</c:v>
                </c:pt>
              </c:strCache>
            </c:strRef>
          </c:cat>
          <c:val>
            <c:numRef>
              <c:extLst>
                <c:ext xmlns:c15="http://schemas.microsoft.com/office/drawing/2012/chart" uri="{02D57815-91ED-43cb-92C2-25804820EDAC}">
                  <c15:fullRef>
                    <c15:sqref>'2 Diagram'!$B$51:$C$51</c15:sqref>
                  </c15:fullRef>
                </c:ext>
              </c:extLst>
              <c:f>'2 Diagram'!$C$51</c:f>
              <c:numCache>
                <c:formatCode>0</c:formatCode>
                <c:ptCount val="1"/>
                <c:pt idx="0">
                  <c:v>2154.2945974271115</c:v>
                </c:pt>
              </c:numCache>
            </c:numRef>
          </c:val>
          <c:extLst>
            <c:ext xmlns:c16="http://schemas.microsoft.com/office/drawing/2014/chart" uri="{C3380CC4-5D6E-409C-BE32-E72D297353CC}">
              <c16:uniqueId val="{00000004-0F1D-4085-BB0C-877A477668F5}"/>
            </c:ext>
          </c:extLst>
        </c:ser>
        <c:ser>
          <c:idx val="6"/>
          <c:order val="7"/>
          <c:tx>
            <c:strRef>
              <c:f>'2 Diagram'!$A$52</c:f>
              <c:strCache>
                <c:ptCount val="1"/>
                <c:pt idx="0">
                  <c:v>Transportbranschen</c:v>
                </c:pt>
              </c:strCache>
            </c:strRef>
          </c:tx>
          <c:invertIfNegative val="0"/>
          <c:cat>
            <c:strRef>
              <c:extLst>
                <c:ext xmlns:c15="http://schemas.microsoft.com/office/drawing/2012/chart" uri="{02D57815-91ED-43cb-92C2-25804820EDAC}">
                  <c15:fullRef>
                    <c15:sqref>'2 Diagram'!$B$44:$C$44</c15:sqref>
                  </c15:fullRef>
                </c:ext>
              </c:extLst>
              <c:f>'2 Diagram'!$C$44</c:f>
              <c:strCache>
                <c:ptCount val="1"/>
                <c:pt idx="0">
                  <c:v>2020 andra kvartalet</c:v>
                </c:pt>
              </c:strCache>
            </c:strRef>
          </c:cat>
          <c:val>
            <c:numRef>
              <c:extLst>
                <c:ext xmlns:c15="http://schemas.microsoft.com/office/drawing/2012/chart" uri="{02D57815-91ED-43cb-92C2-25804820EDAC}">
                  <c15:fullRef>
                    <c15:sqref>'2 Diagram'!$B$52:$C$52</c15:sqref>
                  </c15:fullRef>
                </c:ext>
              </c:extLst>
              <c:f>'2 Diagram'!$C$52</c:f>
              <c:numCache>
                <c:formatCode>0</c:formatCode>
                <c:ptCount val="1"/>
                <c:pt idx="0">
                  <c:v>1327.6439881537622</c:v>
                </c:pt>
              </c:numCache>
            </c:numRef>
          </c:val>
          <c:extLst>
            <c:ext xmlns:c16="http://schemas.microsoft.com/office/drawing/2014/chart" uri="{C3380CC4-5D6E-409C-BE32-E72D297353CC}">
              <c16:uniqueId val="{00000008-0F1D-4085-BB0C-877A477668F5}"/>
            </c:ext>
          </c:extLst>
        </c:ser>
        <c:ser>
          <c:idx val="8"/>
          <c:order val="8"/>
          <c:tx>
            <c:strRef>
              <c:f>'2 Diagram'!$A$53</c:f>
              <c:strCache>
                <c:ptCount val="1"/>
                <c:pt idx="0">
                  <c:v>Tillverkningsindustri</c:v>
                </c:pt>
              </c:strCache>
            </c:strRef>
          </c:tx>
          <c:invertIfNegative val="0"/>
          <c:cat>
            <c:strRef>
              <c:extLst>
                <c:ext xmlns:c15="http://schemas.microsoft.com/office/drawing/2012/chart" uri="{02D57815-91ED-43cb-92C2-25804820EDAC}">
                  <c15:fullRef>
                    <c15:sqref>'2 Diagram'!$B$44:$C$44</c15:sqref>
                  </c15:fullRef>
                </c:ext>
              </c:extLst>
              <c:f>'2 Diagram'!$C$44</c:f>
              <c:strCache>
                <c:ptCount val="1"/>
                <c:pt idx="0">
                  <c:v>2020 andra kvartalet</c:v>
                </c:pt>
              </c:strCache>
            </c:strRef>
          </c:cat>
          <c:val>
            <c:numRef>
              <c:extLst>
                <c:ext xmlns:c15="http://schemas.microsoft.com/office/drawing/2012/chart" uri="{02D57815-91ED-43cb-92C2-25804820EDAC}">
                  <c15:fullRef>
                    <c15:sqref>'2 Diagram'!$B$53:$C$53</c15:sqref>
                  </c15:fullRef>
                </c:ext>
              </c:extLst>
              <c:f>'2 Diagram'!$C$53</c:f>
              <c:numCache>
                <c:formatCode>0</c:formatCode>
                <c:ptCount val="1"/>
                <c:pt idx="0">
                  <c:v>3540.832931517521</c:v>
                </c:pt>
              </c:numCache>
            </c:numRef>
          </c:val>
          <c:extLst>
            <c:ext xmlns:c16="http://schemas.microsoft.com/office/drawing/2014/chart" uri="{C3380CC4-5D6E-409C-BE32-E72D297353CC}">
              <c16:uniqueId val="{00000007-0F1D-4085-BB0C-877A477668F5}"/>
            </c:ext>
          </c:extLst>
        </c:ser>
        <c:dLbls>
          <c:showLegendKey val="0"/>
          <c:showVal val="0"/>
          <c:showCatName val="0"/>
          <c:showSerName val="0"/>
          <c:showPercent val="0"/>
          <c:showBubbleSize val="0"/>
        </c:dLbls>
        <c:gapWidth val="150"/>
        <c:axId val="397232768"/>
        <c:axId val="397246848"/>
      </c:barChart>
      <c:catAx>
        <c:axId val="397232768"/>
        <c:scaling>
          <c:orientation val="minMax"/>
        </c:scaling>
        <c:delete val="1"/>
        <c:axPos val="l"/>
        <c:numFmt formatCode="General" sourceLinked="0"/>
        <c:majorTickMark val="out"/>
        <c:minorTickMark val="none"/>
        <c:tickLblPos val="nextTo"/>
        <c:crossAx val="397246848"/>
        <c:crosses val="autoZero"/>
        <c:auto val="1"/>
        <c:lblAlgn val="ctr"/>
        <c:lblOffset val="100"/>
        <c:noMultiLvlLbl val="0"/>
      </c:catAx>
      <c:valAx>
        <c:axId val="397246848"/>
        <c:scaling>
          <c:orientation val="minMax"/>
        </c:scaling>
        <c:delete val="0"/>
        <c:axPos val="b"/>
        <c:majorGridlines/>
        <c:title>
          <c:tx>
            <c:rich>
              <a:bodyPr rot="0" vert="horz"/>
              <a:lstStyle/>
              <a:p>
                <a:pPr>
                  <a:defRPr b="1"/>
                </a:pPr>
                <a:r>
                  <a:rPr lang="sv-SE" sz="1000" b="1" i="0" u="none" strike="noStrike" baseline="0">
                    <a:effectLst/>
                  </a:rPr>
                  <a:t>Tusen ton koldioxidekvivalenter</a:t>
                </a:r>
                <a:r>
                  <a:rPr lang="sv-SE" sz="1000" b="1" i="0" u="none" strike="noStrike" baseline="0"/>
                  <a:t> </a:t>
                </a:r>
                <a:endParaRPr lang="sv-SE" b="1"/>
              </a:p>
            </c:rich>
          </c:tx>
          <c:layout/>
          <c:overlay val="0"/>
        </c:title>
        <c:numFmt formatCode="#,##0" sourceLinked="0"/>
        <c:majorTickMark val="out"/>
        <c:minorTickMark val="none"/>
        <c:tickLblPos val="nextTo"/>
        <c:crossAx val="397232768"/>
        <c:crosses val="autoZero"/>
        <c:crossBetween val="between"/>
      </c:valAx>
    </c:plotArea>
    <c:legend>
      <c:legendPos val="l"/>
      <c:layout>
        <c:manualLayout>
          <c:xMode val="edge"/>
          <c:yMode val="edge"/>
          <c:x val="3.4049337800023435E-2"/>
          <c:y val="0.16240391944232721"/>
          <c:w val="0.33188721695636836"/>
          <c:h val="0.78910487103546478"/>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sv-SE" sz="1200"/>
              <a:t>Utsläpp av växthusgaser</a:t>
            </a:r>
            <a:r>
              <a:rPr lang="sv-SE" sz="1200" baseline="0"/>
              <a:t> från den svenska ekonomin, andra kvartalet 2019 och 2020</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sv-SE"/>
        </a:p>
      </c:txPr>
    </c:title>
    <c:autoTitleDeleted val="0"/>
    <c:plotArea>
      <c:layout/>
      <c:barChart>
        <c:barDir val="bar"/>
        <c:grouping val="clustered"/>
        <c:varyColors val="0"/>
        <c:ser>
          <c:idx val="1"/>
          <c:order val="0"/>
          <c:tx>
            <c:strRef>
              <c:f>'2 Diagram'!$B$44</c:f>
              <c:strCache>
                <c:ptCount val="1"/>
                <c:pt idx="0">
                  <c:v>2019 andra kvartalet</c:v>
                </c:pt>
              </c:strCache>
            </c:strRef>
          </c:tx>
          <c:spPr>
            <a:solidFill>
              <a:schemeClr val="accent4">
                <a:tint val="77000"/>
              </a:schemeClr>
            </a:solidFill>
            <a:ln>
              <a:noFill/>
            </a:ln>
            <a:effectLst/>
          </c:spPr>
          <c:invertIfNegative val="0"/>
          <c:cat>
            <c:strRef>
              <c:f>'2 Diagram'!$A$45:$A$53</c:f>
              <c:strCache>
                <c:ptCount val="9"/>
                <c:pt idx="0">
                  <c:v>Offentlig sektor</c:v>
                </c:pt>
                <c:pt idx="1">
                  <c:v>Utvinning av mineral</c:v>
                </c:pt>
                <c:pt idx="2">
                  <c:v>Byggverksamhet</c:v>
                </c:pt>
                <c:pt idx="3">
                  <c:v>Övriga tjänster</c:v>
                </c:pt>
                <c:pt idx="4">
                  <c:v>El, gas och värmeverk samt vatten, avlopp och avfall</c:v>
                </c:pt>
                <c:pt idx="5">
                  <c:v>Hushåll och ideella organisationer</c:v>
                </c:pt>
                <c:pt idx="6">
                  <c:v>Jordbruk, skogsbruk och fiske</c:v>
                </c:pt>
                <c:pt idx="7">
                  <c:v>Transportbranschen</c:v>
                </c:pt>
                <c:pt idx="8">
                  <c:v>Tillverkningsindustri</c:v>
                </c:pt>
              </c:strCache>
            </c:strRef>
          </c:cat>
          <c:val>
            <c:numRef>
              <c:f>'2 Diagram'!$B$45:$B$53</c:f>
              <c:numCache>
                <c:formatCode>0</c:formatCode>
                <c:ptCount val="9"/>
                <c:pt idx="0">
                  <c:v>152.38511375498143</c:v>
                </c:pt>
                <c:pt idx="1">
                  <c:v>272.27134779186002</c:v>
                </c:pt>
                <c:pt idx="2">
                  <c:v>474.28713397293177</c:v>
                </c:pt>
                <c:pt idx="3">
                  <c:v>871.62613816998191</c:v>
                </c:pt>
                <c:pt idx="4">
                  <c:v>1316.8571913125772</c:v>
                </c:pt>
                <c:pt idx="5">
                  <c:v>2260.7750910060545</c:v>
                </c:pt>
                <c:pt idx="6">
                  <c:v>2188.8038169106358</c:v>
                </c:pt>
                <c:pt idx="7">
                  <c:v>2405.3084416669722</c:v>
                </c:pt>
                <c:pt idx="8">
                  <c:v>3703.4973757427342</c:v>
                </c:pt>
              </c:numCache>
            </c:numRef>
          </c:val>
          <c:extLst>
            <c:ext xmlns:c16="http://schemas.microsoft.com/office/drawing/2014/chart" uri="{C3380CC4-5D6E-409C-BE32-E72D297353CC}">
              <c16:uniqueId val="{00000000-1D91-47D2-B116-53C6422874B2}"/>
            </c:ext>
          </c:extLst>
        </c:ser>
        <c:ser>
          <c:idx val="0"/>
          <c:order val="1"/>
          <c:tx>
            <c:strRef>
              <c:f>'2 Diagram'!$C$44</c:f>
              <c:strCache>
                <c:ptCount val="1"/>
                <c:pt idx="0">
                  <c:v>2020 andra kvartalet</c:v>
                </c:pt>
              </c:strCache>
            </c:strRef>
          </c:tx>
          <c:spPr>
            <a:solidFill>
              <a:schemeClr val="accent4">
                <a:shade val="76000"/>
              </a:schemeClr>
            </a:solidFill>
            <a:ln>
              <a:noFill/>
            </a:ln>
            <a:effectLst/>
          </c:spPr>
          <c:invertIfNegative val="0"/>
          <c:cat>
            <c:strRef>
              <c:f>'2 Diagram'!$A$45:$A$53</c:f>
              <c:strCache>
                <c:ptCount val="9"/>
                <c:pt idx="0">
                  <c:v>Offentlig sektor</c:v>
                </c:pt>
                <c:pt idx="1">
                  <c:v>Utvinning av mineral</c:v>
                </c:pt>
                <c:pt idx="2">
                  <c:v>Byggverksamhet</c:v>
                </c:pt>
                <c:pt idx="3">
                  <c:v>Övriga tjänster</c:v>
                </c:pt>
                <c:pt idx="4">
                  <c:v>El, gas och värmeverk samt vatten, avlopp och avfall</c:v>
                </c:pt>
                <c:pt idx="5">
                  <c:v>Hushåll och ideella organisationer</c:v>
                </c:pt>
                <c:pt idx="6">
                  <c:v>Jordbruk, skogsbruk och fiske</c:v>
                </c:pt>
                <c:pt idx="7">
                  <c:v>Transportbranschen</c:v>
                </c:pt>
                <c:pt idx="8">
                  <c:v>Tillverkningsindustri</c:v>
                </c:pt>
              </c:strCache>
            </c:strRef>
          </c:cat>
          <c:val>
            <c:numRef>
              <c:f>'2 Diagram'!$C$45:$C$53</c:f>
              <c:numCache>
                <c:formatCode>0</c:formatCode>
                <c:ptCount val="9"/>
                <c:pt idx="0">
                  <c:v>123.43611469033874</c:v>
                </c:pt>
                <c:pt idx="1">
                  <c:v>273.89489040835377</c:v>
                </c:pt>
                <c:pt idx="2">
                  <c:v>465.11585228054378</c:v>
                </c:pt>
                <c:pt idx="3">
                  <c:v>793.02656933665378</c:v>
                </c:pt>
                <c:pt idx="4">
                  <c:v>1512.5186790360044</c:v>
                </c:pt>
                <c:pt idx="5">
                  <c:v>1922.3264563593445</c:v>
                </c:pt>
                <c:pt idx="6">
                  <c:v>2154.2945974271115</c:v>
                </c:pt>
                <c:pt idx="7">
                  <c:v>1327.6439881537622</c:v>
                </c:pt>
                <c:pt idx="8">
                  <c:v>3540.832931517521</c:v>
                </c:pt>
              </c:numCache>
            </c:numRef>
          </c:val>
          <c:extLst>
            <c:ext xmlns:c16="http://schemas.microsoft.com/office/drawing/2014/chart" uri="{C3380CC4-5D6E-409C-BE32-E72D297353CC}">
              <c16:uniqueId val="{00000001-1D91-47D2-B116-53C6422874B2}"/>
            </c:ext>
          </c:extLst>
        </c:ser>
        <c:dLbls>
          <c:showLegendKey val="0"/>
          <c:showVal val="0"/>
          <c:showCatName val="0"/>
          <c:showSerName val="0"/>
          <c:showPercent val="0"/>
          <c:showBubbleSize val="0"/>
        </c:dLbls>
        <c:gapWidth val="35"/>
        <c:axId val="397275136"/>
        <c:axId val="397276672"/>
      </c:barChart>
      <c:catAx>
        <c:axId val="397275136"/>
        <c:scaling>
          <c:orientation val="minMax"/>
        </c:scaling>
        <c:delete val="0"/>
        <c:axPos val="l"/>
        <c:numFmt formatCode="General"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397276672"/>
        <c:crosses val="autoZero"/>
        <c:auto val="1"/>
        <c:lblAlgn val="ctr"/>
        <c:lblOffset val="100"/>
        <c:noMultiLvlLbl val="0"/>
      </c:catAx>
      <c:valAx>
        <c:axId val="397276672"/>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sv-SE"/>
                  <a:t>Tusen ton koldioxidekvivalenter</a:t>
                </a:r>
              </a:p>
            </c:rich>
          </c:tx>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sv-SE"/>
            </a:p>
          </c:txPr>
        </c:title>
        <c:numFmt formatCode="#,##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397275136"/>
        <c:crosses val="autoZero"/>
        <c:crossBetween val="between"/>
      </c:valAx>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ysClr val="windowText" lastClr="000000"/>
      </a:solidFill>
      <a:prstDash val="solid"/>
      <a:round/>
    </a:ln>
    <a:effectLst/>
  </c:spPr>
  <c:txPr>
    <a:bodyPr/>
    <a:lstStyle/>
    <a:p>
      <a:pPr>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mn-lt"/>
                <a:ea typeface="+mn-ea"/>
                <a:cs typeface="+mn-cs"/>
              </a:defRPr>
            </a:pPr>
            <a:r>
              <a:rPr lang="sv-SE" sz="1200">
                <a:effectLst/>
              </a:rPr>
              <a:t>Utsläpp av växthusgaser och ekonomisk utveckling, andra</a:t>
            </a:r>
          </a:p>
          <a:p>
            <a:pPr marL="0" marR="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mn-lt"/>
                <a:ea typeface="+mn-ea"/>
                <a:cs typeface="+mn-cs"/>
              </a:defRPr>
            </a:pPr>
            <a:r>
              <a:rPr lang="sv-SE" sz="1200">
                <a:effectLst/>
              </a:rPr>
              <a:t> kvartalet 2020. Volymförändringar i % jämfört med samma kvartal 2019</a:t>
            </a:r>
          </a:p>
        </c:rich>
      </c:tx>
      <c:layout>
        <c:manualLayout>
          <c:xMode val="edge"/>
          <c:yMode val="edge"/>
          <c:x val="0.16569747552283451"/>
          <c:y val="1.9660259365778608E-2"/>
        </c:manualLayout>
      </c:layout>
      <c:overlay val="0"/>
    </c:title>
    <c:autoTitleDeleted val="0"/>
    <c:plotArea>
      <c:layout>
        <c:manualLayout>
          <c:layoutTarget val="inner"/>
          <c:xMode val="edge"/>
          <c:yMode val="edge"/>
          <c:x val="0.36409596336501504"/>
          <c:y val="0.15596866546016305"/>
          <c:w val="0.59559744013557825"/>
          <c:h val="0.68515367083759859"/>
        </c:manualLayout>
      </c:layout>
      <c:barChart>
        <c:barDir val="bar"/>
        <c:grouping val="clustered"/>
        <c:varyColors val="0"/>
        <c:ser>
          <c:idx val="0"/>
          <c:order val="0"/>
          <c:tx>
            <c:strRef>
              <c:f>'2 Diagram'!$B$21</c:f>
              <c:strCache>
                <c:ptCount val="1"/>
                <c:pt idx="0">
                  <c:v>Utsläpp av växthusgaser</c:v>
                </c:pt>
              </c:strCache>
            </c:strRef>
          </c:tx>
          <c:invertIfNegative val="0"/>
          <c:dLbls>
            <c:delete val="1"/>
          </c:dLbls>
          <c:cat>
            <c:strRef>
              <c:f>'2 Diagram'!$A$22:$A$31</c:f>
              <c:strCache>
                <c:ptCount val="10"/>
                <c:pt idx="0">
                  <c:v>Totala ekonomin</c:v>
                </c:pt>
                <c:pt idx="1">
                  <c:v>Jordbruk, skogsbruk och fiske</c:v>
                </c:pt>
                <c:pt idx="2">
                  <c:v>Utvinning av mineral</c:v>
                </c:pt>
                <c:pt idx="3">
                  <c:v>Tillverkningsindustri</c:v>
                </c:pt>
                <c:pt idx="4">
                  <c:v>El, gas och värmeverk samt vatten, avlopp och avfall</c:v>
                </c:pt>
                <c:pt idx="5">
                  <c:v>Byggverksamhet</c:v>
                </c:pt>
                <c:pt idx="6">
                  <c:v>Transportbranschen</c:v>
                </c:pt>
                <c:pt idx="7">
                  <c:v>Övriga tjänster</c:v>
                </c:pt>
                <c:pt idx="8">
                  <c:v>Offentlig sektor</c:v>
                </c:pt>
                <c:pt idx="9">
                  <c:v>Hushåll och ideella organisationer</c:v>
                </c:pt>
              </c:strCache>
            </c:strRef>
          </c:cat>
          <c:val>
            <c:numRef>
              <c:f>'2 Diagram'!$B$22:$B$31</c:f>
              <c:numCache>
                <c:formatCode>0.0%</c:formatCode>
                <c:ptCount val="10"/>
                <c:pt idx="0">
                  <c:v>-0.11232175926172716</c:v>
                </c:pt>
                <c:pt idx="1">
                  <c:v>-1.5766246027582254E-2</c:v>
                </c:pt>
                <c:pt idx="2">
                  <c:v>5.9629580183915287E-3</c:v>
                </c:pt>
                <c:pt idx="3">
                  <c:v>-4.392184676318045E-2</c:v>
                </c:pt>
                <c:pt idx="4">
                  <c:v>0.14858216138714453</c:v>
                </c:pt>
                <c:pt idx="5">
                  <c:v>-1.9336981831160949E-2</c:v>
                </c:pt>
                <c:pt idx="6">
                  <c:v>-0.4480358671864747</c:v>
                </c:pt>
                <c:pt idx="7">
                  <c:v>-9.0175782243464453E-2</c:v>
                </c:pt>
                <c:pt idx="8">
                  <c:v>-0.18997261839623991</c:v>
                </c:pt>
                <c:pt idx="9">
                  <c:v>-0.14970469021582278</c:v>
                </c:pt>
              </c:numCache>
            </c:numRef>
          </c:val>
          <c:extLst>
            <c:ext xmlns:c16="http://schemas.microsoft.com/office/drawing/2014/chart" uri="{C3380CC4-5D6E-409C-BE32-E72D297353CC}">
              <c16:uniqueId val="{00000001-98D1-4C84-A358-BB5E524B6B87}"/>
            </c:ext>
          </c:extLst>
        </c:ser>
        <c:ser>
          <c:idx val="1"/>
          <c:order val="1"/>
          <c:tx>
            <c:strRef>
              <c:f>'2 Diagram'!$C$21</c:f>
              <c:strCache>
                <c:ptCount val="1"/>
                <c:pt idx="0">
                  <c:v>Förädlingsvärde</c:v>
                </c:pt>
              </c:strCache>
            </c:strRef>
          </c:tx>
          <c:invertIfNegative val="0"/>
          <c:dLbls>
            <c:delete val="1"/>
          </c:dLbls>
          <c:cat>
            <c:strRef>
              <c:f>'2 Diagram'!$A$22:$A$31</c:f>
              <c:strCache>
                <c:ptCount val="10"/>
                <c:pt idx="0">
                  <c:v>Totala ekonomin</c:v>
                </c:pt>
                <c:pt idx="1">
                  <c:v>Jordbruk, skogsbruk och fiske</c:v>
                </c:pt>
                <c:pt idx="2">
                  <c:v>Utvinning av mineral</c:v>
                </c:pt>
                <c:pt idx="3">
                  <c:v>Tillverkningsindustri</c:v>
                </c:pt>
                <c:pt idx="4">
                  <c:v>El, gas och värmeverk samt vatten, avlopp och avfall</c:v>
                </c:pt>
                <c:pt idx="5">
                  <c:v>Byggverksamhet</c:v>
                </c:pt>
                <c:pt idx="6">
                  <c:v>Transportbranschen</c:v>
                </c:pt>
                <c:pt idx="7">
                  <c:v>Övriga tjänster</c:v>
                </c:pt>
                <c:pt idx="8">
                  <c:v>Offentlig sektor</c:v>
                </c:pt>
                <c:pt idx="9">
                  <c:v>Hushåll och ideella organisationer</c:v>
                </c:pt>
              </c:strCache>
            </c:strRef>
          </c:cat>
          <c:val>
            <c:numRef>
              <c:f>'2 Diagram'!$C$22:$C$31</c:f>
              <c:numCache>
                <c:formatCode>0.0%</c:formatCode>
                <c:ptCount val="10"/>
                <c:pt idx="0">
                  <c:v>-7.3044195887963292E-2</c:v>
                </c:pt>
                <c:pt idx="1">
                  <c:v>-4.8318791775090575E-2</c:v>
                </c:pt>
                <c:pt idx="2">
                  <c:v>-5.388760585065433E-3</c:v>
                </c:pt>
                <c:pt idx="3">
                  <c:v>-0.20949614392781868</c:v>
                </c:pt>
                <c:pt idx="4">
                  <c:v>-2.2941350224818691E-2</c:v>
                </c:pt>
                <c:pt idx="5">
                  <c:v>1.055711744793153E-2</c:v>
                </c:pt>
                <c:pt idx="6">
                  <c:v>-0.25131705236216273</c:v>
                </c:pt>
                <c:pt idx="7">
                  <c:v>-6.2922517846971893E-2</c:v>
                </c:pt>
                <c:pt idx="8">
                  <c:v>-2.8648711410030891E-2</c:v>
                </c:pt>
                <c:pt idx="9">
                  <c:v>-8.0041311644719837E-2</c:v>
                </c:pt>
              </c:numCache>
            </c:numRef>
          </c:val>
          <c:extLst>
            <c:ext xmlns:c16="http://schemas.microsoft.com/office/drawing/2014/chart" uri="{C3380CC4-5D6E-409C-BE32-E72D297353CC}">
              <c16:uniqueId val="{00000000-98D1-4C84-A358-BB5E524B6B87}"/>
            </c:ext>
          </c:extLst>
        </c:ser>
        <c:dLbls>
          <c:showLegendKey val="0"/>
          <c:showVal val="1"/>
          <c:showCatName val="0"/>
          <c:showSerName val="0"/>
          <c:showPercent val="0"/>
          <c:showBubbleSize val="0"/>
        </c:dLbls>
        <c:gapWidth val="75"/>
        <c:axId val="397510912"/>
        <c:axId val="397512704"/>
      </c:barChart>
      <c:catAx>
        <c:axId val="397510912"/>
        <c:scaling>
          <c:orientation val="maxMin"/>
        </c:scaling>
        <c:delete val="0"/>
        <c:axPos val="l"/>
        <c:numFmt formatCode="General" sourceLinked="0"/>
        <c:majorTickMark val="none"/>
        <c:minorTickMark val="none"/>
        <c:tickLblPos val="low"/>
        <c:crossAx val="397512704"/>
        <c:crosses val="autoZero"/>
        <c:auto val="1"/>
        <c:lblAlgn val="ctr"/>
        <c:lblOffset val="100"/>
        <c:noMultiLvlLbl val="0"/>
      </c:catAx>
      <c:valAx>
        <c:axId val="397512704"/>
        <c:scaling>
          <c:orientation val="minMax"/>
        </c:scaling>
        <c:delete val="0"/>
        <c:axPos val="b"/>
        <c:numFmt formatCode="0%" sourceLinked="0"/>
        <c:majorTickMark val="none"/>
        <c:minorTickMark val="none"/>
        <c:tickLblPos val="nextTo"/>
        <c:crossAx val="397510912"/>
        <c:crosses val="max"/>
        <c:crossBetween val="between"/>
      </c:valAx>
    </c:plotArea>
    <c:legend>
      <c:legendPos val="b"/>
      <c:layout>
        <c:manualLayout>
          <c:xMode val="edge"/>
          <c:yMode val="edge"/>
          <c:x val="0.16324440027520831"/>
          <c:y val="0.92016662469172172"/>
          <c:w val="0.6061970797339653"/>
          <c:h val="5.7202544156850062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sv-SE" sz="1400"/>
              <a:t>Utsläpp av växthusgaser och ekonomisk utveckling 2008K1-2020K2</a:t>
            </a:r>
          </a:p>
          <a:p>
            <a:pPr>
              <a:defRPr sz="1400"/>
            </a:pPr>
            <a:r>
              <a:rPr lang="sv-SE" sz="1400"/>
              <a:t>Index 2008K1=100</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sv-SE"/>
        </a:p>
      </c:txPr>
    </c:title>
    <c:autoTitleDeleted val="0"/>
    <c:plotArea>
      <c:layout>
        <c:manualLayout>
          <c:layoutTarget val="inner"/>
          <c:xMode val="edge"/>
          <c:yMode val="edge"/>
          <c:x val="4.9711502389221077E-2"/>
          <c:y val="0.179166106816981"/>
          <c:w val="0.93594957873652262"/>
          <c:h val="0.58124248426161829"/>
        </c:manualLayout>
      </c:layout>
      <c:lineChart>
        <c:grouping val="standard"/>
        <c:varyColors val="0"/>
        <c:ser>
          <c:idx val="0"/>
          <c:order val="0"/>
          <c:tx>
            <c:strRef>
              <c:f>'4 Utsläpp per FV'!$C$57</c:f>
              <c:strCache>
                <c:ptCount val="1"/>
                <c:pt idx="0">
                  <c:v>Utsläpp av växthusgaser</c:v>
                </c:pt>
              </c:strCache>
            </c:strRef>
          </c:tx>
          <c:spPr>
            <a:ln w="28575" cap="rnd" cmpd="sng" algn="ctr">
              <a:solidFill>
                <a:schemeClr val="accent4">
                  <a:shade val="65000"/>
                  <a:shade val="95000"/>
                  <a:satMod val="105000"/>
                </a:schemeClr>
              </a:solidFill>
              <a:prstDash val="solid"/>
              <a:round/>
            </a:ln>
            <a:effectLst/>
          </c:spPr>
          <c:marker>
            <c:symbol val="none"/>
          </c:marker>
          <c:cat>
            <c:strRef>
              <c:f>'1 Utsläpp'!$D$4:$BA$4</c:f>
              <c:strCache>
                <c:ptCount val="50"/>
                <c:pt idx="0">
                  <c:v>2008K1</c:v>
                </c:pt>
                <c:pt idx="1">
                  <c:v>2008K2</c:v>
                </c:pt>
                <c:pt idx="2">
                  <c:v>2008K3</c:v>
                </c:pt>
                <c:pt idx="3">
                  <c:v>2008K4</c:v>
                </c:pt>
                <c:pt idx="4">
                  <c:v>2009K1</c:v>
                </c:pt>
                <c:pt idx="5">
                  <c:v>2009K2</c:v>
                </c:pt>
                <c:pt idx="6">
                  <c:v>2009K3</c:v>
                </c:pt>
                <c:pt idx="7">
                  <c:v>2009K4</c:v>
                </c:pt>
                <c:pt idx="8">
                  <c:v>2010K1</c:v>
                </c:pt>
                <c:pt idx="9">
                  <c:v>2010K2</c:v>
                </c:pt>
                <c:pt idx="10">
                  <c:v>2010K3</c:v>
                </c:pt>
                <c:pt idx="11">
                  <c:v>2010K4</c:v>
                </c:pt>
                <c:pt idx="12">
                  <c:v>2011K1</c:v>
                </c:pt>
                <c:pt idx="13">
                  <c:v>2011K2</c:v>
                </c:pt>
                <c:pt idx="14">
                  <c:v>2011K3</c:v>
                </c:pt>
                <c:pt idx="15">
                  <c:v>2011K4</c:v>
                </c:pt>
                <c:pt idx="16">
                  <c:v>2012K1</c:v>
                </c:pt>
                <c:pt idx="17">
                  <c:v>2012K2</c:v>
                </c:pt>
                <c:pt idx="18">
                  <c:v>2012K3</c:v>
                </c:pt>
                <c:pt idx="19">
                  <c:v>2012K4</c:v>
                </c:pt>
                <c:pt idx="20">
                  <c:v>2013K1</c:v>
                </c:pt>
                <c:pt idx="21">
                  <c:v>2013K2</c:v>
                </c:pt>
                <c:pt idx="22">
                  <c:v>2013K3</c:v>
                </c:pt>
                <c:pt idx="23">
                  <c:v>2013K4</c:v>
                </c:pt>
                <c:pt idx="24">
                  <c:v>2014K1</c:v>
                </c:pt>
                <c:pt idx="25">
                  <c:v>2014K2</c:v>
                </c:pt>
                <c:pt idx="26">
                  <c:v>2014K3</c:v>
                </c:pt>
                <c:pt idx="27">
                  <c:v>2014K4</c:v>
                </c:pt>
                <c:pt idx="28">
                  <c:v>2015K1</c:v>
                </c:pt>
                <c:pt idx="29">
                  <c:v>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strCache>
            </c:strRef>
          </c:cat>
          <c:val>
            <c:numRef>
              <c:f>'4 Utsläpp per FV'!$D$57:$BA$57</c:f>
              <c:numCache>
                <c:formatCode>0%</c:formatCode>
                <c:ptCount val="50"/>
                <c:pt idx="0">
                  <c:v>1</c:v>
                </c:pt>
                <c:pt idx="1">
                  <c:v>0.95923519745391916</c:v>
                </c:pt>
                <c:pt idx="2">
                  <c:v>0.93040705153879122</c:v>
                </c:pt>
                <c:pt idx="3">
                  <c:v>1.0327085758982617</c:v>
                </c:pt>
                <c:pt idx="4">
                  <c:v>0.96131499288368794</c:v>
                </c:pt>
                <c:pt idx="5">
                  <c:v>0.88320362657723372</c:v>
                </c:pt>
                <c:pt idx="6">
                  <c:v>0.83012025949638002</c:v>
                </c:pt>
                <c:pt idx="7">
                  <c:v>0.97717418754834784</c:v>
                </c:pt>
                <c:pt idx="8">
                  <c:v>1.0931955960041342</c:v>
                </c:pt>
                <c:pt idx="9">
                  <c:v>0.93896129727867184</c:v>
                </c:pt>
                <c:pt idx="10">
                  <c:v>0.8762877084811137</c:v>
                </c:pt>
                <c:pt idx="11">
                  <c:v>1.0616648880315591</c:v>
                </c:pt>
                <c:pt idx="12">
                  <c:v>1.0065643890204183</c:v>
                </c:pt>
                <c:pt idx="13">
                  <c:v>0.88349146542384105</c:v>
                </c:pt>
                <c:pt idx="14">
                  <c:v>0.82917015594532251</c:v>
                </c:pt>
                <c:pt idx="15">
                  <c:v>0.89648642816000601</c:v>
                </c:pt>
                <c:pt idx="16">
                  <c:v>0.92698891096949221</c:v>
                </c:pt>
                <c:pt idx="17">
                  <c:v>0.82920515077406998</c:v>
                </c:pt>
                <c:pt idx="18">
                  <c:v>0.79410237063485112</c:v>
                </c:pt>
                <c:pt idx="19">
                  <c:v>0.89523927826328098</c:v>
                </c:pt>
                <c:pt idx="20">
                  <c:v>0.91838875126567898</c:v>
                </c:pt>
                <c:pt idx="21">
                  <c:v>0.82835010593998992</c:v>
                </c:pt>
                <c:pt idx="22">
                  <c:v>0.79372951828828608</c:v>
                </c:pt>
                <c:pt idx="23">
                  <c:v>0.84079729198330555</c:v>
                </c:pt>
                <c:pt idx="24">
                  <c:v>0.85329269147804787</c:v>
                </c:pt>
                <c:pt idx="25">
                  <c:v>0.82104086519626163</c:v>
                </c:pt>
                <c:pt idx="26">
                  <c:v>0.79991004311481073</c:v>
                </c:pt>
                <c:pt idx="27">
                  <c:v>0.85535199250181848</c:v>
                </c:pt>
                <c:pt idx="28">
                  <c:v>0.90447775347873005</c:v>
                </c:pt>
                <c:pt idx="29">
                  <c:v>0.8346024205404412</c:v>
                </c:pt>
                <c:pt idx="30">
                  <c:v>0.80504127505971457</c:v>
                </c:pt>
                <c:pt idx="31">
                  <c:v>0.8816519847979587</c:v>
                </c:pt>
                <c:pt idx="32">
                  <c:v>0.88040854325429041</c:v>
                </c:pt>
                <c:pt idx="33">
                  <c:v>0.82211642277985308</c:v>
                </c:pt>
                <c:pt idx="34">
                  <c:v>0.81187835016345067</c:v>
                </c:pt>
                <c:pt idx="35">
                  <c:v>0.88214946975030595</c:v>
                </c:pt>
                <c:pt idx="36">
                  <c:v>0.84292835293892476</c:v>
                </c:pt>
                <c:pt idx="37">
                  <c:v>0.81089780256874378</c:v>
                </c:pt>
                <c:pt idx="38">
                  <c:v>0.79882959509800866</c:v>
                </c:pt>
                <c:pt idx="39">
                  <c:v>0.85040951894643735</c:v>
                </c:pt>
                <c:pt idx="40">
                  <c:v>0.8437947855126342</c:v>
                </c:pt>
                <c:pt idx="41">
                  <c:v>0.80089278563711908</c:v>
                </c:pt>
                <c:pt idx="42">
                  <c:v>0.7809416113547395</c:v>
                </c:pt>
                <c:pt idx="43">
                  <c:v>0.83682141915361674</c:v>
                </c:pt>
                <c:pt idx="44">
                  <c:v>0.83113024979586669</c:v>
                </c:pt>
                <c:pt idx="45">
                  <c:v>0.77799815694873431</c:v>
                </c:pt>
                <c:pt idx="46">
                  <c:v>0.77826931757846685</c:v>
                </c:pt>
                <c:pt idx="47">
                  <c:v>0.80052372114370163</c:v>
                </c:pt>
                <c:pt idx="48">
                  <c:v>0.76700971924366967</c:v>
                </c:pt>
                <c:pt idx="49">
                  <c:v>0.69061203525787096</c:v>
                </c:pt>
              </c:numCache>
            </c:numRef>
          </c:val>
          <c:smooth val="0"/>
          <c:extLst>
            <c:ext xmlns:c16="http://schemas.microsoft.com/office/drawing/2014/chart" uri="{C3380CC4-5D6E-409C-BE32-E72D297353CC}">
              <c16:uniqueId val="{00000000-EE29-4A3E-9E69-E7CAC9F026EC}"/>
            </c:ext>
          </c:extLst>
        </c:ser>
        <c:ser>
          <c:idx val="1"/>
          <c:order val="1"/>
          <c:tx>
            <c:strRef>
              <c:f>'4 Utsläpp per FV'!$C$58</c:f>
              <c:strCache>
                <c:ptCount val="1"/>
                <c:pt idx="0">
                  <c:v>BNP från produktionssidan</c:v>
                </c:pt>
              </c:strCache>
            </c:strRef>
          </c:tx>
          <c:spPr>
            <a:ln w="28575" cap="rnd" cmpd="sng" algn="ctr">
              <a:solidFill>
                <a:schemeClr val="accent4">
                  <a:shade val="95000"/>
                  <a:satMod val="105000"/>
                </a:schemeClr>
              </a:solidFill>
              <a:prstDash val="sysDash"/>
              <a:round/>
            </a:ln>
            <a:effectLst/>
          </c:spPr>
          <c:marker>
            <c:symbol val="none"/>
          </c:marker>
          <c:cat>
            <c:strRef>
              <c:f>'1 Utsläpp'!$D$4:$BA$4</c:f>
              <c:strCache>
                <c:ptCount val="50"/>
                <c:pt idx="0">
                  <c:v>2008K1</c:v>
                </c:pt>
                <c:pt idx="1">
                  <c:v>2008K2</c:v>
                </c:pt>
                <c:pt idx="2">
                  <c:v>2008K3</c:v>
                </c:pt>
                <c:pt idx="3">
                  <c:v>2008K4</c:v>
                </c:pt>
                <c:pt idx="4">
                  <c:v>2009K1</c:v>
                </c:pt>
                <c:pt idx="5">
                  <c:v>2009K2</c:v>
                </c:pt>
                <c:pt idx="6">
                  <c:v>2009K3</c:v>
                </c:pt>
                <c:pt idx="7">
                  <c:v>2009K4</c:v>
                </c:pt>
                <c:pt idx="8">
                  <c:v>2010K1</c:v>
                </c:pt>
                <c:pt idx="9">
                  <c:v>2010K2</c:v>
                </c:pt>
                <c:pt idx="10">
                  <c:v>2010K3</c:v>
                </c:pt>
                <c:pt idx="11">
                  <c:v>2010K4</c:v>
                </c:pt>
                <c:pt idx="12">
                  <c:v>2011K1</c:v>
                </c:pt>
                <c:pt idx="13">
                  <c:v>2011K2</c:v>
                </c:pt>
                <c:pt idx="14">
                  <c:v>2011K3</c:v>
                </c:pt>
                <c:pt idx="15">
                  <c:v>2011K4</c:v>
                </c:pt>
                <c:pt idx="16">
                  <c:v>2012K1</c:v>
                </c:pt>
                <c:pt idx="17">
                  <c:v>2012K2</c:v>
                </c:pt>
                <c:pt idx="18">
                  <c:v>2012K3</c:v>
                </c:pt>
                <c:pt idx="19">
                  <c:v>2012K4</c:v>
                </c:pt>
                <c:pt idx="20">
                  <c:v>2013K1</c:v>
                </c:pt>
                <c:pt idx="21">
                  <c:v>2013K2</c:v>
                </c:pt>
                <c:pt idx="22">
                  <c:v>2013K3</c:v>
                </c:pt>
                <c:pt idx="23">
                  <c:v>2013K4</c:v>
                </c:pt>
                <c:pt idx="24">
                  <c:v>2014K1</c:v>
                </c:pt>
                <c:pt idx="25">
                  <c:v>2014K2</c:v>
                </c:pt>
                <c:pt idx="26">
                  <c:v>2014K3</c:v>
                </c:pt>
                <c:pt idx="27">
                  <c:v>2014K4</c:v>
                </c:pt>
                <c:pt idx="28">
                  <c:v>2015K1</c:v>
                </c:pt>
                <c:pt idx="29">
                  <c:v>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strCache>
            </c:strRef>
          </c:cat>
          <c:val>
            <c:numRef>
              <c:f>'4 Utsläpp per FV'!$D$58:$BA$58</c:f>
              <c:numCache>
                <c:formatCode>0%</c:formatCode>
                <c:ptCount val="50"/>
                <c:pt idx="0">
                  <c:v>1</c:v>
                </c:pt>
                <c:pt idx="1">
                  <c:v>1.048728692292991</c:v>
                </c:pt>
                <c:pt idx="2">
                  <c:v>0.93664852845732738</c:v>
                </c:pt>
                <c:pt idx="3">
                  <c:v>1.0083023780812561</c:v>
                </c:pt>
                <c:pt idx="4">
                  <c:v>0.94475008949455219</c:v>
                </c:pt>
                <c:pt idx="5">
                  <c:v>0.98546647276988797</c:v>
                </c:pt>
                <c:pt idx="6">
                  <c:v>0.89111059586394503</c:v>
                </c:pt>
                <c:pt idx="7">
                  <c:v>0.99903472000574323</c:v>
                </c:pt>
                <c:pt idx="8">
                  <c:v>0.97444287822241016</c:v>
                </c:pt>
                <c:pt idx="9">
                  <c:v>1.0429845487291773</c:v>
                </c:pt>
                <c:pt idx="10">
                  <c:v>0.95157398846902708</c:v>
                </c:pt>
                <c:pt idx="11">
                  <c:v>1.0787522955716446</c:v>
                </c:pt>
                <c:pt idx="12">
                  <c:v>1.0306590388527623</c:v>
                </c:pt>
                <c:pt idx="13">
                  <c:v>1.0757613827854198</c:v>
                </c:pt>
                <c:pt idx="14">
                  <c:v>0.98763083424444775</c:v>
                </c:pt>
                <c:pt idx="15">
                  <c:v>1.0830422132948645</c:v>
                </c:pt>
                <c:pt idx="16">
                  <c:v>1.0392514859976194</c:v>
                </c:pt>
                <c:pt idx="17">
                  <c:v>1.0739938047456852</c:v>
                </c:pt>
                <c:pt idx="18">
                  <c:v>0.97140733942640056</c:v>
                </c:pt>
                <c:pt idx="19">
                  <c:v>1.0678674297067585</c:v>
                </c:pt>
                <c:pt idx="20">
                  <c:v>1.03786128877976</c:v>
                </c:pt>
                <c:pt idx="21">
                  <c:v>1.08421704150898</c:v>
                </c:pt>
                <c:pt idx="22">
                  <c:v>0.98418590031519548</c:v>
                </c:pt>
                <c:pt idx="23">
                  <c:v>1.0955782415217858</c:v>
                </c:pt>
                <c:pt idx="24">
                  <c:v>1.0568011494107912</c:v>
                </c:pt>
                <c:pt idx="25">
                  <c:v>1.1103572118057139</c:v>
                </c:pt>
                <c:pt idx="26">
                  <c:v>1.0136371265118274</c:v>
                </c:pt>
                <c:pt idx="27">
                  <c:v>1.1327235738836949</c:v>
                </c:pt>
                <c:pt idx="28">
                  <c:v>1.0950543709721388</c:v>
                </c:pt>
                <c:pt idx="29">
                  <c:v>1.159572909683747</c:v>
                </c:pt>
                <c:pt idx="30">
                  <c:v>1.0595087840479478</c:v>
                </c:pt>
                <c:pt idx="31">
                  <c:v>1.1930288351932354</c:v>
                </c:pt>
                <c:pt idx="32">
                  <c:v>1.1225129488188175</c:v>
                </c:pt>
                <c:pt idx="33">
                  <c:v>1.1951223771305282</c:v>
                </c:pt>
                <c:pt idx="34">
                  <c:v>1.0687395771588559</c:v>
                </c:pt>
                <c:pt idx="35">
                  <c:v>1.214114624816524</c:v>
                </c:pt>
                <c:pt idx="36">
                  <c:v>1.1550385190373587</c:v>
                </c:pt>
                <c:pt idx="37">
                  <c:v>1.2156930273799973</c:v>
                </c:pt>
                <c:pt idx="38">
                  <c:v>1.1014746955972561</c:v>
                </c:pt>
                <c:pt idx="39">
                  <c:v>1.2464209455087316</c:v>
                </c:pt>
                <c:pt idx="40">
                  <c:v>1.1825844086423118</c:v>
                </c:pt>
                <c:pt idx="41">
                  <c:v>1.2532467847445015</c:v>
                </c:pt>
                <c:pt idx="42">
                  <c:v>1.1088612703472778</c:v>
                </c:pt>
                <c:pt idx="43">
                  <c:v>1.2659487053121443</c:v>
                </c:pt>
                <c:pt idx="44">
                  <c:v>1.2035547527185486</c:v>
                </c:pt>
                <c:pt idx="45">
                  <c:v>1.2601676967837259</c:v>
                </c:pt>
                <c:pt idx="46">
                  <c:v>1.1321531370629683</c:v>
                </c:pt>
                <c:pt idx="47">
                  <c:v>1.2754268817381638</c:v>
                </c:pt>
                <c:pt idx="48">
                  <c:v>1.2115437786006642</c:v>
                </c:pt>
                <c:pt idx="49">
                  <c:v>1.1681197606881719</c:v>
                </c:pt>
              </c:numCache>
            </c:numRef>
          </c:val>
          <c:smooth val="0"/>
          <c:extLst>
            <c:ext xmlns:c16="http://schemas.microsoft.com/office/drawing/2014/chart" uri="{C3380CC4-5D6E-409C-BE32-E72D297353CC}">
              <c16:uniqueId val="{00000001-EE29-4A3E-9E69-E7CAC9F026EC}"/>
            </c:ext>
          </c:extLst>
        </c:ser>
        <c:ser>
          <c:idx val="2"/>
          <c:order val="2"/>
          <c:tx>
            <c:v>Intensitet (utsläpp per krona)</c:v>
          </c:tx>
          <c:spPr>
            <a:ln w="28575" cap="rnd" cmpd="sng" algn="ctr">
              <a:solidFill>
                <a:schemeClr val="accent4">
                  <a:tint val="65000"/>
                  <a:shade val="95000"/>
                  <a:satMod val="105000"/>
                </a:schemeClr>
              </a:solidFill>
              <a:prstDash val="dash"/>
              <a:round/>
            </a:ln>
            <a:effectLst/>
          </c:spPr>
          <c:marker>
            <c:symbol val="none"/>
          </c:marker>
          <c:cat>
            <c:strRef>
              <c:f>'1 Utsläpp'!$D$4:$BA$4</c:f>
              <c:strCache>
                <c:ptCount val="50"/>
                <c:pt idx="0">
                  <c:v>2008K1</c:v>
                </c:pt>
                <c:pt idx="1">
                  <c:v>2008K2</c:v>
                </c:pt>
                <c:pt idx="2">
                  <c:v>2008K3</c:v>
                </c:pt>
                <c:pt idx="3">
                  <c:v>2008K4</c:v>
                </c:pt>
                <c:pt idx="4">
                  <c:v>2009K1</c:v>
                </c:pt>
                <c:pt idx="5">
                  <c:v>2009K2</c:v>
                </c:pt>
                <c:pt idx="6">
                  <c:v>2009K3</c:v>
                </c:pt>
                <c:pt idx="7">
                  <c:v>2009K4</c:v>
                </c:pt>
                <c:pt idx="8">
                  <c:v>2010K1</c:v>
                </c:pt>
                <c:pt idx="9">
                  <c:v>2010K2</c:v>
                </c:pt>
                <c:pt idx="10">
                  <c:v>2010K3</c:v>
                </c:pt>
                <c:pt idx="11">
                  <c:v>2010K4</c:v>
                </c:pt>
                <c:pt idx="12">
                  <c:v>2011K1</c:v>
                </c:pt>
                <c:pt idx="13">
                  <c:v>2011K2</c:v>
                </c:pt>
                <c:pt idx="14">
                  <c:v>2011K3</c:v>
                </c:pt>
                <c:pt idx="15">
                  <c:v>2011K4</c:v>
                </c:pt>
                <c:pt idx="16">
                  <c:v>2012K1</c:v>
                </c:pt>
                <c:pt idx="17">
                  <c:v>2012K2</c:v>
                </c:pt>
                <c:pt idx="18">
                  <c:v>2012K3</c:v>
                </c:pt>
                <c:pt idx="19">
                  <c:v>2012K4</c:v>
                </c:pt>
                <c:pt idx="20">
                  <c:v>2013K1</c:v>
                </c:pt>
                <c:pt idx="21">
                  <c:v>2013K2</c:v>
                </c:pt>
                <c:pt idx="22">
                  <c:v>2013K3</c:v>
                </c:pt>
                <c:pt idx="23">
                  <c:v>2013K4</c:v>
                </c:pt>
                <c:pt idx="24">
                  <c:v>2014K1</c:v>
                </c:pt>
                <c:pt idx="25">
                  <c:v>2014K2</c:v>
                </c:pt>
                <c:pt idx="26">
                  <c:v>2014K3</c:v>
                </c:pt>
                <c:pt idx="27">
                  <c:v>2014K4</c:v>
                </c:pt>
                <c:pt idx="28">
                  <c:v>2015K1</c:v>
                </c:pt>
                <c:pt idx="29">
                  <c:v>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strCache>
            </c:strRef>
          </c:cat>
          <c:val>
            <c:numRef>
              <c:f>'4 Utsläpp per FV'!$D$59:$BA$59</c:f>
              <c:numCache>
                <c:formatCode>0%</c:formatCode>
                <c:ptCount val="50"/>
                <c:pt idx="0">
                  <c:v>1</c:v>
                </c:pt>
                <c:pt idx="1">
                  <c:v>0.91466477889205178</c:v>
                </c:pt>
                <c:pt idx="2">
                  <c:v>0.99333637247173612</c:v>
                </c:pt>
                <c:pt idx="3">
                  <c:v>1.0242052367896317</c:v>
                </c:pt>
                <c:pt idx="4">
                  <c:v>1.0175336351627107</c:v>
                </c:pt>
                <c:pt idx="5">
                  <c:v>0.8962289950816692</c:v>
                </c:pt>
                <c:pt idx="6">
                  <c:v>0.93155693956434904</c:v>
                </c:pt>
                <c:pt idx="7">
                  <c:v>0.97811834561938982</c:v>
                </c:pt>
                <c:pt idx="8">
                  <c:v>1.1218672950828623</c:v>
                </c:pt>
                <c:pt idx="9">
                  <c:v>0.90026386145676607</c:v>
                </c:pt>
                <c:pt idx="10">
                  <c:v>0.92088236868576001</c:v>
                </c:pt>
                <c:pt idx="11">
                  <c:v>0.98416002671768998</c:v>
                </c:pt>
                <c:pt idx="12">
                  <c:v>0.97662209428720104</c:v>
                </c:pt>
                <c:pt idx="13">
                  <c:v>0.82127085017335089</c:v>
                </c:pt>
                <c:pt idx="14">
                  <c:v>0.83955474778149275</c:v>
                </c:pt>
                <c:pt idx="15">
                  <c:v>0.82774837135173829</c:v>
                </c:pt>
                <c:pt idx="16">
                  <c:v>0.8919774698033156</c:v>
                </c:pt>
                <c:pt idx="17">
                  <c:v>0.77207628862479383</c:v>
                </c:pt>
                <c:pt idx="18">
                  <c:v>0.81747618985847392</c:v>
                </c:pt>
                <c:pt idx="19">
                  <c:v>0.83834308768937549</c:v>
                </c:pt>
                <c:pt idx="20">
                  <c:v>0.88488583319785652</c:v>
                </c:pt>
                <c:pt idx="21">
                  <c:v>0.76400764259074705</c:v>
                </c:pt>
                <c:pt idx="22">
                  <c:v>0.80648332599977934</c:v>
                </c:pt>
                <c:pt idx="23">
                  <c:v>0.76744613950658336</c:v>
                </c:pt>
                <c:pt idx="24">
                  <c:v>0.80742975341557177</c:v>
                </c:pt>
                <c:pt idx="25">
                  <c:v>0.73943849462737066</c:v>
                </c:pt>
                <c:pt idx="26">
                  <c:v>0.78914832753561082</c:v>
                </c:pt>
                <c:pt idx="27">
                  <c:v>0.7551286229252997</c:v>
                </c:pt>
                <c:pt idx="28">
                  <c:v>0.8259660684024086</c:v>
                </c:pt>
                <c:pt idx="29">
                  <c:v>0.71974984373174455</c:v>
                </c:pt>
                <c:pt idx="30">
                  <c:v>0.75982501247793599</c:v>
                </c:pt>
                <c:pt idx="31">
                  <c:v>0.73900308088962263</c:v>
                </c:pt>
                <c:pt idx="32">
                  <c:v>0.78431927594306583</c:v>
                </c:pt>
                <c:pt idx="33">
                  <c:v>0.68789308819883621</c:v>
                </c:pt>
                <c:pt idx="34">
                  <c:v>0.75965966594196244</c:v>
                </c:pt>
                <c:pt idx="35">
                  <c:v>0.72657840678232144</c:v>
                </c:pt>
                <c:pt idx="36">
                  <c:v>0.7297837596285921</c:v>
                </c:pt>
                <c:pt idx="37">
                  <c:v>0.66702513241879136</c:v>
                </c:pt>
                <c:pt idx="38">
                  <c:v>0.72523644736555382</c:v>
                </c:pt>
                <c:pt idx="39">
                  <c:v>0.68228115229509356</c:v>
                </c:pt>
                <c:pt idx="40">
                  <c:v>0.71351759700719264</c:v>
                </c:pt>
                <c:pt idx="41">
                  <c:v>0.6390543310273854</c:v>
                </c:pt>
                <c:pt idx="42">
                  <c:v>0.70427350313187609</c:v>
                </c:pt>
                <c:pt idx="43">
                  <c:v>0.66102316440007913</c:v>
                </c:pt>
                <c:pt idx="44">
                  <c:v>0.69056289123410297</c:v>
                </c:pt>
                <c:pt idx="45">
                  <c:v>0.61737668640006171</c:v>
                </c:pt>
                <c:pt idx="46">
                  <c:v>0.68742407020789886</c:v>
                </c:pt>
                <c:pt idx="47">
                  <c:v>0.62765159853988683</c:v>
                </c:pt>
                <c:pt idx="48">
                  <c:v>0.63308460890250928</c:v>
                </c:pt>
                <c:pt idx="49">
                  <c:v>0.59121680712858782</c:v>
                </c:pt>
              </c:numCache>
            </c:numRef>
          </c:val>
          <c:smooth val="0"/>
          <c:extLst>
            <c:ext xmlns:c16="http://schemas.microsoft.com/office/drawing/2014/chart" uri="{C3380CC4-5D6E-409C-BE32-E72D297353CC}">
              <c16:uniqueId val="{00000000-C5AF-433B-A02C-3A7672E67AC3}"/>
            </c:ext>
          </c:extLst>
        </c:ser>
        <c:dLbls>
          <c:showLegendKey val="0"/>
          <c:showVal val="0"/>
          <c:showCatName val="0"/>
          <c:showSerName val="0"/>
          <c:showPercent val="0"/>
          <c:showBubbleSize val="0"/>
        </c:dLbls>
        <c:smooth val="0"/>
        <c:axId val="163916800"/>
        <c:axId val="163918592"/>
      </c:lineChart>
      <c:catAx>
        <c:axId val="163916800"/>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sv-SE"/>
          </a:p>
        </c:txPr>
        <c:crossAx val="163918592"/>
        <c:crosses val="autoZero"/>
        <c:auto val="1"/>
        <c:lblAlgn val="ctr"/>
        <c:lblOffset val="100"/>
        <c:noMultiLvlLbl val="0"/>
      </c:catAx>
      <c:valAx>
        <c:axId val="16391859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163916800"/>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ysClr val="windowText" lastClr="000000"/>
      </a:solidFill>
      <a:prstDash val="solid"/>
      <a:round/>
    </a:ln>
    <a:effectLst/>
  </c:spPr>
  <c:txPr>
    <a:bodyPr/>
    <a:lstStyle/>
    <a:p>
      <a:pPr>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sz="1400" b="1" i="0" baseline="0">
                <a:effectLst/>
              </a:rPr>
              <a:t>Utsläpp av växthusgaser från den svenska ekonomin</a:t>
            </a:r>
          </a:p>
          <a:p>
            <a:pPr>
              <a:defRPr/>
            </a:pPr>
            <a:r>
              <a:rPr lang="sv-SE" sz="1400" b="1" i="0" baseline="0">
                <a:effectLst/>
              </a:rPr>
              <a:t>2008K1-2020K2</a:t>
            </a:r>
          </a:p>
        </c:rich>
      </c:tx>
      <c:layout/>
      <c:overlay val="0"/>
    </c:title>
    <c:autoTitleDeleted val="0"/>
    <c:plotArea>
      <c:layout>
        <c:manualLayout>
          <c:layoutTarget val="inner"/>
          <c:xMode val="edge"/>
          <c:yMode val="edge"/>
          <c:x val="0.10019993234250361"/>
          <c:y val="0.13643110287487939"/>
          <c:w val="0.88582723472699199"/>
          <c:h val="0.51027644501932712"/>
        </c:manualLayout>
      </c:layout>
      <c:barChart>
        <c:barDir val="col"/>
        <c:grouping val="stacked"/>
        <c:varyColors val="0"/>
        <c:ser>
          <c:idx val="0"/>
          <c:order val="0"/>
          <c:tx>
            <c:strRef>
              <c:f>'1 Utsläpp'!$C$47</c:f>
              <c:strCache>
                <c:ptCount val="1"/>
                <c:pt idx="0">
                  <c:v>Jordbruk, skogsbruk och fiske</c:v>
                </c:pt>
              </c:strCache>
            </c:strRef>
          </c:tx>
          <c:invertIfNegative val="0"/>
          <c:cat>
            <c:strRef>
              <c:f>'1 Utsläpp'!$D$46:$BA$46</c:f>
              <c:strCache>
                <c:ptCount val="50"/>
                <c:pt idx="0">
                  <c:v> 2008K1</c:v>
                </c:pt>
                <c:pt idx="1">
                  <c:v> 2008K2</c:v>
                </c:pt>
                <c:pt idx="2">
                  <c:v> 2008K3</c:v>
                </c:pt>
                <c:pt idx="3">
                  <c:v> 2008K4</c:v>
                </c:pt>
                <c:pt idx="4">
                  <c:v> 2009K1</c:v>
                </c:pt>
                <c:pt idx="5">
                  <c:v> 2009K2</c:v>
                </c:pt>
                <c:pt idx="6">
                  <c:v> 2009K3</c:v>
                </c:pt>
                <c:pt idx="7">
                  <c:v> 2009K4</c:v>
                </c:pt>
                <c:pt idx="8">
                  <c:v> 2010K1</c:v>
                </c:pt>
                <c:pt idx="9">
                  <c:v> 2010K2</c:v>
                </c:pt>
                <c:pt idx="10">
                  <c:v> 2010K3</c:v>
                </c:pt>
                <c:pt idx="11">
                  <c:v> 2010K4</c:v>
                </c:pt>
                <c:pt idx="12">
                  <c:v> 2011K1</c:v>
                </c:pt>
                <c:pt idx="13">
                  <c:v> 2011K2</c:v>
                </c:pt>
                <c:pt idx="14">
                  <c:v> 2011K3</c:v>
                </c:pt>
                <c:pt idx="15">
                  <c:v> 2011K4</c:v>
                </c:pt>
                <c:pt idx="16">
                  <c:v> 2012K1</c:v>
                </c:pt>
                <c:pt idx="17">
                  <c:v> 2012K2</c:v>
                </c:pt>
                <c:pt idx="18">
                  <c:v> 2012K3</c:v>
                </c:pt>
                <c:pt idx="19">
                  <c:v> 2012K4</c:v>
                </c:pt>
                <c:pt idx="20">
                  <c:v> 2013K1</c:v>
                </c:pt>
                <c:pt idx="21">
                  <c:v> 2013K2</c:v>
                </c:pt>
                <c:pt idx="22">
                  <c:v> 2013K3</c:v>
                </c:pt>
                <c:pt idx="23">
                  <c:v> 2013K4</c:v>
                </c:pt>
                <c:pt idx="24">
                  <c:v> 2014K1</c:v>
                </c:pt>
                <c:pt idx="25">
                  <c:v> 2014K2</c:v>
                </c:pt>
                <c:pt idx="26">
                  <c:v> 2014K3</c:v>
                </c:pt>
                <c:pt idx="27">
                  <c:v> 2014K4</c:v>
                </c:pt>
                <c:pt idx="28">
                  <c:v> 2015K1</c:v>
                </c:pt>
                <c:pt idx="29">
                  <c:v> 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strCache>
            </c:strRef>
          </c:cat>
          <c:val>
            <c:numRef>
              <c:f>'1 Utsläpp'!$D$47:$BA$47</c:f>
              <c:numCache>
                <c:formatCode>#,##0</c:formatCode>
                <c:ptCount val="50"/>
                <c:pt idx="0">
                  <c:v>2355.8939909806168</c:v>
                </c:pt>
                <c:pt idx="1">
                  <c:v>2390.011018198782</c:v>
                </c:pt>
                <c:pt idx="2">
                  <c:v>2379.1750719850329</c:v>
                </c:pt>
                <c:pt idx="3">
                  <c:v>2416.7158144509476</c:v>
                </c:pt>
                <c:pt idx="4">
                  <c:v>2280.0104715668858</c:v>
                </c:pt>
                <c:pt idx="5">
                  <c:v>2298.6220436864178</c:v>
                </c:pt>
                <c:pt idx="6">
                  <c:v>2296.5757132371054</c:v>
                </c:pt>
                <c:pt idx="7">
                  <c:v>2305.9601424007346</c:v>
                </c:pt>
                <c:pt idx="8">
                  <c:v>2351.3748542671046</c:v>
                </c:pt>
                <c:pt idx="9">
                  <c:v>2339.4674260981001</c:v>
                </c:pt>
                <c:pt idx="10">
                  <c:v>2350.3343843486009</c:v>
                </c:pt>
                <c:pt idx="11">
                  <c:v>2417.0916824822848</c:v>
                </c:pt>
                <c:pt idx="12">
                  <c:v>2347.732039651833</c:v>
                </c:pt>
                <c:pt idx="13">
                  <c:v>2378.5851433057587</c:v>
                </c:pt>
                <c:pt idx="14">
                  <c:v>2366.0009966059511</c:v>
                </c:pt>
                <c:pt idx="15">
                  <c:v>2368.7688376423348</c:v>
                </c:pt>
                <c:pt idx="16">
                  <c:v>2332.5046421866873</c:v>
                </c:pt>
                <c:pt idx="17">
                  <c:v>2312.5855416609829</c:v>
                </c:pt>
                <c:pt idx="18">
                  <c:v>2322.9814761558473</c:v>
                </c:pt>
                <c:pt idx="19">
                  <c:v>2338.6891774385576</c:v>
                </c:pt>
                <c:pt idx="20">
                  <c:v>2311.2824542843596</c:v>
                </c:pt>
                <c:pt idx="21">
                  <c:v>2321.1778009321515</c:v>
                </c:pt>
                <c:pt idx="22">
                  <c:v>2325.2380317972975</c:v>
                </c:pt>
                <c:pt idx="23">
                  <c:v>2323.4353980710243</c:v>
                </c:pt>
                <c:pt idx="24">
                  <c:v>2288.2590913436197</c:v>
                </c:pt>
                <c:pt idx="25">
                  <c:v>2303.106122947217</c:v>
                </c:pt>
                <c:pt idx="26">
                  <c:v>2314.6961784330638</c:v>
                </c:pt>
                <c:pt idx="27">
                  <c:v>2320.6598450654265</c:v>
                </c:pt>
                <c:pt idx="28">
                  <c:v>2277.1061942880742</c:v>
                </c:pt>
                <c:pt idx="29">
                  <c:v>2305.2080779388493</c:v>
                </c:pt>
                <c:pt idx="30">
                  <c:v>2294.7299584583634</c:v>
                </c:pt>
                <c:pt idx="31">
                  <c:v>2319.1445728951312</c:v>
                </c:pt>
                <c:pt idx="32">
                  <c:v>2224.4341920972802</c:v>
                </c:pt>
                <c:pt idx="33">
                  <c:v>2254.9921650750139</c:v>
                </c:pt>
                <c:pt idx="34">
                  <c:v>2259.2174532011268</c:v>
                </c:pt>
                <c:pt idx="35">
                  <c:v>2290.5099834883176</c:v>
                </c:pt>
                <c:pt idx="36">
                  <c:v>2251.4878559889648</c:v>
                </c:pt>
                <c:pt idx="37">
                  <c:v>2276.9654538274317</c:v>
                </c:pt>
                <c:pt idx="38">
                  <c:v>2300.5874356735076</c:v>
                </c:pt>
                <c:pt idx="39">
                  <c:v>2302.6762634970341</c:v>
                </c:pt>
                <c:pt idx="40">
                  <c:v>2149.0595976798695</c:v>
                </c:pt>
                <c:pt idx="41">
                  <c:v>2184.0925425287573</c:v>
                </c:pt>
                <c:pt idx="42">
                  <c:v>2209.8039643845691</c:v>
                </c:pt>
                <c:pt idx="43">
                  <c:v>2202.7054500166228</c:v>
                </c:pt>
                <c:pt idx="44">
                  <c:v>2153.2829832210737</c:v>
                </c:pt>
                <c:pt idx="45">
                  <c:v>2188.8038169106358</c:v>
                </c:pt>
                <c:pt idx="46">
                  <c:v>2214.3744462490745</c:v>
                </c:pt>
                <c:pt idx="47">
                  <c:v>2207.2979941598192</c:v>
                </c:pt>
                <c:pt idx="48">
                  <c:v>2160.5708428569314</c:v>
                </c:pt>
                <c:pt idx="49">
                  <c:v>2154.2945974271115</c:v>
                </c:pt>
              </c:numCache>
            </c:numRef>
          </c:val>
          <c:extLst>
            <c:ext xmlns:c16="http://schemas.microsoft.com/office/drawing/2014/chart" uri="{C3380CC4-5D6E-409C-BE32-E72D297353CC}">
              <c16:uniqueId val="{00000000-3A05-4D95-87A5-381117C35406}"/>
            </c:ext>
          </c:extLst>
        </c:ser>
        <c:ser>
          <c:idx val="1"/>
          <c:order val="1"/>
          <c:tx>
            <c:strRef>
              <c:f>'1 Utsläpp'!$C$48</c:f>
              <c:strCache>
                <c:ptCount val="1"/>
                <c:pt idx="0">
                  <c:v>Utvinning av mineral</c:v>
                </c:pt>
              </c:strCache>
            </c:strRef>
          </c:tx>
          <c:invertIfNegative val="0"/>
          <c:cat>
            <c:strRef>
              <c:f>'1 Utsläpp'!$D$46:$BA$46</c:f>
              <c:strCache>
                <c:ptCount val="50"/>
                <c:pt idx="0">
                  <c:v> 2008K1</c:v>
                </c:pt>
                <c:pt idx="1">
                  <c:v> 2008K2</c:v>
                </c:pt>
                <c:pt idx="2">
                  <c:v> 2008K3</c:v>
                </c:pt>
                <c:pt idx="3">
                  <c:v> 2008K4</c:v>
                </c:pt>
                <c:pt idx="4">
                  <c:v> 2009K1</c:v>
                </c:pt>
                <c:pt idx="5">
                  <c:v> 2009K2</c:v>
                </c:pt>
                <c:pt idx="6">
                  <c:v> 2009K3</c:v>
                </c:pt>
                <c:pt idx="7">
                  <c:v> 2009K4</c:v>
                </c:pt>
                <c:pt idx="8">
                  <c:v> 2010K1</c:v>
                </c:pt>
                <c:pt idx="9">
                  <c:v> 2010K2</c:v>
                </c:pt>
                <c:pt idx="10">
                  <c:v> 2010K3</c:v>
                </c:pt>
                <c:pt idx="11">
                  <c:v> 2010K4</c:v>
                </c:pt>
                <c:pt idx="12">
                  <c:v> 2011K1</c:v>
                </c:pt>
                <c:pt idx="13">
                  <c:v> 2011K2</c:v>
                </c:pt>
                <c:pt idx="14">
                  <c:v> 2011K3</c:v>
                </c:pt>
                <c:pt idx="15">
                  <c:v> 2011K4</c:v>
                </c:pt>
                <c:pt idx="16">
                  <c:v> 2012K1</c:v>
                </c:pt>
                <c:pt idx="17">
                  <c:v> 2012K2</c:v>
                </c:pt>
                <c:pt idx="18">
                  <c:v> 2012K3</c:v>
                </c:pt>
                <c:pt idx="19">
                  <c:v> 2012K4</c:v>
                </c:pt>
                <c:pt idx="20">
                  <c:v> 2013K1</c:v>
                </c:pt>
                <c:pt idx="21">
                  <c:v> 2013K2</c:v>
                </c:pt>
                <c:pt idx="22">
                  <c:v> 2013K3</c:v>
                </c:pt>
                <c:pt idx="23">
                  <c:v> 2013K4</c:v>
                </c:pt>
                <c:pt idx="24">
                  <c:v> 2014K1</c:v>
                </c:pt>
                <c:pt idx="25">
                  <c:v> 2014K2</c:v>
                </c:pt>
                <c:pt idx="26">
                  <c:v> 2014K3</c:v>
                </c:pt>
                <c:pt idx="27">
                  <c:v> 2014K4</c:v>
                </c:pt>
                <c:pt idx="28">
                  <c:v> 2015K1</c:v>
                </c:pt>
                <c:pt idx="29">
                  <c:v> 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strCache>
            </c:strRef>
          </c:cat>
          <c:val>
            <c:numRef>
              <c:f>'1 Utsläpp'!$D$48:$BA$48</c:f>
              <c:numCache>
                <c:formatCode>#,##0</c:formatCode>
                <c:ptCount val="50"/>
                <c:pt idx="0">
                  <c:v>194.25942283035991</c:v>
                </c:pt>
                <c:pt idx="1">
                  <c:v>209.0334401013539</c:v>
                </c:pt>
                <c:pt idx="2">
                  <c:v>204.15847348660148</c:v>
                </c:pt>
                <c:pt idx="3">
                  <c:v>203.2757953662601</c:v>
                </c:pt>
                <c:pt idx="4">
                  <c:v>153.9163704114564</c:v>
                </c:pt>
                <c:pt idx="5">
                  <c:v>148.93675004131541</c:v>
                </c:pt>
                <c:pt idx="6">
                  <c:v>152.17037305302929</c:v>
                </c:pt>
                <c:pt idx="7">
                  <c:v>221.57837715682192</c:v>
                </c:pt>
                <c:pt idx="8">
                  <c:v>237.459355992616</c:v>
                </c:pt>
                <c:pt idx="9">
                  <c:v>220.64126977237888</c:v>
                </c:pt>
                <c:pt idx="10">
                  <c:v>215.18557614449068</c:v>
                </c:pt>
                <c:pt idx="11">
                  <c:v>244.71136826103989</c:v>
                </c:pt>
                <c:pt idx="12">
                  <c:v>256.14551199057433</c:v>
                </c:pt>
                <c:pt idx="13">
                  <c:v>217.28223464667761</c:v>
                </c:pt>
                <c:pt idx="14">
                  <c:v>226.68834034728889</c:v>
                </c:pt>
                <c:pt idx="15">
                  <c:v>234.63675246614881</c:v>
                </c:pt>
                <c:pt idx="16">
                  <c:v>267.22815214469944</c:v>
                </c:pt>
                <c:pt idx="17">
                  <c:v>220.94451887756671</c:v>
                </c:pt>
                <c:pt idx="18">
                  <c:v>227.93995461389491</c:v>
                </c:pt>
                <c:pt idx="19">
                  <c:v>253.01617026676681</c:v>
                </c:pt>
                <c:pt idx="20">
                  <c:v>244.9422910293255</c:v>
                </c:pt>
                <c:pt idx="21">
                  <c:v>233.54843659804661</c:v>
                </c:pt>
                <c:pt idx="22">
                  <c:v>247.35444616424118</c:v>
                </c:pt>
                <c:pt idx="23">
                  <c:v>237.90613139572008</c:v>
                </c:pt>
                <c:pt idx="24">
                  <c:v>260.34660157738352</c:v>
                </c:pt>
                <c:pt idx="25">
                  <c:v>235.89717569877899</c:v>
                </c:pt>
                <c:pt idx="26">
                  <c:v>242.26273762516433</c:v>
                </c:pt>
                <c:pt idx="27">
                  <c:v>266.20559143408633</c:v>
                </c:pt>
                <c:pt idx="28">
                  <c:v>251.0718642330668</c:v>
                </c:pt>
                <c:pt idx="29">
                  <c:v>239.40011148770523</c:v>
                </c:pt>
                <c:pt idx="30">
                  <c:v>232.0675443693097</c:v>
                </c:pt>
                <c:pt idx="31">
                  <c:v>254.9959303127751</c:v>
                </c:pt>
                <c:pt idx="32">
                  <c:v>290.45270958148114</c:v>
                </c:pt>
                <c:pt idx="33">
                  <c:v>262.62099715901968</c:v>
                </c:pt>
                <c:pt idx="34">
                  <c:v>273.8126760557933</c:v>
                </c:pt>
                <c:pt idx="35">
                  <c:v>275.92824006195019</c:v>
                </c:pt>
                <c:pt idx="36">
                  <c:v>298.14761546083349</c:v>
                </c:pt>
                <c:pt idx="37">
                  <c:v>285.88706262743392</c:v>
                </c:pt>
                <c:pt idx="38">
                  <c:v>278.82385718748139</c:v>
                </c:pt>
                <c:pt idx="39">
                  <c:v>277.27770266334528</c:v>
                </c:pt>
                <c:pt idx="40">
                  <c:v>309.26361743505498</c:v>
                </c:pt>
                <c:pt idx="41">
                  <c:v>263.30903954980721</c:v>
                </c:pt>
                <c:pt idx="42">
                  <c:v>270.7699992802701</c:v>
                </c:pt>
                <c:pt idx="43">
                  <c:v>265.13901066944783</c:v>
                </c:pt>
                <c:pt idx="44">
                  <c:v>272.96756402672094</c:v>
                </c:pt>
                <c:pt idx="45">
                  <c:v>272.27134779186002</c:v>
                </c:pt>
                <c:pt idx="46">
                  <c:v>284.4923019074966</c:v>
                </c:pt>
                <c:pt idx="47">
                  <c:v>292.8928008443458</c:v>
                </c:pt>
                <c:pt idx="48">
                  <c:v>299.90002713655201</c:v>
                </c:pt>
                <c:pt idx="49">
                  <c:v>273.89489040835377</c:v>
                </c:pt>
              </c:numCache>
            </c:numRef>
          </c:val>
          <c:extLst>
            <c:ext xmlns:c16="http://schemas.microsoft.com/office/drawing/2014/chart" uri="{C3380CC4-5D6E-409C-BE32-E72D297353CC}">
              <c16:uniqueId val="{00000001-3A05-4D95-87A5-381117C35406}"/>
            </c:ext>
          </c:extLst>
        </c:ser>
        <c:ser>
          <c:idx val="2"/>
          <c:order val="2"/>
          <c:tx>
            <c:strRef>
              <c:f>'1 Utsläpp'!$C$49</c:f>
              <c:strCache>
                <c:ptCount val="1"/>
                <c:pt idx="0">
                  <c:v>Tillverkningsindustri</c:v>
                </c:pt>
              </c:strCache>
            </c:strRef>
          </c:tx>
          <c:invertIfNegative val="0"/>
          <c:cat>
            <c:strRef>
              <c:f>'1 Utsläpp'!$D$46:$BA$46</c:f>
              <c:strCache>
                <c:ptCount val="50"/>
                <c:pt idx="0">
                  <c:v> 2008K1</c:v>
                </c:pt>
                <c:pt idx="1">
                  <c:v> 2008K2</c:v>
                </c:pt>
                <c:pt idx="2">
                  <c:v> 2008K3</c:v>
                </c:pt>
                <c:pt idx="3">
                  <c:v> 2008K4</c:v>
                </c:pt>
                <c:pt idx="4">
                  <c:v> 2009K1</c:v>
                </c:pt>
                <c:pt idx="5">
                  <c:v> 2009K2</c:v>
                </c:pt>
                <c:pt idx="6">
                  <c:v> 2009K3</c:v>
                </c:pt>
                <c:pt idx="7">
                  <c:v> 2009K4</c:v>
                </c:pt>
                <c:pt idx="8">
                  <c:v> 2010K1</c:v>
                </c:pt>
                <c:pt idx="9">
                  <c:v> 2010K2</c:v>
                </c:pt>
                <c:pt idx="10">
                  <c:v> 2010K3</c:v>
                </c:pt>
                <c:pt idx="11">
                  <c:v> 2010K4</c:v>
                </c:pt>
                <c:pt idx="12">
                  <c:v> 2011K1</c:v>
                </c:pt>
                <c:pt idx="13">
                  <c:v> 2011K2</c:v>
                </c:pt>
                <c:pt idx="14">
                  <c:v> 2011K3</c:v>
                </c:pt>
                <c:pt idx="15">
                  <c:v> 2011K4</c:v>
                </c:pt>
                <c:pt idx="16">
                  <c:v> 2012K1</c:v>
                </c:pt>
                <c:pt idx="17">
                  <c:v> 2012K2</c:v>
                </c:pt>
                <c:pt idx="18">
                  <c:v> 2012K3</c:v>
                </c:pt>
                <c:pt idx="19">
                  <c:v> 2012K4</c:v>
                </c:pt>
                <c:pt idx="20">
                  <c:v> 2013K1</c:v>
                </c:pt>
                <c:pt idx="21">
                  <c:v> 2013K2</c:v>
                </c:pt>
                <c:pt idx="22">
                  <c:v> 2013K3</c:v>
                </c:pt>
                <c:pt idx="23">
                  <c:v> 2013K4</c:v>
                </c:pt>
                <c:pt idx="24">
                  <c:v> 2014K1</c:v>
                </c:pt>
                <c:pt idx="25">
                  <c:v> 2014K2</c:v>
                </c:pt>
                <c:pt idx="26">
                  <c:v> 2014K3</c:v>
                </c:pt>
                <c:pt idx="27">
                  <c:v> 2014K4</c:v>
                </c:pt>
                <c:pt idx="28">
                  <c:v> 2015K1</c:v>
                </c:pt>
                <c:pt idx="29">
                  <c:v> 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strCache>
            </c:strRef>
          </c:cat>
          <c:val>
            <c:numRef>
              <c:f>'1 Utsläpp'!$D$49:$BA$49</c:f>
              <c:numCache>
                <c:formatCode>#,##0</c:formatCode>
                <c:ptCount val="50"/>
                <c:pt idx="0">
                  <c:v>4615.1825213812654</c:v>
                </c:pt>
                <c:pt idx="1">
                  <c:v>4502.0099128740903</c:v>
                </c:pt>
                <c:pt idx="2">
                  <c:v>4409.7823365882068</c:v>
                </c:pt>
                <c:pt idx="3">
                  <c:v>4898.5745302229452</c:v>
                </c:pt>
                <c:pt idx="4">
                  <c:v>3929.3704160731349</c:v>
                </c:pt>
                <c:pt idx="5">
                  <c:v>3585.7462482026049</c:v>
                </c:pt>
                <c:pt idx="6">
                  <c:v>3205.1901141354388</c:v>
                </c:pt>
                <c:pt idx="7">
                  <c:v>3971.7743812109939</c:v>
                </c:pt>
                <c:pt idx="8">
                  <c:v>4731.3479546509489</c:v>
                </c:pt>
                <c:pt idx="9">
                  <c:v>4352.9543529195607</c:v>
                </c:pt>
                <c:pt idx="10">
                  <c:v>3996.5824170860806</c:v>
                </c:pt>
                <c:pt idx="11">
                  <c:v>4578.8321012009355</c:v>
                </c:pt>
                <c:pt idx="12">
                  <c:v>4475.0265785994297</c:v>
                </c:pt>
                <c:pt idx="13">
                  <c:v>4120.4719728680611</c:v>
                </c:pt>
                <c:pt idx="14">
                  <c:v>3868.5997988356185</c:v>
                </c:pt>
                <c:pt idx="15">
                  <c:v>4144.9300950822553</c:v>
                </c:pt>
                <c:pt idx="16">
                  <c:v>4121.7099156634285</c:v>
                </c:pt>
                <c:pt idx="17">
                  <c:v>3921.4287645629643</c:v>
                </c:pt>
                <c:pt idx="18">
                  <c:v>3729.5522661601926</c:v>
                </c:pt>
                <c:pt idx="19">
                  <c:v>4075.7625074039852</c:v>
                </c:pt>
                <c:pt idx="20">
                  <c:v>3890.7527874970438</c:v>
                </c:pt>
                <c:pt idx="21">
                  <c:v>3660.0817341137085</c:v>
                </c:pt>
                <c:pt idx="22">
                  <c:v>3582.9692781854242</c:v>
                </c:pt>
                <c:pt idx="23">
                  <c:v>3734.3727660750742</c:v>
                </c:pt>
                <c:pt idx="24">
                  <c:v>3796.313867873344</c:v>
                </c:pt>
                <c:pt idx="25">
                  <c:v>3706.3857738554298</c:v>
                </c:pt>
                <c:pt idx="26">
                  <c:v>3522.3024176829176</c:v>
                </c:pt>
                <c:pt idx="27">
                  <c:v>3855.6282119369948</c:v>
                </c:pt>
                <c:pt idx="28">
                  <c:v>3944.5331378423029</c:v>
                </c:pt>
                <c:pt idx="29">
                  <c:v>3734.3185098996828</c:v>
                </c:pt>
                <c:pt idx="30">
                  <c:v>3519.6301887472182</c:v>
                </c:pt>
                <c:pt idx="31">
                  <c:v>3828.3619103505507</c:v>
                </c:pt>
                <c:pt idx="32">
                  <c:v>3736.6999072969938</c:v>
                </c:pt>
                <c:pt idx="33">
                  <c:v>3711.4500430476073</c:v>
                </c:pt>
                <c:pt idx="34">
                  <c:v>3596.0389257875604</c:v>
                </c:pt>
                <c:pt idx="35">
                  <c:v>3904.6978168926953</c:v>
                </c:pt>
                <c:pt idx="36">
                  <c:v>3780.2417093764147</c:v>
                </c:pt>
                <c:pt idx="37">
                  <c:v>3695.3092052891575</c:v>
                </c:pt>
                <c:pt idx="38">
                  <c:v>3584.3698066903098</c:v>
                </c:pt>
                <c:pt idx="39">
                  <c:v>3942.9591152328035</c:v>
                </c:pt>
                <c:pt idx="40">
                  <c:v>3799.8632755407825</c:v>
                </c:pt>
                <c:pt idx="41">
                  <c:v>3764.6973675668419</c:v>
                </c:pt>
                <c:pt idx="42">
                  <c:v>3508.526204646284</c:v>
                </c:pt>
                <c:pt idx="43">
                  <c:v>3807.6369150514024</c:v>
                </c:pt>
                <c:pt idx="44">
                  <c:v>3786.0563404201048</c:v>
                </c:pt>
                <c:pt idx="45">
                  <c:v>3703.4973757427342</c:v>
                </c:pt>
                <c:pt idx="46">
                  <c:v>3596.9516216793363</c:v>
                </c:pt>
                <c:pt idx="47">
                  <c:v>3741.4302100499494</c:v>
                </c:pt>
                <c:pt idx="48">
                  <c:v>3680.9999459635937</c:v>
                </c:pt>
                <c:pt idx="49">
                  <c:v>3540.832931517521</c:v>
                </c:pt>
              </c:numCache>
            </c:numRef>
          </c:val>
          <c:extLst>
            <c:ext xmlns:c16="http://schemas.microsoft.com/office/drawing/2014/chart" uri="{C3380CC4-5D6E-409C-BE32-E72D297353CC}">
              <c16:uniqueId val="{00000002-3A05-4D95-87A5-381117C35406}"/>
            </c:ext>
          </c:extLst>
        </c:ser>
        <c:ser>
          <c:idx val="3"/>
          <c:order val="3"/>
          <c:tx>
            <c:strRef>
              <c:f>'1 Utsläpp'!$C$50</c:f>
              <c:strCache>
                <c:ptCount val="1"/>
                <c:pt idx="0">
                  <c:v>El, gas och värmeverk samt vatten, avlopp och avfall</c:v>
                </c:pt>
              </c:strCache>
            </c:strRef>
          </c:tx>
          <c:invertIfNegative val="0"/>
          <c:cat>
            <c:strRef>
              <c:f>'1 Utsläpp'!$D$46:$BA$46</c:f>
              <c:strCache>
                <c:ptCount val="50"/>
                <c:pt idx="0">
                  <c:v> 2008K1</c:v>
                </c:pt>
                <c:pt idx="1">
                  <c:v> 2008K2</c:v>
                </c:pt>
                <c:pt idx="2">
                  <c:v> 2008K3</c:v>
                </c:pt>
                <c:pt idx="3">
                  <c:v> 2008K4</c:v>
                </c:pt>
                <c:pt idx="4">
                  <c:v> 2009K1</c:v>
                </c:pt>
                <c:pt idx="5">
                  <c:v> 2009K2</c:v>
                </c:pt>
                <c:pt idx="6">
                  <c:v> 2009K3</c:v>
                </c:pt>
                <c:pt idx="7">
                  <c:v> 2009K4</c:v>
                </c:pt>
                <c:pt idx="8">
                  <c:v> 2010K1</c:v>
                </c:pt>
                <c:pt idx="9">
                  <c:v> 2010K2</c:v>
                </c:pt>
                <c:pt idx="10">
                  <c:v> 2010K3</c:v>
                </c:pt>
                <c:pt idx="11">
                  <c:v> 2010K4</c:v>
                </c:pt>
                <c:pt idx="12">
                  <c:v> 2011K1</c:v>
                </c:pt>
                <c:pt idx="13">
                  <c:v> 2011K2</c:v>
                </c:pt>
                <c:pt idx="14">
                  <c:v> 2011K3</c:v>
                </c:pt>
                <c:pt idx="15">
                  <c:v> 2011K4</c:v>
                </c:pt>
                <c:pt idx="16">
                  <c:v> 2012K1</c:v>
                </c:pt>
                <c:pt idx="17">
                  <c:v> 2012K2</c:v>
                </c:pt>
                <c:pt idx="18">
                  <c:v> 2012K3</c:v>
                </c:pt>
                <c:pt idx="19">
                  <c:v> 2012K4</c:v>
                </c:pt>
                <c:pt idx="20">
                  <c:v> 2013K1</c:v>
                </c:pt>
                <c:pt idx="21">
                  <c:v> 2013K2</c:v>
                </c:pt>
                <c:pt idx="22">
                  <c:v> 2013K3</c:v>
                </c:pt>
                <c:pt idx="23">
                  <c:v> 2013K4</c:v>
                </c:pt>
                <c:pt idx="24">
                  <c:v> 2014K1</c:v>
                </c:pt>
                <c:pt idx="25">
                  <c:v> 2014K2</c:v>
                </c:pt>
                <c:pt idx="26">
                  <c:v> 2014K3</c:v>
                </c:pt>
                <c:pt idx="27">
                  <c:v> 2014K4</c:v>
                </c:pt>
                <c:pt idx="28">
                  <c:v> 2015K1</c:v>
                </c:pt>
                <c:pt idx="29">
                  <c:v> 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strCache>
            </c:strRef>
          </c:cat>
          <c:val>
            <c:numRef>
              <c:f>'1 Utsläpp'!$D$50:$BA$50</c:f>
              <c:numCache>
                <c:formatCode>#,##0</c:formatCode>
                <c:ptCount val="50"/>
                <c:pt idx="0">
                  <c:v>3259.0731527120761</c:v>
                </c:pt>
                <c:pt idx="1">
                  <c:v>2112.9802220058909</c:v>
                </c:pt>
                <c:pt idx="2">
                  <c:v>1786.3626843850282</c:v>
                </c:pt>
                <c:pt idx="3">
                  <c:v>3122.1895032243847</c:v>
                </c:pt>
                <c:pt idx="4">
                  <c:v>3589.687550816865</c:v>
                </c:pt>
                <c:pt idx="5">
                  <c:v>2055.4020980401624</c:v>
                </c:pt>
                <c:pt idx="6">
                  <c:v>1493.413410144816</c:v>
                </c:pt>
                <c:pt idx="7">
                  <c:v>3422.5812706054685</c:v>
                </c:pt>
                <c:pt idx="8">
                  <c:v>4910.7011846087607</c:v>
                </c:pt>
                <c:pt idx="9">
                  <c:v>2470.0462700740491</c:v>
                </c:pt>
                <c:pt idx="10">
                  <c:v>1540.1971906254471</c:v>
                </c:pt>
                <c:pt idx="11">
                  <c:v>4084.881110983893</c:v>
                </c:pt>
                <c:pt idx="12">
                  <c:v>4270.2899710056399</c:v>
                </c:pt>
                <c:pt idx="13">
                  <c:v>2146.2377513867864</c:v>
                </c:pt>
                <c:pt idx="14">
                  <c:v>1484.6986421546508</c:v>
                </c:pt>
                <c:pt idx="15">
                  <c:v>2734.7968808456844</c:v>
                </c:pt>
                <c:pt idx="16">
                  <c:v>3664.4701273120231</c:v>
                </c:pt>
                <c:pt idx="17">
                  <c:v>1965.1302021334698</c:v>
                </c:pt>
                <c:pt idx="18">
                  <c:v>1412.3231424971236</c:v>
                </c:pt>
                <c:pt idx="19">
                  <c:v>2896.3663425007735</c:v>
                </c:pt>
                <c:pt idx="20">
                  <c:v>3722.0122323536671</c:v>
                </c:pt>
                <c:pt idx="21">
                  <c:v>1937.0302827955838</c:v>
                </c:pt>
                <c:pt idx="22">
                  <c:v>1469.0090531123074</c:v>
                </c:pt>
                <c:pt idx="23">
                  <c:v>2445.379002234949</c:v>
                </c:pt>
                <c:pt idx="24">
                  <c:v>2826.4701691878226</c:v>
                </c:pt>
                <c:pt idx="25">
                  <c:v>1833.2621134533495</c:v>
                </c:pt>
                <c:pt idx="26">
                  <c:v>1336.6945955013971</c:v>
                </c:pt>
                <c:pt idx="27">
                  <c:v>2455.8694563296872</c:v>
                </c:pt>
                <c:pt idx="28">
                  <c:v>2976.7815213496528</c:v>
                </c:pt>
                <c:pt idx="29">
                  <c:v>1709.8104241793058</c:v>
                </c:pt>
                <c:pt idx="30">
                  <c:v>1222.3462217878448</c:v>
                </c:pt>
                <c:pt idx="31">
                  <c:v>2427.7872102822121</c:v>
                </c:pt>
                <c:pt idx="32">
                  <c:v>3057.0536287831719</c:v>
                </c:pt>
                <c:pt idx="33">
                  <c:v>1727.794020212147</c:v>
                </c:pt>
                <c:pt idx="34">
                  <c:v>1306.4644555705599</c:v>
                </c:pt>
                <c:pt idx="35">
                  <c:v>2387.873032559276</c:v>
                </c:pt>
                <c:pt idx="36">
                  <c:v>2684.3748732093018</c:v>
                </c:pt>
                <c:pt idx="37">
                  <c:v>1796.7421101930095</c:v>
                </c:pt>
                <c:pt idx="38">
                  <c:v>1534.4808895245903</c:v>
                </c:pt>
                <c:pt idx="39">
                  <c:v>2368.1335097772717</c:v>
                </c:pt>
                <c:pt idx="40">
                  <c:v>2861.5807778769076</c:v>
                </c:pt>
                <c:pt idx="41">
                  <c:v>1618.4509630869795</c:v>
                </c:pt>
                <c:pt idx="42">
                  <c:v>1369.4256692785495</c:v>
                </c:pt>
                <c:pt idx="43">
                  <c:v>2381.9437749346071</c:v>
                </c:pt>
                <c:pt idx="44">
                  <c:v>2678.7674291784233</c:v>
                </c:pt>
                <c:pt idx="45">
                  <c:v>1316.8571913125772</c:v>
                </c:pt>
                <c:pt idx="46">
                  <c:v>1238.3072217747836</c:v>
                </c:pt>
                <c:pt idx="47">
                  <c:v>1859.6239655864508</c:v>
                </c:pt>
                <c:pt idx="48">
                  <c:v>1875.5928620394404</c:v>
                </c:pt>
                <c:pt idx="49">
                  <c:v>1512.5186790360044</c:v>
                </c:pt>
              </c:numCache>
            </c:numRef>
          </c:val>
          <c:extLst>
            <c:ext xmlns:c16="http://schemas.microsoft.com/office/drawing/2014/chart" uri="{C3380CC4-5D6E-409C-BE32-E72D297353CC}">
              <c16:uniqueId val="{00000003-3A05-4D95-87A5-381117C35406}"/>
            </c:ext>
          </c:extLst>
        </c:ser>
        <c:ser>
          <c:idx val="4"/>
          <c:order val="4"/>
          <c:tx>
            <c:strRef>
              <c:f>'1 Utsläpp'!$C$51</c:f>
              <c:strCache>
                <c:ptCount val="1"/>
                <c:pt idx="0">
                  <c:v>Byggverksamhet</c:v>
                </c:pt>
              </c:strCache>
            </c:strRef>
          </c:tx>
          <c:invertIfNegative val="0"/>
          <c:cat>
            <c:strRef>
              <c:f>'1 Utsläpp'!$D$46:$BA$46</c:f>
              <c:strCache>
                <c:ptCount val="50"/>
                <c:pt idx="0">
                  <c:v> 2008K1</c:v>
                </c:pt>
                <c:pt idx="1">
                  <c:v> 2008K2</c:v>
                </c:pt>
                <c:pt idx="2">
                  <c:v> 2008K3</c:v>
                </c:pt>
                <c:pt idx="3">
                  <c:v> 2008K4</c:v>
                </c:pt>
                <c:pt idx="4">
                  <c:v> 2009K1</c:v>
                </c:pt>
                <c:pt idx="5">
                  <c:v> 2009K2</c:v>
                </c:pt>
                <c:pt idx="6">
                  <c:v> 2009K3</c:v>
                </c:pt>
                <c:pt idx="7">
                  <c:v> 2009K4</c:v>
                </c:pt>
                <c:pt idx="8">
                  <c:v> 2010K1</c:v>
                </c:pt>
                <c:pt idx="9">
                  <c:v> 2010K2</c:v>
                </c:pt>
                <c:pt idx="10">
                  <c:v> 2010K3</c:v>
                </c:pt>
                <c:pt idx="11">
                  <c:v> 2010K4</c:v>
                </c:pt>
                <c:pt idx="12">
                  <c:v> 2011K1</c:v>
                </c:pt>
                <c:pt idx="13">
                  <c:v> 2011K2</c:v>
                </c:pt>
                <c:pt idx="14">
                  <c:v> 2011K3</c:v>
                </c:pt>
                <c:pt idx="15">
                  <c:v> 2011K4</c:v>
                </c:pt>
                <c:pt idx="16">
                  <c:v> 2012K1</c:v>
                </c:pt>
                <c:pt idx="17">
                  <c:v> 2012K2</c:v>
                </c:pt>
                <c:pt idx="18">
                  <c:v> 2012K3</c:v>
                </c:pt>
                <c:pt idx="19">
                  <c:v> 2012K4</c:v>
                </c:pt>
                <c:pt idx="20">
                  <c:v> 2013K1</c:v>
                </c:pt>
                <c:pt idx="21">
                  <c:v> 2013K2</c:v>
                </c:pt>
                <c:pt idx="22">
                  <c:v> 2013K3</c:v>
                </c:pt>
                <c:pt idx="23">
                  <c:v> 2013K4</c:v>
                </c:pt>
                <c:pt idx="24">
                  <c:v> 2014K1</c:v>
                </c:pt>
                <c:pt idx="25">
                  <c:v> 2014K2</c:v>
                </c:pt>
                <c:pt idx="26">
                  <c:v> 2014K3</c:v>
                </c:pt>
                <c:pt idx="27">
                  <c:v> 2014K4</c:v>
                </c:pt>
                <c:pt idx="28">
                  <c:v> 2015K1</c:v>
                </c:pt>
                <c:pt idx="29">
                  <c:v> 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strCache>
            </c:strRef>
          </c:cat>
          <c:val>
            <c:numRef>
              <c:f>'1 Utsläpp'!$D$51:$BA$51</c:f>
              <c:numCache>
                <c:formatCode>#,##0</c:formatCode>
                <c:ptCount val="50"/>
                <c:pt idx="0">
                  <c:v>475.25446221286745</c:v>
                </c:pt>
                <c:pt idx="1">
                  <c:v>508.4249866868812</c:v>
                </c:pt>
                <c:pt idx="2">
                  <c:v>496.73948765063426</c:v>
                </c:pt>
                <c:pt idx="3">
                  <c:v>517.2481305844824</c:v>
                </c:pt>
                <c:pt idx="4">
                  <c:v>475.43833351697867</c:v>
                </c:pt>
                <c:pt idx="5">
                  <c:v>492.68930156876974</c:v>
                </c:pt>
                <c:pt idx="6">
                  <c:v>490.49309999001372</c:v>
                </c:pt>
                <c:pt idx="7">
                  <c:v>504.8772710480668</c:v>
                </c:pt>
                <c:pt idx="8">
                  <c:v>501.79721175505699</c:v>
                </c:pt>
                <c:pt idx="9">
                  <c:v>501.61965492974429</c:v>
                </c:pt>
                <c:pt idx="10">
                  <c:v>509.28902466530531</c:v>
                </c:pt>
                <c:pt idx="11">
                  <c:v>556.53395769018948</c:v>
                </c:pt>
                <c:pt idx="12">
                  <c:v>509.73555012325085</c:v>
                </c:pt>
                <c:pt idx="13">
                  <c:v>528.54005076971134</c:v>
                </c:pt>
                <c:pt idx="14">
                  <c:v>522.88735586704263</c:v>
                </c:pt>
                <c:pt idx="15">
                  <c:v>529.3279693271113</c:v>
                </c:pt>
                <c:pt idx="16">
                  <c:v>510.45050379410583</c:v>
                </c:pt>
                <c:pt idx="17">
                  <c:v>499.03997323204158</c:v>
                </c:pt>
                <c:pt idx="18">
                  <c:v>507.08913544241676</c:v>
                </c:pt>
                <c:pt idx="19">
                  <c:v>522.61576649929737</c:v>
                </c:pt>
                <c:pt idx="20">
                  <c:v>492.8659293562302</c:v>
                </c:pt>
                <c:pt idx="21">
                  <c:v>506.23159504244234</c:v>
                </c:pt>
                <c:pt idx="22">
                  <c:v>509.48278666040471</c:v>
                </c:pt>
                <c:pt idx="23">
                  <c:v>508.37359407622313</c:v>
                </c:pt>
                <c:pt idx="24">
                  <c:v>474.0477977075181</c:v>
                </c:pt>
                <c:pt idx="25">
                  <c:v>482.63914086571128</c:v>
                </c:pt>
                <c:pt idx="26">
                  <c:v>492.88077794897185</c:v>
                </c:pt>
                <c:pt idx="27">
                  <c:v>500.57560208507823</c:v>
                </c:pt>
                <c:pt idx="28">
                  <c:v>479.96769457866372</c:v>
                </c:pt>
                <c:pt idx="29">
                  <c:v>502.00873312838473</c:v>
                </c:pt>
                <c:pt idx="30">
                  <c:v>497.23681380756682</c:v>
                </c:pt>
                <c:pt idx="31">
                  <c:v>515.71522844137633</c:v>
                </c:pt>
                <c:pt idx="32">
                  <c:v>452.93012626986348</c:v>
                </c:pt>
                <c:pt idx="33">
                  <c:v>479.55052545060931</c:v>
                </c:pt>
                <c:pt idx="34">
                  <c:v>488.58359545806837</c:v>
                </c:pt>
                <c:pt idx="35">
                  <c:v>508.53685265102132</c:v>
                </c:pt>
                <c:pt idx="36">
                  <c:v>431.25915702167549</c:v>
                </c:pt>
                <c:pt idx="37">
                  <c:v>469.49991477193419</c:v>
                </c:pt>
                <c:pt idx="38">
                  <c:v>470.62159497975227</c:v>
                </c:pt>
                <c:pt idx="39">
                  <c:v>460.72935287495653</c:v>
                </c:pt>
                <c:pt idx="40">
                  <c:v>416.68905752713619</c:v>
                </c:pt>
                <c:pt idx="41">
                  <c:v>467.54093219930178</c:v>
                </c:pt>
                <c:pt idx="42">
                  <c:v>471.44658960421032</c:v>
                </c:pt>
                <c:pt idx="43">
                  <c:v>451.71845479330159</c:v>
                </c:pt>
                <c:pt idx="44">
                  <c:v>422.68057652644018</c:v>
                </c:pt>
                <c:pt idx="45">
                  <c:v>474.28713397293177</c:v>
                </c:pt>
                <c:pt idx="46">
                  <c:v>478.14319557646928</c:v>
                </c:pt>
                <c:pt idx="47">
                  <c:v>458.22962757594661</c:v>
                </c:pt>
                <c:pt idx="48">
                  <c:v>419.43765383531218</c:v>
                </c:pt>
                <c:pt idx="49">
                  <c:v>465.11585228054378</c:v>
                </c:pt>
              </c:numCache>
            </c:numRef>
          </c:val>
          <c:extLst>
            <c:ext xmlns:c16="http://schemas.microsoft.com/office/drawing/2014/chart" uri="{C3380CC4-5D6E-409C-BE32-E72D297353CC}">
              <c16:uniqueId val="{00000004-3A05-4D95-87A5-381117C35406}"/>
            </c:ext>
          </c:extLst>
        </c:ser>
        <c:ser>
          <c:idx val="5"/>
          <c:order val="5"/>
          <c:tx>
            <c:strRef>
              <c:f>'1 Utsläpp'!$C$52</c:f>
              <c:strCache>
                <c:ptCount val="1"/>
                <c:pt idx="0">
                  <c:v>Transportbranschen</c:v>
                </c:pt>
              </c:strCache>
            </c:strRef>
          </c:tx>
          <c:invertIfNegative val="0"/>
          <c:cat>
            <c:strRef>
              <c:f>'1 Utsläpp'!$D$46:$BA$46</c:f>
              <c:strCache>
                <c:ptCount val="50"/>
                <c:pt idx="0">
                  <c:v> 2008K1</c:v>
                </c:pt>
                <c:pt idx="1">
                  <c:v> 2008K2</c:v>
                </c:pt>
                <c:pt idx="2">
                  <c:v> 2008K3</c:v>
                </c:pt>
                <c:pt idx="3">
                  <c:v> 2008K4</c:v>
                </c:pt>
                <c:pt idx="4">
                  <c:v> 2009K1</c:v>
                </c:pt>
                <c:pt idx="5">
                  <c:v> 2009K2</c:v>
                </c:pt>
                <c:pt idx="6">
                  <c:v> 2009K3</c:v>
                </c:pt>
                <c:pt idx="7">
                  <c:v> 2009K4</c:v>
                </c:pt>
                <c:pt idx="8">
                  <c:v> 2010K1</c:v>
                </c:pt>
                <c:pt idx="9">
                  <c:v> 2010K2</c:v>
                </c:pt>
                <c:pt idx="10">
                  <c:v> 2010K3</c:v>
                </c:pt>
                <c:pt idx="11">
                  <c:v> 2010K4</c:v>
                </c:pt>
                <c:pt idx="12">
                  <c:v> 2011K1</c:v>
                </c:pt>
                <c:pt idx="13">
                  <c:v> 2011K2</c:v>
                </c:pt>
                <c:pt idx="14">
                  <c:v> 2011K3</c:v>
                </c:pt>
                <c:pt idx="15">
                  <c:v> 2011K4</c:v>
                </c:pt>
                <c:pt idx="16">
                  <c:v> 2012K1</c:v>
                </c:pt>
                <c:pt idx="17">
                  <c:v> 2012K2</c:v>
                </c:pt>
                <c:pt idx="18">
                  <c:v> 2012K3</c:v>
                </c:pt>
                <c:pt idx="19">
                  <c:v> 2012K4</c:v>
                </c:pt>
                <c:pt idx="20">
                  <c:v> 2013K1</c:v>
                </c:pt>
                <c:pt idx="21">
                  <c:v> 2013K2</c:v>
                </c:pt>
                <c:pt idx="22">
                  <c:v> 2013K3</c:v>
                </c:pt>
                <c:pt idx="23">
                  <c:v> 2013K4</c:v>
                </c:pt>
                <c:pt idx="24">
                  <c:v> 2014K1</c:v>
                </c:pt>
                <c:pt idx="25">
                  <c:v> 2014K2</c:v>
                </c:pt>
                <c:pt idx="26">
                  <c:v> 2014K3</c:v>
                </c:pt>
                <c:pt idx="27">
                  <c:v> 2014K4</c:v>
                </c:pt>
                <c:pt idx="28">
                  <c:v> 2015K1</c:v>
                </c:pt>
                <c:pt idx="29">
                  <c:v> 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strCache>
            </c:strRef>
          </c:cat>
          <c:val>
            <c:numRef>
              <c:f>'1 Utsläpp'!$D$52:$BA$52</c:f>
              <c:numCache>
                <c:formatCode>#,##0</c:formatCode>
                <c:ptCount val="50"/>
                <c:pt idx="0">
                  <c:v>2726.1357047997053</c:v>
                </c:pt>
                <c:pt idx="1">
                  <c:v>2923.8401827664893</c:v>
                </c:pt>
                <c:pt idx="2">
                  <c:v>2844.6086301701966</c:v>
                </c:pt>
                <c:pt idx="3">
                  <c:v>2913.9041066141408</c:v>
                </c:pt>
                <c:pt idx="4">
                  <c:v>2598.1326831705765</c:v>
                </c:pt>
                <c:pt idx="5">
                  <c:v>2791.1964997035152</c:v>
                </c:pt>
                <c:pt idx="6">
                  <c:v>2721.8979217378374</c:v>
                </c:pt>
                <c:pt idx="7">
                  <c:v>2724.5783201137901</c:v>
                </c:pt>
                <c:pt idx="8">
                  <c:v>2582.6651887096818</c:v>
                </c:pt>
                <c:pt idx="9">
                  <c:v>2584.8652623487783</c:v>
                </c:pt>
                <c:pt idx="10">
                  <c:v>2630.8844251515102</c:v>
                </c:pt>
                <c:pt idx="11">
                  <c:v>2683.9561763096704</c:v>
                </c:pt>
                <c:pt idx="12">
                  <c:v>2109.741185871886</c:v>
                </c:pt>
                <c:pt idx="13">
                  <c:v>2192.7843150952867</c:v>
                </c:pt>
                <c:pt idx="14">
                  <c:v>2134.9609991288239</c:v>
                </c:pt>
                <c:pt idx="15">
                  <c:v>2018.7623585619244</c:v>
                </c:pt>
                <c:pt idx="16">
                  <c:v>1866.2237254339552</c:v>
                </c:pt>
                <c:pt idx="17">
                  <c:v>1969.4870749733348</c:v>
                </c:pt>
                <c:pt idx="18">
                  <c:v>1988.8926695408759</c:v>
                </c:pt>
                <c:pt idx="19">
                  <c:v>2033.1912936937583</c:v>
                </c:pt>
                <c:pt idx="20">
                  <c:v>2043.5691374109397</c:v>
                </c:pt>
                <c:pt idx="21">
                  <c:v>2228.0580984083649</c:v>
                </c:pt>
                <c:pt idx="22">
                  <c:v>2071.2073291091801</c:v>
                </c:pt>
                <c:pt idx="23">
                  <c:v>2048.3385183476125</c:v>
                </c:pt>
                <c:pt idx="24">
                  <c:v>2046.4976366860533</c:v>
                </c:pt>
                <c:pt idx="25">
                  <c:v>2278.2433588319682</c:v>
                </c:pt>
                <c:pt idx="26">
                  <c:v>2488.3929240289208</c:v>
                </c:pt>
                <c:pt idx="27">
                  <c:v>2190.7931177681771</c:v>
                </c:pt>
                <c:pt idx="28">
                  <c:v>2663.8981856784403</c:v>
                </c:pt>
                <c:pt idx="29">
                  <c:v>2590.7332499137779</c:v>
                </c:pt>
                <c:pt idx="30">
                  <c:v>2707.9740678865428</c:v>
                </c:pt>
                <c:pt idx="31">
                  <c:v>2655.7921028815758</c:v>
                </c:pt>
                <c:pt idx="32">
                  <c:v>2504.7951645040644</c:v>
                </c:pt>
                <c:pt idx="33">
                  <c:v>2531.8425051412723</c:v>
                </c:pt>
                <c:pt idx="34">
                  <c:v>2777.2517408515696</c:v>
                </c:pt>
                <c:pt idx="35">
                  <c:v>2738.3814242929648</c:v>
                </c:pt>
                <c:pt idx="36">
                  <c:v>2215.6429674690862</c:v>
                </c:pt>
                <c:pt idx="37">
                  <c:v>2282.4632350115949</c:v>
                </c:pt>
                <c:pt idx="38">
                  <c:v>2367.1076429675127</c:v>
                </c:pt>
                <c:pt idx="39">
                  <c:v>2302.2761914552802</c:v>
                </c:pt>
                <c:pt idx="40">
                  <c:v>2272.9575604997422</c:v>
                </c:pt>
                <c:pt idx="41">
                  <c:v>2442.901460811102</c:v>
                </c:pt>
                <c:pt idx="42">
                  <c:v>2444.6715864798462</c:v>
                </c:pt>
                <c:pt idx="43">
                  <c:v>2386.5348445848763</c:v>
                </c:pt>
                <c:pt idx="44">
                  <c:v>2289.9372844547124</c:v>
                </c:pt>
                <c:pt idx="45">
                  <c:v>2405.3084416669722</c:v>
                </c:pt>
                <c:pt idx="46">
                  <c:v>2438.3912673606765</c:v>
                </c:pt>
                <c:pt idx="47">
                  <c:v>2318.8459007130964</c:v>
                </c:pt>
                <c:pt idx="48">
                  <c:v>2111.4864096238325</c:v>
                </c:pt>
                <c:pt idx="49">
                  <c:v>1327.6439881537622</c:v>
                </c:pt>
              </c:numCache>
            </c:numRef>
          </c:val>
          <c:extLst>
            <c:ext xmlns:c16="http://schemas.microsoft.com/office/drawing/2014/chart" uri="{C3380CC4-5D6E-409C-BE32-E72D297353CC}">
              <c16:uniqueId val="{00000005-3A05-4D95-87A5-381117C35406}"/>
            </c:ext>
          </c:extLst>
        </c:ser>
        <c:ser>
          <c:idx val="6"/>
          <c:order val="6"/>
          <c:tx>
            <c:strRef>
              <c:f>'1 Utsläpp'!$C$53</c:f>
              <c:strCache>
                <c:ptCount val="1"/>
                <c:pt idx="0">
                  <c:v>Övriga tjänster</c:v>
                </c:pt>
              </c:strCache>
            </c:strRef>
          </c:tx>
          <c:invertIfNegative val="0"/>
          <c:cat>
            <c:strRef>
              <c:f>'1 Utsläpp'!$D$46:$BA$46</c:f>
              <c:strCache>
                <c:ptCount val="50"/>
                <c:pt idx="0">
                  <c:v> 2008K1</c:v>
                </c:pt>
                <c:pt idx="1">
                  <c:v> 2008K2</c:v>
                </c:pt>
                <c:pt idx="2">
                  <c:v> 2008K3</c:v>
                </c:pt>
                <c:pt idx="3">
                  <c:v> 2008K4</c:v>
                </c:pt>
                <c:pt idx="4">
                  <c:v> 2009K1</c:v>
                </c:pt>
                <c:pt idx="5">
                  <c:v> 2009K2</c:v>
                </c:pt>
                <c:pt idx="6">
                  <c:v> 2009K3</c:v>
                </c:pt>
                <c:pt idx="7">
                  <c:v> 2009K4</c:v>
                </c:pt>
                <c:pt idx="8">
                  <c:v> 2010K1</c:v>
                </c:pt>
                <c:pt idx="9">
                  <c:v> 2010K2</c:v>
                </c:pt>
                <c:pt idx="10">
                  <c:v> 2010K3</c:v>
                </c:pt>
                <c:pt idx="11">
                  <c:v> 2010K4</c:v>
                </c:pt>
                <c:pt idx="12">
                  <c:v> 2011K1</c:v>
                </c:pt>
                <c:pt idx="13">
                  <c:v> 2011K2</c:v>
                </c:pt>
                <c:pt idx="14">
                  <c:v> 2011K3</c:v>
                </c:pt>
                <c:pt idx="15">
                  <c:v> 2011K4</c:v>
                </c:pt>
                <c:pt idx="16">
                  <c:v> 2012K1</c:v>
                </c:pt>
                <c:pt idx="17">
                  <c:v> 2012K2</c:v>
                </c:pt>
                <c:pt idx="18">
                  <c:v> 2012K3</c:v>
                </c:pt>
                <c:pt idx="19">
                  <c:v> 2012K4</c:v>
                </c:pt>
                <c:pt idx="20">
                  <c:v> 2013K1</c:v>
                </c:pt>
                <c:pt idx="21">
                  <c:v> 2013K2</c:v>
                </c:pt>
                <c:pt idx="22">
                  <c:v> 2013K3</c:v>
                </c:pt>
                <c:pt idx="23">
                  <c:v> 2013K4</c:v>
                </c:pt>
                <c:pt idx="24">
                  <c:v> 2014K1</c:v>
                </c:pt>
                <c:pt idx="25">
                  <c:v> 2014K2</c:v>
                </c:pt>
                <c:pt idx="26">
                  <c:v> 2014K3</c:v>
                </c:pt>
                <c:pt idx="27">
                  <c:v> 2014K4</c:v>
                </c:pt>
                <c:pt idx="28">
                  <c:v> 2015K1</c:v>
                </c:pt>
                <c:pt idx="29">
                  <c:v> 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strCache>
            </c:strRef>
          </c:cat>
          <c:val>
            <c:numRef>
              <c:f>'1 Utsläpp'!$D$53:$BA$53</c:f>
              <c:numCache>
                <c:formatCode>#,##0</c:formatCode>
                <c:ptCount val="50"/>
                <c:pt idx="0">
                  <c:v>1014.8675364980119</c:v>
                </c:pt>
                <c:pt idx="1">
                  <c:v>1078.5760890275228</c:v>
                </c:pt>
                <c:pt idx="2">
                  <c:v>1056.0579394963208</c:v>
                </c:pt>
                <c:pt idx="3">
                  <c:v>1037.0027167683497</c:v>
                </c:pt>
                <c:pt idx="4">
                  <c:v>944.46978518641629</c:v>
                </c:pt>
                <c:pt idx="5">
                  <c:v>1010.5203552164746</c:v>
                </c:pt>
                <c:pt idx="6">
                  <c:v>1016.979916923822</c:v>
                </c:pt>
                <c:pt idx="7">
                  <c:v>1014.0593188155829</c:v>
                </c:pt>
                <c:pt idx="8">
                  <c:v>1015.5341814413221</c:v>
                </c:pt>
                <c:pt idx="9">
                  <c:v>1042.1526142144799</c:v>
                </c:pt>
                <c:pt idx="10">
                  <c:v>1050.7129326424408</c:v>
                </c:pt>
                <c:pt idx="11">
                  <c:v>1085.2708848957914</c:v>
                </c:pt>
                <c:pt idx="12">
                  <c:v>1027.9407342850629</c:v>
                </c:pt>
                <c:pt idx="13">
                  <c:v>1070.9342753418887</c:v>
                </c:pt>
                <c:pt idx="14">
                  <c:v>1058.9972206745058</c:v>
                </c:pt>
                <c:pt idx="15">
                  <c:v>1035.4038210884542</c:v>
                </c:pt>
                <c:pt idx="16">
                  <c:v>946.69432820296254</c:v>
                </c:pt>
                <c:pt idx="17">
                  <c:v>964.23483560306329</c:v>
                </c:pt>
                <c:pt idx="18">
                  <c:v>964.18375001664685</c:v>
                </c:pt>
                <c:pt idx="19">
                  <c:v>976.38998570924025</c:v>
                </c:pt>
                <c:pt idx="20">
                  <c:v>924.19307138357624</c:v>
                </c:pt>
                <c:pt idx="21">
                  <c:v>965.50739473601323</c:v>
                </c:pt>
                <c:pt idx="22">
                  <c:v>962.99957869080492</c:v>
                </c:pt>
                <c:pt idx="23">
                  <c:v>939.05282916723024</c:v>
                </c:pt>
                <c:pt idx="24">
                  <c:v>866.23160263041393</c:v>
                </c:pt>
                <c:pt idx="25">
                  <c:v>912.33779514077412</c:v>
                </c:pt>
                <c:pt idx="26">
                  <c:v>910.64261360209161</c:v>
                </c:pt>
                <c:pt idx="27">
                  <c:v>901.60726257913279</c:v>
                </c:pt>
                <c:pt idx="28">
                  <c:v>862.77016447129859</c:v>
                </c:pt>
                <c:pt idx="29">
                  <c:v>901.09935933452277</c:v>
                </c:pt>
                <c:pt idx="30">
                  <c:v>894.87006880251818</c:v>
                </c:pt>
                <c:pt idx="31">
                  <c:v>893.93902027892602</c:v>
                </c:pt>
                <c:pt idx="32">
                  <c:v>817.68846885007827</c:v>
                </c:pt>
                <c:pt idx="33">
                  <c:v>865.24108216829791</c:v>
                </c:pt>
                <c:pt idx="34">
                  <c:v>877.68330698183649</c:v>
                </c:pt>
                <c:pt idx="35">
                  <c:v>884.26398339689615</c:v>
                </c:pt>
                <c:pt idx="36">
                  <c:v>814.86492694274443</c:v>
                </c:pt>
                <c:pt idx="37">
                  <c:v>864.00892806704303</c:v>
                </c:pt>
                <c:pt idx="38">
                  <c:v>866.5219171412989</c:v>
                </c:pt>
                <c:pt idx="39">
                  <c:v>845.19520917936097</c:v>
                </c:pt>
                <c:pt idx="40">
                  <c:v>803.59259632713167</c:v>
                </c:pt>
                <c:pt idx="41">
                  <c:v>867.62451962912621</c:v>
                </c:pt>
                <c:pt idx="42">
                  <c:v>879.36983829979522</c:v>
                </c:pt>
                <c:pt idx="43">
                  <c:v>844.51364420539608</c:v>
                </c:pt>
                <c:pt idx="44">
                  <c:v>807.29506294458361</c:v>
                </c:pt>
                <c:pt idx="45">
                  <c:v>871.62613816998191</c:v>
                </c:pt>
                <c:pt idx="46">
                  <c:v>883.0075393781849</c:v>
                </c:pt>
                <c:pt idx="47">
                  <c:v>848.53687137559587</c:v>
                </c:pt>
                <c:pt idx="48">
                  <c:v>791.94957064441564</c:v>
                </c:pt>
                <c:pt idx="49">
                  <c:v>793.02656933665378</c:v>
                </c:pt>
              </c:numCache>
            </c:numRef>
          </c:val>
          <c:extLst>
            <c:ext xmlns:c16="http://schemas.microsoft.com/office/drawing/2014/chart" uri="{C3380CC4-5D6E-409C-BE32-E72D297353CC}">
              <c16:uniqueId val="{00000006-3A05-4D95-87A5-381117C35406}"/>
            </c:ext>
          </c:extLst>
        </c:ser>
        <c:ser>
          <c:idx val="7"/>
          <c:order val="7"/>
          <c:tx>
            <c:strRef>
              <c:f>'1 Utsläpp'!$C$54</c:f>
              <c:strCache>
                <c:ptCount val="1"/>
                <c:pt idx="0">
                  <c:v>Offentlig sektor</c:v>
                </c:pt>
              </c:strCache>
            </c:strRef>
          </c:tx>
          <c:invertIfNegative val="0"/>
          <c:cat>
            <c:strRef>
              <c:f>'1 Utsläpp'!$D$46:$BA$46</c:f>
              <c:strCache>
                <c:ptCount val="50"/>
                <c:pt idx="0">
                  <c:v> 2008K1</c:v>
                </c:pt>
                <c:pt idx="1">
                  <c:v> 2008K2</c:v>
                </c:pt>
                <c:pt idx="2">
                  <c:v> 2008K3</c:v>
                </c:pt>
                <c:pt idx="3">
                  <c:v> 2008K4</c:v>
                </c:pt>
                <c:pt idx="4">
                  <c:v> 2009K1</c:v>
                </c:pt>
                <c:pt idx="5">
                  <c:v> 2009K2</c:v>
                </c:pt>
                <c:pt idx="6">
                  <c:v> 2009K3</c:v>
                </c:pt>
                <c:pt idx="7">
                  <c:v> 2009K4</c:v>
                </c:pt>
                <c:pt idx="8">
                  <c:v> 2010K1</c:v>
                </c:pt>
                <c:pt idx="9">
                  <c:v> 2010K2</c:v>
                </c:pt>
                <c:pt idx="10">
                  <c:v> 2010K3</c:v>
                </c:pt>
                <c:pt idx="11">
                  <c:v> 2010K4</c:v>
                </c:pt>
                <c:pt idx="12">
                  <c:v> 2011K1</c:v>
                </c:pt>
                <c:pt idx="13">
                  <c:v> 2011K2</c:v>
                </c:pt>
                <c:pt idx="14">
                  <c:v> 2011K3</c:v>
                </c:pt>
                <c:pt idx="15">
                  <c:v> 2011K4</c:v>
                </c:pt>
                <c:pt idx="16">
                  <c:v> 2012K1</c:v>
                </c:pt>
                <c:pt idx="17">
                  <c:v> 2012K2</c:v>
                </c:pt>
                <c:pt idx="18">
                  <c:v> 2012K3</c:v>
                </c:pt>
                <c:pt idx="19">
                  <c:v> 2012K4</c:v>
                </c:pt>
                <c:pt idx="20">
                  <c:v> 2013K1</c:v>
                </c:pt>
                <c:pt idx="21">
                  <c:v> 2013K2</c:v>
                </c:pt>
                <c:pt idx="22">
                  <c:v> 2013K3</c:v>
                </c:pt>
                <c:pt idx="23">
                  <c:v> 2013K4</c:v>
                </c:pt>
                <c:pt idx="24">
                  <c:v> 2014K1</c:v>
                </c:pt>
                <c:pt idx="25">
                  <c:v> 2014K2</c:v>
                </c:pt>
                <c:pt idx="26">
                  <c:v> 2014K3</c:v>
                </c:pt>
                <c:pt idx="27">
                  <c:v> 2014K4</c:v>
                </c:pt>
                <c:pt idx="28">
                  <c:v> 2015K1</c:v>
                </c:pt>
                <c:pt idx="29">
                  <c:v> 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strCache>
            </c:strRef>
          </c:cat>
          <c:val>
            <c:numRef>
              <c:f>'1 Utsläpp'!$D$54:$BA$54</c:f>
              <c:numCache>
                <c:formatCode>#,##0</c:formatCode>
                <c:ptCount val="50"/>
                <c:pt idx="0">
                  <c:v>214.75973798370944</c:v>
                </c:pt>
                <c:pt idx="1">
                  <c:v>210.97569674981384</c:v>
                </c:pt>
                <c:pt idx="2">
                  <c:v>208.87994662722625</c:v>
                </c:pt>
                <c:pt idx="3">
                  <c:v>222.34264128399917</c:v>
                </c:pt>
                <c:pt idx="4">
                  <c:v>235.30298176584122</c:v>
                </c:pt>
                <c:pt idx="5">
                  <c:v>225.45854028125368</c:v>
                </c:pt>
                <c:pt idx="6">
                  <c:v>225.01940567294136</c:v>
                </c:pt>
                <c:pt idx="7">
                  <c:v>235.73744723510902</c:v>
                </c:pt>
                <c:pt idx="8">
                  <c:v>226.83725579854163</c:v>
                </c:pt>
                <c:pt idx="9">
                  <c:v>199.60739395414495</c:v>
                </c:pt>
                <c:pt idx="10">
                  <c:v>204.56115247508527</c:v>
                </c:pt>
                <c:pt idx="11">
                  <c:v>236.06836647717088</c:v>
                </c:pt>
                <c:pt idx="12">
                  <c:v>211.92172843860749</c:v>
                </c:pt>
                <c:pt idx="13">
                  <c:v>199.106526256123</c:v>
                </c:pt>
                <c:pt idx="14">
                  <c:v>201.02448741845382</c:v>
                </c:pt>
                <c:pt idx="15">
                  <c:v>204.4300773491733</c:v>
                </c:pt>
                <c:pt idx="16">
                  <c:v>201.93323334476241</c:v>
                </c:pt>
                <c:pt idx="17">
                  <c:v>194.20415093199534</c:v>
                </c:pt>
                <c:pt idx="18">
                  <c:v>201.14585289188372</c:v>
                </c:pt>
                <c:pt idx="19">
                  <c:v>210.51870753618888</c:v>
                </c:pt>
                <c:pt idx="20">
                  <c:v>182.16149288632607</c:v>
                </c:pt>
                <c:pt idx="21">
                  <c:v>180.13117512391176</c:v>
                </c:pt>
                <c:pt idx="22">
                  <c:v>182.3613592919815</c:v>
                </c:pt>
                <c:pt idx="23">
                  <c:v>179.53142716956171</c:v>
                </c:pt>
                <c:pt idx="24">
                  <c:v>174.24873213200809</c:v>
                </c:pt>
                <c:pt idx="25">
                  <c:v>174.61932036184612</c:v>
                </c:pt>
                <c:pt idx="26">
                  <c:v>180.79301855135259</c:v>
                </c:pt>
                <c:pt idx="27">
                  <c:v>175.20990678722904</c:v>
                </c:pt>
                <c:pt idx="28">
                  <c:v>173.6982476704512</c:v>
                </c:pt>
                <c:pt idx="29">
                  <c:v>177.84037703762692</c:v>
                </c:pt>
                <c:pt idx="30">
                  <c:v>182.02358754507048</c:v>
                </c:pt>
                <c:pt idx="31">
                  <c:v>184.91400643321728</c:v>
                </c:pt>
                <c:pt idx="32">
                  <c:v>169.9992241088822</c:v>
                </c:pt>
                <c:pt idx="33">
                  <c:v>173.09736680945394</c:v>
                </c:pt>
                <c:pt idx="34">
                  <c:v>176.47884025069197</c:v>
                </c:pt>
                <c:pt idx="35">
                  <c:v>179.51858231608531</c:v>
                </c:pt>
                <c:pt idx="36">
                  <c:v>167.76195061246827</c:v>
                </c:pt>
                <c:pt idx="37">
                  <c:v>170.72511473224728</c:v>
                </c:pt>
                <c:pt idx="38">
                  <c:v>174.83784896397066</c:v>
                </c:pt>
                <c:pt idx="39">
                  <c:v>171.40405867562788</c:v>
                </c:pt>
                <c:pt idx="40">
                  <c:v>151.90322170294863</c:v>
                </c:pt>
                <c:pt idx="41">
                  <c:v>156.489553078184</c:v>
                </c:pt>
                <c:pt idx="42">
                  <c:v>159.97801921501863</c:v>
                </c:pt>
                <c:pt idx="43">
                  <c:v>157.72256424802208</c:v>
                </c:pt>
                <c:pt idx="44">
                  <c:v>149.68602104508253</c:v>
                </c:pt>
                <c:pt idx="45">
                  <c:v>152.38511375498143</c:v>
                </c:pt>
                <c:pt idx="46">
                  <c:v>157.50685013301606</c:v>
                </c:pt>
                <c:pt idx="47">
                  <c:v>153.88047601340898</c:v>
                </c:pt>
                <c:pt idx="48">
                  <c:v>143.77635532953292</c:v>
                </c:pt>
                <c:pt idx="49">
                  <c:v>123.43611469033874</c:v>
                </c:pt>
              </c:numCache>
            </c:numRef>
          </c:val>
          <c:extLst>
            <c:ext xmlns:c16="http://schemas.microsoft.com/office/drawing/2014/chart" uri="{C3380CC4-5D6E-409C-BE32-E72D297353CC}">
              <c16:uniqueId val="{00000007-3A05-4D95-87A5-381117C35406}"/>
            </c:ext>
          </c:extLst>
        </c:ser>
        <c:ser>
          <c:idx val="8"/>
          <c:order val="8"/>
          <c:tx>
            <c:strRef>
              <c:f>'1 Utsläpp'!$C$55</c:f>
              <c:strCache>
                <c:ptCount val="1"/>
                <c:pt idx="0">
                  <c:v>Hushåll och ideella organisationer</c:v>
                </c:pt>
              </c:strCache>
            </c:strRef>
          </c:tx>
          <c:invertIfNegative val="0"/>
          <c:cat>
            <c:strRef>
              <c:f>'1 Utsläpp'!$D$46:$BA$46</c:f>
              <c:strCache>
                <c:ptCount val="50"/>
                <c:pt idx="0">
                  <c:v> 2008K1</c:v>
                </c:pt>
                <c:pt idx="1">
                  <c:v> 2008K2</c:v>
                </c:pt>
                <c:pt idx="2">
                  <c:v> 2008K3</c:v>
                </c:pt>
                <c:pt idx="3">
                  <c:v> 2008K4</c:v>
                </c:pt>
                <c:pt idx="4">
                  <c:v> 2009K1</c:v>
                </c:pt>
                <c:pt idx="5">
                  <c:v> 2009K2</c:v>
                </c:pt>
                <c:pt idx="6">
                  <c:v> 2009K3</c:v>
                </c:pt>
                <c:pt idx="7">
                  <c:v> 2009K4</c:v>
                </c:pt>
                <c:pt idx="8">
                  <c:v> 2010K1</c:v>
                </c:pt>
                <c:pt idx="9">
                  <c:v> 2010K2</c:v>
                </c:pt>
                <c:pt idx="10">
                  <c:v> 2010K3</c:v>
                </c:pt>
                <c:pt idx="11">
                  <c:v> 2010K4</c:v>
                </c:pt>
                <c:pt idx="12">
                  <c:v> 2011K1</c:v>
                </c:pt>
                <c:pt idx="13">
                  <c:v> 2011K2</c:v>
                </c:pt>
                <c:pt idx="14">
                  <c:v> 2011K3</c:v>
                </c:pt>
                <c:pt idx="15">
                  <c:v> 2011K4</c:v>
                </c:pt>
                <c:pt idx="16">
                  <c:v> 2012K1</c:v>
                </c:pt>
                <c:pt idx="17">
                  <c:v> 2012K2</c:v>
                </c:pt>
                <c:pt idx="18">
                  <c:v> 2012K3</c:v>
                </c:pt>
                <c:pt idx="19">
                  <c:v> 2012K4</c:v>
                </c:pt>
                <c:pt idx="20">
                  <c:v> 2013K1</c:v>
                </c:pt>
                <c:pt idx="21">
                  <c:v> 2013K2</c:v>
                </c:pt>
                <c:pt idx="22">
                  <c:v> 2013K3</c:v>
                </c:pt>
                <c:pt idx="23">
                  <c:v> 2013K4</c:v>
                </c:pt>
                <c:pt idx="24">
                  <c:v> 2014K1</c:v>
                </c:pt>
                <c:pt idx="25">
                  <c:v> 2014K2</c:v>
                </c:pt>
                <c:pt idx="26">
                  <c:v> 2014K3</c:v>
                </c:pt>
                <c:pt idx="27">
                  <c:v> 2014K4</c:v>
                </c:pt>
                <c:pt idx="28">
                  <c:v> 2015K1</c:v>
                </c:pt>
                <c:pt idx="29">
                  <c:v> 2015K2</c:v>
                </c:pt>
                <c:pt idx="30">
                  <c:v>2015K3</c:v>
                </c:pt>
                <c:pt idx="31">
                  <c:v>2015K4</c:v>
                </c:pt>
                <c:pt idx="32">
                  <c:v>2016K1</c:v>
                </c:pt>
                <c:pt idx="33">
                  <c:v>2016K2</c:v>
                </c:pt>
                <c:pt idx="34">
                  <c:v>2016K3</c:v>
                </c:pt>
                <c:pt idx="35">
                  <c:v>2016K4</c:v>
                </c:pt>
                <c:pt idx="36">
                  <c:v>2017K1</c:v>
                </c:pt>
                <c:pt idx="37">
                  <c:v>2017K2</c:v>
                </c:pt>
                <c:pt idx="38">
                  <c:v>2017K3</c:v>
                </c:pt>
                <c:pt idx="39">
                  <c:v>2017K4</c:v>
                </c:pt>
                <c:pt idx="40">
                  <c:v>2018K1</c:v>
                </c:pt>
                <c:pt idx="41">
                  <c:v>2018K2</c:v>
                </c:pt>
                <c:pt idx="42">
                  <c:v>2018K3</c:v>
                </c:pt>
                <c:pt idx="43">
                  <c:v>2018K4</c:v>
                </c:pt>
                <c:pt idx="44">
                  <c:v>2019K1</c:v>
                </c:pt>
                <c:pt idx="45">
                  <c:v>2019K2</c:v>
                </c:pt>
                <c:pt idx="46">
                  <c:v>2019K3</c:v>
                </c:pt>
                <c:pt idx="47">
                  <c:v>2019K4</c:v>
                </c:pt>
                <c:pt idx="48">
                  <c:v>2020K1</c:v>
                </c:pt>
                <c:pt idx="49">
                  <c:v>2020K2</c:v>
                </c:pt>
              </c:strCache>
            </c:strRef>
          </c:cat>
          <c:val>
            <c:numRef>
              <c:f>'1 Utsläpp'!$D$55:$BA$55</c:f>
              <c:numCache>
                <c:formatCode>#,##0</c:formatCode>
                <c:ptCount val="50"/>
                <c:pt idx="0">
                  <c:v>2684.2186849896125</c:v>
                </c:pt>
                <c:pt idx="1">
                  <c:v>2888.7934920845619</c:v>
                </c:pt>
                <c:pt idx="2">
                  <c:v>2933.2450185661774</c:v>
                </c:pt>
                <c:pt idx="3">
                  <c:v>2782.0887925961197</c:v>
                </c:pt>
                <c:pt idx="4">
                  <c:v>2654.7953219438814</c:v>
                </c:pt>
                <c:pt idx="5">
                  <c:v>2882.5064254851959</c:v>
                </c:pt>
                <c:pt idx="6">
                  <c:v>2958.274881947395</c:v>
                </c:pt>
                <c:pt idx="7">
                  <c:v>2738.1420336695182</c:v>
                </c:pt>
                <c:pt idx="8">
                  <c:v>2616.5457166201727</c:v>
                </c:pt>
                <c:pt idx="9">
                  <c:v>2757.6937799983903</c:v>
                </c:pt>
                <c:pt idx="10">
                  <c:v>2872.0284093490322</c:v>
                </c:pt>
                <c:pt idx="11">
                  <c:v>2733.8798243457763</c:v>
                </c:pt>
                <c:pt idx="12">
                  <c:v>2446.2489688893038</c:v>
                </c:pt>
                <c:pt idx="13">
                  <c:v>2642.1845838038271</c:v>
                </c:pt>
                <c:pt idx="14">
                  <c:v>2679.4925166075836</c:v>
                </c:pt>
                <c:pt idx="15">
                  <c:v>2452.9970970775598</c:v>
                </c:pt>
                <c:pt idx="16">
                  <c:v>2347.8419879943904</c:v>
                </c:pt>
                <c:pt idx="17">
                  <c:v>2496.9090925450741</c:v>
                </c:pt>
                <c:pt idx="18">
                  <c:v>2574.1655975210347</c:v>
                </c:pt>
                <c:pt idx="19">
                  <c:v>2395.6293716743608</c:v>
                </c:pt>
                <c:pt idx="20">
                  <c:v>2296.4334698835842</c:v>
                </c:pt>
                <c:pt idx="21">
                  <c:v>2497.2004537381067</c:v>
                </c:pt>
                <c:pt idx="22">
                  <c:v>2571.1122839521722</c:v>
                </c:pt>
                <c:pt idx="23">
                  <c:v>2330.8965320681705</c:v>
                </c:pt>
                <c:pt idx="24">
                  <c:v>2234.0355734172313</c:v>
                </c:pt>
                <c:pt idx="25">
                  <c:v>2474.2746809017071</c:v>
                </c:pt>
                <c:pt idx="26">
                  <c:v>2541.4730962858994</c:v>
                </c:pt>
                <c:pt idx="27">
                  <c:v>2336.0214879161467</c:v>
                </c:pt>
                <c:pt idx="28">
                  <c:v>2234.391890211873</c:v>
                </c:pt>
                <c:pt idx="29">
                  <c:v>2478.2115084291308</c:v>
                </c:pt>
                <c:pt idx="30">
                  <c:v>2569.2598960816872</c:v>
                </c:pt>
                <c:pt idx="31">
                  <c:v>2383.2130340416397</c:v>
                </c:pt>
                <c:pt idx="32">
                  <c:v>2188.0000709048109</c:v>
                </c:pt>
                <c:pt idx="33">
                  <c:v>2413.0416754171983</c:v>
                </c:pt>
                <c:pt idx="34">
                  <c:v>2484.5272249525724</c:v>
                </c:pt>
                <c:pt idx="35">
                  <c:v>2302.8788098218615</c:v>
                </c:pt>
                <c:pt idx="36">
                  <c:v>2140.8831956158792</c:v>
                </c:pt>
                <c:pt idx="37">
                  <c:v>2381.2587376629426</c:v>
                </c:pt>
                <c:pt idx="38">
                  <c:v>2433.8366916440546</c:v>
                </c:pt>
                <c:pt idx="39">
                  <c:v>2245.2298459033937</c:v>
                </c:pt>
                <c:pt idx="40">
                  <c:v>2034.9514670528449</c:v>
                </c:pt>
                <c:pt idx="41">
                  <c:v>2282.268936388049</c:v>
                </c:pt>
                <c:pt idx="42">
                  <c:v>2383.4469251262421</c:v>
                </c:pt>
                <c:pt idx="43">
                  <c:v>2179.6361412516276</c:v>
                </c:pt>
                <c:pt idx="44">
                  <c:v>2017.0564465482246</c:v>
                </c:pt>
                <c:pt idx="45">
                  <c:v>2260.7750910060545</c:v>
                </c:pt>
                <c:pt idx="46">
                  <c:v>2359.3932675113119</c:v>
                </c:pt>
                <c:pt idx="47">
                  <c:v>2160.1642082437702</c:v>
                </c:pt>
                <c:pt idx="48">
                  <c:v>1969.3646840918796</c:v>
                </c:pt>
                <c:pt idx="49">
                  <c:v>1922.3264563593445</c:v>
                </c:pt>
              </c:numCache>
            </c:numRef>
          </c:val>
          <c:extLst>
            <c:ext xmlns:c16="http://schemas.microsoft.com/office/drawing/2014/chart" uri="{C3380CC4-5D6E-409C-BE32-E72D297353CC}">
              <c16:uniqueId val="{00000008-3A05-4D95-87A5-381117C35406}"/>
            </c:ext>
          </c:extLst>
        </c:ser>
        <c:dLbls>
          <c:showLegendKey val="0"/>
          <c:showVal val="0"/>
          <c:showCatName val="0"/>
          <c:showSerName val="0"/>
          <c:showPercent val="0"/>
          <c:showBubbleSize val="0"/>
        </c:dLbls>
        <c:gapWidth val="150"/>
        <c:overlap val="100"/>
        <c:axId val="396977664"/>
        <c:axId val="396979200"/>
      </c:barChart>
      <c:catAx>
        <c:axId val="396977664"/>
        <c:scaling>
          <c:orientation val="minMax"/>
        </c:scaling>
        <c:delete val="0"/>
        <c:axPos val="b"/>
        <c:numFmt formatCode="General" sourceLinked="0"/>
        <c:majorTickMark val="out"/>
        <c:minorTickMark val="none"/>
        <c:tickLblPos val="nextTo"/>
        <c:crossAx val="396979200"/>
        <c:crosses val="autoZero"/>
        <c:auto val="1"/>
        <c:lblAlgn val="ctr"/>
        <c:lblOffset val="100"/>
        <c:noMultiLvlLbl val="0"/>
      </c:catAx>
      <c:valAx>
        <c:axId val="396979200"/>
        <c:scaling>
          <c:orientation val="minMax"/>
        </c:scaling>
        <c:delete val="0"/>
        <c:axPos val="l"/>
        <c:majorGridlines/>
        <c:title>
          <c:tx>
            <c:rich>
              <a:bodyPr rot="-5400000" vert="horz"/>
              <a:lstStyle/>
              <a:p>
                <a:pPr>
                  <a:defRPr b="1"/>
                </a:pPr>
                <a:r>
                  <a:rPr lang="sv-SE" sz="1000" b="1" i="0" u="none" strike="noStrike" baseline="0">
                    <a:effectLst/>
                  </a:rPr>
                  <a:t>Tusen ton koldioxidekvivalenter</a:t>
                </a:r>
                <a:r>
                  <a:rPr lang="sv-SE" sz="1000" b="1" i="0" u="none" strike="noStrike" baseline="0"/>
                  <a:t> </a:t>
                </a:r>
                <a:endParaRPr lang="sv-SE" b="1"/>
              </a:p>
            </c:rich>
          </c:tx>
          <c:layout>
            <c:manualLayout>
              <c:xMode val="edge"/>
              <c:yMode val="edge"/>
              <c:x val="1.4027828842247247E-2"/>
              <c:y val="0.22033067968312656"/>
            </c:manualLayout>
          </c:layout>
          <c:overlay val="0"/>
        </c:title>
        <c:numFmt formatCode="#,##0" sourceLinked="0"/>
        <c:majorTickMark val="out"/>
        <c:minorTickMark val="none"/>
        <c:tickLblPos val="nextTo"/>
        <c:crossAx val="396977664"/>
        <c:crosses val="autoZero"/>
        <c:crossBetween val="between"/>
      </c:valAx>
    </c:plotArea>
    <c:legend>
      <c:legendPos val="b"/>
      <c:layout>
        <c:manualLayout>
          <c:xMode val="edge"/>
          <c:yMode val="edge"/>
          <c:x val="5.9223144933630061E-2"/>
          <c:y val="0.76952689470351754"/>
          <c:w val="0.89491174292180609"/>
          <c:h val="0.20880725286353691"/>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sv-SE" sz="1400" b="1" i="0" baseline="0">
                <a:effectLst/>
              </a:rPr>
              <a:t>Intensiteter: Utsläpp av växthusgaser per sysselsatta, 2018K1 - 2020K2</a:t>
            </a:r>
          </a:p>
        </c:rich>
      </c:tx>
      <c:overlay val="0"/>
    </c:title>
    <c:autoTitleDeleted val="0"/>
    <c:plotArea>
      <c:layout>
        <c:manualLayout>
          <c:layoutTarget val="inner"/>
          <c:xMode val="edge"/>
          <c:yMode val="edge"/>
          <c:x val="5.2651772795786471E-2"/>
          <c:y val="0.10162236055526176"/>
          <c:w val="0.9377012891026989"/>
          <c:h val="0.66940703203628538"/>
        </c:manualLayout>
      </c:layout>
      <c:barChart>
        <c:barDir val="col"/>
        <c:grouping val="clustered"/>
        <c:varyColors val="0"/>
        <c:ser>
          <c:idx val="3"/>
          <c:order val="0"/>
          <c:tx>
            <c:strRef>
              <c:f>'5 Utsläpp per syss.'!$C$49</c:f>
              <c:strCache>
                <c:ptCount val="1"/>
                <c:pt idx="0">
                  <c:v>El, gas och värmeverk samt vatten, avlopp och avfall</c:v>
                </c:pt>
              </c:strCache>
            </c:strRef>
          </c:tx>
          <c:invertIfNegative val="0"/>
          <c:cat>
            <c:strRef>
              <c:extLst>
                <c:ext xmlns:c15="http://schemas.microsoft.com/office/drawing/2012/chart" uri="{02D57815-91ED-43cb-92C2-25804820EDAC}">
                  <c15:fullRef>
                    <c15:sqref>'5 Utsläpp per syss.'!$AH$45:$BA$45</c15:sqref>
                  </c15:fullRef>
                </c:ext>
              </c:extLst>
              <c:f>'5 Utsläpp per syss.'!$AR$45:$BA$45</c:f>
              <c:strCache>
                <c:ptCount val="10"/>
                <c:pt idx="0">
                  <c:v>2018K1</c:v>
                </c:pt>
                <c:pt idx="1">
                  <c:v>2018K2</c:v>
                </c:pt>
                <c:pt idx="2">
                  <c:v>2018K3</c:v>
                </c:pt>
                <c:pt idx="3">
                  <c:v>2018K4</c:v>
                </c:pt>
                <c:pt idx="4">
                  <c:v>2019K1</c:v>
                </c:pt>
                <c:pt idx="5">
                  <c:v>2019K2</c:v>
                </c:pt>
                <c:pt idx="6">
                  <c:v>2019K3</c:v>
                </c:pt>
                <c:pt idx="7">
                  <c:v>2019K4</c:v>
                </c:pt>
                <c:pt idx="8">
                  <c:v>2020K1</c:v>
                </c:pt>
                <c:pt idx="9">
                  <c:v>2020K2</c:v>
                </c:pt>
              </c:strCache>
            </c:strRef>
          </c:cat>
          <c:val>
            <c:numRef>
              <c:extLst>
                <c:ext xmlns:c15="http://schemas.microsoft.com/office/drawing/2012/chart" uri="{02D57815-91ED-43cb-92C2-25804820EDAC}">
                  <c15:fullRef>
                    <c15:sqref>'5 Utsläpp per syss.'!$AH$49:$BA$49</c15:sqref>
                  </c15:fullRef>
                </c:ext>
              </c:extLst>
              <c:f>'5 Utsläpp per syss.'!$AR$49:$BA$49</c:f>
              <c:numCache>
                <c:formatCode>0.0</c:formatCode>
                <c:ptCount val="10"/>
                <c:pt idx="0">
                  <c:v>50.379943272480773</c:v>
                </c:pt>
                <c:pt idx="1">
                  <c:v>29.266744359619885</c:v>
                </c:pt>
                <c:pt idx="2">
                  <c:v>24.194799810575081</c:v>
                </c:pt>
                <c:pt idx="3">
                  <c:v>35.498416914077602</c:v>
                </c:pt>
                <c:pt idx="4">
                  <c:v>47.328046451915604</c:v>
                </c:pt>
                <c:pt idx="5">
                  <c:v>23.727156600226618</c:v>
                </c:pt>
                <c:pt idx="6">
                  <c:v>21.461130360048241</c:v>
                </c:pt>
                <c:pt idx="7">
                  <c:v>26.873178693445819</c:v>
                </c:pt>
                <c:pt idx="8">
                  <c:v>32.006704130365875</c:v>
                </c:pt>
                <c:pt idx="9">
                  <c:v>25.810898959658779</c:v>
                </c:pt>
              </c:numCache>
            </c:numRef>
          </c:val>
          <c:extLst>
            <c:ext xmlns:c16="http://schemas.microsoft.com/office/drawing/2014/chart" uri="{C3380CC4-5D6E-409C-BE32-E72D297353CC}">
              <c16:uniqueId val="{00000000-D11D-422A-9165-4A93BA22A7F7}"/>
            </c:ext>
          </c:extLst>
        </c:ser>
        <c:ser>
          <c:idx val="1"/>
          <c:order val="1"/>
          <c:tx>
            <c:strRef>
              <c:f>'5 Utsläpp per syss.'!$C$47</c:f>
              <c:strCache>
                <c:ptCount val="1"/>
                <c:pt idx="0">
                  <c:v>Utvinning av mineral</c:v>
                </c:pt>
              </c:strCache>
            </c:strRef>
          </c:tx>
          <c:invertIfNegative val="0"/>
          <c:cat>
            <c:strRef>
              <c:extLst>
                <c:ext xmlns:c15="http://schemas.microsoft.com/office/drawing/2012/chart" uri="{02D57815-91ED-43cb-92C2-25804820EDAC}">
                  <c15:fullRef>
                    <c15:sqref>'5 Utsläpp per syss.'!$AH$45:$BA$45</c15:sqref>
                  </c15:fullRef>
                </c:ext>
              </c:extLst>
              <c:f>'5 Utsläpp per syss.'!$AR$45:$BA$45</c:f>
              <c:strCache>
                <c:ptCount val="10"/>
                <c:pt idx="0">
                  <c:v>2018K1</c:v>
                </c:pt>
                <c:pt idx="1">
                  <c:v>2018K2</c:v>
                </c:pt>
                <c:pt idx="2">
                  <c:v>2018K3</c:v>
                </c:pt>
                <c:pt idx="3">
                  <c:v>2018K4</c:v>
                </c:pt>
                <c:pt idx="4">
                  <c:v>2019K1</c:v>
                </c:pt>
                <c:pt idx="5">
                  <c:v>2019K2</c:v>
                </c:pt>
                <c:pt idx="6">
                  <c:v>2019K3</c:v>
                </c:pt>
                <c:pt idx="7">
                  <c:v>2019K4</c:v>
                </c:pt>
                <c:pt idx="8">
                  <c:v>2020K1</c:v>
                </c:pt>
                <c:pt idx="9">
                  <c:v>2020K2</c:v>
                </c:pt>
              </c:strCache>
            </c:strRef>
          </c:cat>
          <c:val>
            <c:numRef>
              <c:extLst>
                <c:ext xmlns:c15="http://schemas.microsoft.com/office/drawing/2012/chart" uri="{02D57815-91ED-43cb-92C2-25804820EDAC}">
                  <c15:fullRef>
                    <c15:sqref>'5 Utsläpp per syss.'!$AH$47:$BA$47</c15:sqref>
                  </c15:fullRef>
                </c:ext>
              </c:extLst>
              <c:f>'5 Utsläpp per syss.'!$AR$47:$BA$47</c:f>
              <c:numCache>
                <c:formatCode>0.0</c:formatCode>
                <c:ptCount val="10"/>
                <c:pt idx="0">
                  <c:v>32.214960149484895</c:v>
                </c:pt>
                <c:pt idx="1">
                  <c:v>30.617330180210143</c:v>
                </c:pt>
                <c:pt idx="2">
                  <c:v>31.122988423019553</c:v>
                </c:pt>
                <c:pt idx="3">
                  <c:v>37.343522629499695</c:v>
                </c:pt>
                <c:pt idx="4">
                  <c:v>31.01904136667283</c:v>
                </c:pt>
                <c:pt idx="5">
                  <c:v>32.031923269630589</c:v>
                </c:pt>
                <c:pt idx="6">
                  <c:v>32.328670671306426</c:v>
                </c:pt>
                <c:pt idx="7">
                  <c:v>40.122301485526826</c:v>
                </c:pt>
                <c:pt idx="8">
                  <c:v>33.696632262533932</c:v>
                </c:pt>
                <c:pt idx="9">
                  <c:v>30.774706787455479</c:v>
                </c:pt>
              </c:numCache>
            </c:numRef>
          </c:val>
          <c:extLst>
            <c:ext xmlns:c16="http://schemas.microsoft.com/office/drawing/2014/chart" uri="{C3380CC4-5D6E-409C-BE32-E72D297353CC}">
              <c16:uniqueId val="{00000001-D11D-422A-9165-4A93BA22A7F7}"/>
            </c:ext>
          </c:extLst>
        </c:ser>
        <c:ser>
          <c:idx val="0"/>
          <c:order val="2"/>
          <c:tx>
            <c:strRef>
              <c:f>'5 Utsläpp per syss.'!$C$46</c:f>
              <c:strCache>
                <c:ptCount val="1"/>
                <c:pt idx="0">
                  <c:v>Jordbruk, skogsbruk och fiske</c:v>
                </c:pt>
              </c:strCache>
            </c:strRef>
          </c:tx>
          <c:invertIfNegative val="0"/>
          <c:cat>
            <c:strRef>
              <c:extLst>
                <c:ext xmlns:c15="http://schemas.microsoft.com/office/drawing/2012/chart" uri="{02D57815-91ED-43cb-92C2-25804820EDAC}">
                  <c15:fullRef>
                    <c15:sqref>'5 Utsläpp per syss.'!$AH$45:$BA$45</c15:sqref>
                  </c15:fullRef>
                </c:ext>
              </c:extLst>
              <c:f>'5 Utsläpp per syss.'!$AR$45:$BA$45</c:f>
              <c:strCache>
                <c:ptCount val="10"/>
                <c:pt idx="0">
                  <c:v>2018K1</c:v>
                </c:pt>
                <c:pt idx="1">
                  <c:v>2018K2</c:v>
                </c:pt>
                <c:pt idx="2">
                  <c:v>2018K3</c:v>
                </c:pt>
                <c:pt idx="3">
                  <c:v>2018K4</c:v>
                </c:pt>
                <c:pt idx="4">
                  <c:v>2019K1</c:v>
                </c:pt>
                <c:pt idx="5">
                  <c:v>2019K2</c:v>
                </c:pt>
                <c:pt idx="6">
                  <c:v>2019K3</c:v>
                </c:pt>
                <c:pt idx="7">
                  <c:v>2019K4</c:v>
                </c:pt>
                <c:pt idx="8">
                  <c:v>2020K1</c:v>
                </c:pt>
                <c:pt idx="9">
                  <c:v>2020K2</c:v>
                </c:pt>
              </c:strCache>
            </c:strRef>
          </c:cat>
          <c:val>
            <c:numRef>
              <c:extLst>
                <c:ext xmlns:c15="http://schemas.microsoft.com/office/drawing/2012/chart" uri="{02D57815-91ED-43cb-92C2-25804820EDAC}">
                  <c15:fullRef>
                    <c15:sqref>'5 Utsläpp per syss.'!$AH$46:$BA$46</c15:sqref>
                  </c15:fullRef>
                </c:ext>
              </c:extLst>
              <c:f>'5 Utsläpp per syss.'!$AR$46:$BA$46</c:f>
              <c:numCache>
                <c:formatCode>0.0</c:formatCode>
                <c:ptCount val="10"/>
                <c:pt idx="0">
                  <c:v>19.626115047304744</c:v>
                </c:pt>
                <c:pt idx="1">
                  <c:v>22.493229068267325</c:v>
                </c:pt>
                <c:pt idx="2">
                  <c:v>21.944428643342295</c:v>
                </c:pt>
                <c:pt idx="3">
                  <c:v>22.873369159051119</c:v>
                </c:pt>
                <c:pt idx="4">
                  <c:v>20.030539378800686</c:v>
                </c:pt>
                <c:pt idx="5">
                  <c:v>22.380407125875621</c:v>
                </c:pt>
                <c:pt idx="6">
                  <c:v>22.618737959643251</c:v>
                </c:pt>
                <c:pt idx="7">
                  <c:v>22.87355434362507</c:v>
                </c:pt>
                <c:pt idx="8">
                  <c:v>21.541085173050163</c:v>
                </c:pt>
                <c:pt idx="9">
                  <c:v>21.478510442942287</c:v>
                </c:pt>
              </c:numCache>
            </c:numRef>
          </c:val>
          <c:extLst>
            <c:ext xmlns:c16="http://schemas.microsoft.com/office/drawing/2014/chart" uri="{C3380CC4-5D6E-409C-BE32-E72D297353CC}">
              <c16:uniqueId val="{00000002-D11D-422A-9165-4A93BA22A7F7}"/>
            </c:ext>
          </c:extLst>
        </c:ser>
        <c:ser>
          <c:idx val="5"/>
          <c:order val="3"/>
          <c:tx>
            <c:strRef>
              <c:f>'5 Utsläpp per syss.'!$C$51</c:f>
              <c:strCache>
                <c:ptCount val="1"/>
                <c:pt idx="0">
                  <c:v>Transportbranschen</c:v>
                </c:pt>
              </c:strCache>
            </c:strRef>
          </c:tx>
          <c:invertIfNegative val="0"/>
          <c:cat>
            <c:strRef>
              <c:extLst>
                <c:ext xmlns:c15="http://schemas.microsoft.com/office/drawing/2012/chart" uri="{02D57815-91ED-43cb-92C2-25804820EDAC}">
                  <c15:fullRef>
                    <c15:sqref>'5 Utsläpp per syss.'!$AH$45:$BA$45</c15:sqref>
                  </c15:fullRef>
                </c:ext>
              </c:extLst>
              <c:f>'5 Utsläpp per syss.'!$AR$45:$BA$45</c:f>
              <c:strCache>
                <c:ptCount val="10"/>
                <c:pt idx="0">
                  <c:v>2018K1</c:v>
                </c:pt>
                <c:pt idx="1">
                  <c:v>2018K2</c:v>
                </c:pt>
                <c:pt idx="2">
                  <c:v>2018K3</c:v>
                </c:pt>
                <c:pt idx="3">
                  <c:v>2018K4</c:v>
                </c:pt>
                <c:pt idx="4">
                  <c:v>2019K1</c:v>
                </c:pt>
                <c:pt idx="5">
                  <c:v>2019K2</c:v>
                </c:pt>
                <c:pt idx="6">
                  <c:v>2019K3</c:v>
                </c:pt>
                <c:pt idx="7">
                  <c:v>2019K4</c:v>
                </c:pt>
                <c:pt idx="8">
                  <c:v>2020K1</c:v>
                </c:pt>
                <c:pt idx="9">
                  <c:v>2020K2</c:v>
                </c:pt>
              </c:strCache>
            </c:strRef>
          </c:cat>
          <c:val>
            <c:numRef>
              <c:extLst>
                <c:ext xmlns:c15="http://schemas.microsoft.com/office/drawing/2012/chart" uri="{02D57815-91ED-43cb-92C2-25804820EDAC}">
                  <c15:fullRef>
                    <c15:sqref>'5 Utsläpp per syss.'!$AH$51:$BA$51</c15:sqref>
                  </c15:fullRef>
                </c:ext>
              </c:extLst>
              <c:f>'5 Utsläpp per syss.'!$AR$51:$BA$51</c:f>
              <c:numCache>
                <c:formatCode>0.0</c:formatCode>
                <c:ptCount val="10"/>
                <c:pt idx="0">
                  <c:v>9.4864672808837316</c:v>
                </c:pt>
                <c:pt idx="1">
                  <c:v>9.9995966467912485</c:v>
                </c:pt>
                <c:pt idx="2">
                  <c:v>10.089441132809929</c:v>
                </c:pt>
                <c:pt idx="3">
                  <c:v>9.5118965507567808</c:v>
                </c:pt>
                <c:pt idx="4">
                  <c:v>9.4313726707360477</c:v>
                </c:pt>
                <c:pt idx="5">
                  <c:v>9.7538866247646894</c:v>
                </c:pt>
                <c:pt idx="6">
                  <c:v>9.9081319275118922</c:v>
                </c:pt>
                <c:pt idx="7">
                  <c:v>9.143714119531138</c:v>
                </c:pt>
                <c:pt idx="8">
                  <c:v>9.1327266852241902</c:v>
                </c:pt>
                <c:pt idx="9">
                  <c:v>5.7424047930526045</c:v>
                </c:pt>
              </c:numCache>
            </c:numRef>
          </c:val>
          <c:extLst>
            <c:ext xmlns:c16="http://schemas.microsoft.com/office/drawing/2014/chart" uri="{C3380CC4-5D6E-409C-BE32-E72D297353CC}">
              <c16:uniqueId val="{00000003-D11D-422A-9165-4A93BA22A7F7}"/>
            </c:ext>
          </c:extLst>
        </c:ser>
        <c:ser>
          <c:idx val="2"/>
          <c:order val="4"/>
          <c:tx>
            <c:strRef>
              <c:f>'5 Utsläpp per syss.'!$C$48</c:f>
              <c:strCache>
                <c:ptCount val="1"/>
                <c:pt idx="0">
                  <c:v>Tillverkningsindustri</c:v>
                </c:pt>
              </c:strCache>
            </c:strRef>
          </c:tx>
          <c:invertIfNegative val="0"/>
          <c:cat>
            <c:strRef>
              <c:extLst>
                <c:ext xmlns:c15="http://schemas.microsoft.com/office/drawing/2012/chart" uri="{02D57815-91ED-43cb-92C2-25804820EDAC}">
                  <c15:fullRef>
                    <c15:sqref>'5 Utsläpp per syss.'!$AH$45:$BA$45</c15:sqref>
                  </c15:fullRef>
                </c:ext>
              </c:extLst>
              <c:f>'5 Utsläpp per syss.'!$AR$45:$BA$45</c:f>
              <c:strCache>
                <c:ptCount val="10"/>
                <c:pt idx="0">
                  <c:v>2018K1</c:v>
                </c:pt>
                <c:pt idx="1">
                  <c:v>2018K2</c:v>
                </c:pt>
                <c:pt idx="2">
                  <c:v>2018K3</c:v>
                </c:pt>
                <c:pt idx="3">
                  <c:v>2018K4</c:v>
                </c:pt>
                <c:pt idx="4">
                  <c:v>2019K1</c:v>
                </c:pt>
                <c:pt idx="5">
                  <c:v>2019K2</c:v>
                </c:pt>
                <c:pt idx="6">
                  <c:v>2019K3</c:v>
                </c:pt>
                <c:pt idx="7">
                  <c:v>2019K4</c:v>
                </c:pt>
                <c:pt idx="8">
                  <c:v>2020K1</c:v>
                </c:pt>
                <c:pt idx="9">
                  <c:v>2020K2</c:v>
                </c:pt>
              </c:strCache>
            </c:strRef>
          </c:cat>
          <c:val>
            <c:numRef>
              <c:extLst>
                <c:ext xmlns:c15="http://schemas.microsoft.com/office/drawing/2012/chart" uri="{02D57815-91ED-43cb-92C2-25804820EDAC}">
                  <c15:fullRef>
                    <c15:sqref>'5 Utsläpp per syss.'!$AH$48:$BA$48</c15:sqref>
                  </c15:fullRef>
                </c:ext>
              </c:extLst>
              <c:f>'5 Utsläpp per syss.'!$AR$48:$BA$48</c:f>
              <c:numCache>
                <c:formatCode>0.0</c:formatCode>
                <c:ptCount val="10"/>
                <c:pt idx="0">
                  <c:v>6.4977142194609838</c:v>
                </c:pt>
                <c:pt idx="1">
                  <c:v>6.434280238535024</c:v>
                </c:pt>
                <c:pt idx="2">
                  <c:v>6.0933070591286622</c:v>
                </c:pt>
                <c:pt idx="3">
                  <c:v>6.8754729415879412</c:v>
                </c:pt>
                <c:pt idx="4">
                  <c:v>6.5412168977541549</c:v>
                </c:pt>
                <c:pt idx="5">
                  <c:v>6.4241064626933815</c:v>
                </c:pt>
                <c:pt idx="6">
                  <c:v>6.2501331393211776</c:v>
                </c:pt>
                <c:pt idx="7">
                  <c:v>6.7927200618190806</c:v>
                </c:pt>
                <c:pt idx="8">
                  <c:v>6.5185053054074613</c:v>
                </c:pt>
                <c:pt idx="9">
                  <c:v>6.2702902984195514</c:v>
                </c:pt>
              </c:numCache>
            </c:numRef>
          </c:val>
          <c:extLst>
            <c:ext xmlns:c16="http://schemas.microsoft.com/office/drawing/2014/chart" uri="{C3380CC4-5D6E-409C-BE32-E72D297353CC}">
              <c16:uniqueId val="{00000004-D11D-422A-9165-4A93BA22A7F7}"/>
            </c:ext>
          </c:extLst>
        </c:ser>
        <c:ser>
          <c:idx val="4"/>
          <c:order val="5"/>
          <c:tx>
            <c:strRef>
              <c:f>'5 Utsläpp per syss.'!$C$50</c:f>
              <c:strCache>
                <c:ptCount val="1"/>
                <c:pt idx="0">
                  <c:v>Byggverksamhet</c:v>
                </c:pt>
              </c:strCache>
            </c:strRef>
          </c:tx>
          <c:invertIfNegative val="0"/>
          <c:cat>
            <c:strRef>
              <c:extLst>
                <c:ext xmlns:c15="http://schemas.microsoft.com/office/drawing/2012/chart" uri="{02D57815-91ED-43cb-92C2-25804820EDAC}">
                  <c15:fullRef>
                    <c15:sqref>'5 Utsläpp per syss.'!$AH$45:$BA$45</c15:sqref>
                  </c15:fullRef>
                </c:ext>
              </c:extLst>
              <c:f>'5 Utsläpp per syss.'!$AR$45:$BA$45</c:f>
              <c:strCache>
                <c:ptCount val="10"/>
                <c:pt idx="0">
                  <c:v>2018K1</c:v>
                </c:pt>
                <c:pt idx="1">
                  <c:v>2018K2</c:v>
                </c:pt>
                <c:pt idx="2">
                  <c:v>2018K3</c:v>
                </c:pt>
                <c:pt idx="3">
                  <c:v>2018K4</c:v>
                </c:pt>
                <c:pt idx="4">
                  <c:v>2019K1</c:v>
                </c:pt>
                <c:pt idx="5">
                  <c:v>2019K2</c:v>
                </c:pt>
                <c:pt idx="6">
                  <c:v>2019K3</c:v>
                </c:pt>
                <c:pt idx="7">
                  <c:v>2019K4</c:v>
                </c:pt>
                <c:pt idx="8">
                  <c:v>2020K1</c:v>
                </c:pt>
                <c:pt idx="9">
                  <c:v>2020K2</c:v>
                </c:pt>
              </c:strCache>
            </c:strRef>
          </c:cat>
          <c:val>
            <c:numRef>
              <c:extLst>
                <c:ext xmlns:c15="http://schemas.microsoft.com/office/drawing/2012/chart" uri="{02D57815-91ED-43cb-92C2-25804820EDAC}">
                  <c15:fullRef>
                    <c15:sqref>'5 Utsläpp per syss.'!$AH$50:$BA$50</c15:sqref>
                  </c15:fullRef>
                </c:ext>
              </c:extLst>
              <c:f>'5 Utsläpp per syss.'!$AR$50:$BA$50</c:f>
              <c:numCache>
                <c:formatCode>0.0</c:formatCode>
                <c:ptCount val="10"/>
                <c:pt idx="0">
                  <c:v>1.2777953312699668</c:v>
                </c:pt>
                <c:pt idx="1">
                  <c:v>1.1490315364937376</c:v>
                </c:pt>
                <c:pt idx="2">
                  <c:v>1.0793191153942543</c:v>
                </c:pt>
                <c:pt idx="3">
                  <c:v>1.2020182405356614</c:v>
                </c:pt>
                <c:pt idx="4">
                  <c:v>1.2843530128424192</c:v>
                </c:pt>
                <c:pt idx="5">
                  <c:v>1.1638948072955382</c:v>
                </c:pt>
                <c:pt idx="6">
                  <c:v>1.0909039369757456</c:v>
                </c:pt>
                <c:pt idx="7">
                  <c:v>1.2093682438003341</c:v>
                </c:pt>
                <c:pt idx="8">
                  <c:v>1.0425991892500923</c:v>
                </c:pt>
                <c:pt idx="9">
                  <c:v>1.1561418152635938</c:v>
                </c:pt>
              </c:numCache>
            </c:numRef>
          </c:val>
          <c:extLst>
            <c:ext xmlns:c16="http://schemas.microsoft.com/office/drawing/2014/chart" uri="{C3380CC4-5D6E-409C-BE32-E72D297353CC}">
              <c16:uniqueId val="{00000005-D11D-422A-9165-4A93BA22A7F7}"/>
            </c:ext>
          </c:extLst>
        </c:ser>
        <c:ser>
          <c:idx val="6"/>
          <c:order val="6"/>
          <c:tx>
            <c:strRef>
              <c:f>'5 Utsläpp per syss.'!$C$52</c:f>
              <c:strCache>
                <c:ptCount val="1"/>
                <c:pt idx="0">
                  <c:v>Övriga tjänster</c:v>
                </c:pt>
              </c:strCache>
            </c:strRef>
          </c:tx>
          <c:invertIfNegative val="0"/>
          <c:cat>
            <c:strRef>
              <c:extLst>
                <c:ext xmlns:c15="http://schemas.microsoft.com/office/drawing/2012/chart" uri="{02D57815-91ED-43cb-92C2-25804820EDAC}">
                  <c15:fullRef>
                    <c15:sqref>'5 Utsläpp per syss.'!$AH$45:$BA$45</c15:sqref>
                  </c15:fullRef>
                </c:ext>
              </c:extLst>
              <c:f>'5 Utsläpp per syss.'!$AR$45:$BA$45</c:f>
              <c:strCache>
                <c:ptCount val="10"/>
                <c:pt idx="0">
                  <c:v>2018K1</c:v>
                </c:pt>
                <c:pt idx="1">
                  <c:v>2018K2</c:v>
                </c:pt>
                <c:pt idx="2">
                  <c:v>2018K3</c:v>
                </c:pt>
                <c:pt idx="3">
                  <c:v>2018K4</c:v>
                </c:pt>
                <c:pt idx="4">
                  <c:v>2019K1</c:v>
                </c:pt>
                <c:pt idx="5">
                  <c:v>2019K2</c:v>
                </c:pt>
                <c:pt idx="6">
                  <c:v>2019K3</c:v>
                </c:pt>
                <c:pt idx="7">
                  <c:v>2019K4</c:v>
                </c:pt>
                <c:pt idx="8">
                  <c:v>2020K1</c:v>
                </c:pt>
                <c:pt idx="9">
                  <c:v>2020K2</c:v>
                </c:pt>
              </c:strCache>
            </c:strRef>
          </c:cat>
          <c:val>
            <c:numRef>
              <c:extLst>
                <c:ext xmlns:c15="http://schemas.microsoft.com/office/drawing/2012/chart" uri="{02D57815-91ED-43cb-92C2-25804820EDAC}">
                  <c15:fullRef>
                    <c15:sqref>'5 Utsläpp per syss.'!$AH$52:$BA$52</c15:sqref>
                  </c15:fullRef>
                </c:ext>
              </c:extLst>
              <c:f>'5 Utsläpp per syss.'!$AR$52:$BA$52</c:f>
              <c:numCache>
                <c:formatCode>0.0</c:formatCode>
                <c:ptCount val="10"/>
                <c:pt idx="0">
                  <c:v>0.37773460389542712</c:v>
                </c:pt>
                <c:pt idx="1">
                  <c:v>0.41801142784213058</c:v>
                </c:pt>
                <c:pt idx="2">
                  <c:v>0.40310329511794418</c:v>
                </c:pt>
                <c:pt idx="3">
                  <c:v>0.38504246760835098</c:v>
                </c:pt>
                <c:pt idx="4">
                  <c:v>0.37630870411811101</c:v>
                </c:pt>
                <c:pt idx="5">
                  <c:v>0.41644822655039748</c:v>
                </c:pt>
                <c:pt idx="6">
                  <c:v>0.40094789055904501</c:v>
                </c:pt>
                <c:pt idx="7">
                  <c:v>0.38308662364586721</c:v>
                </c:pt>
                <c:pt idx="8">
                  <c:v>0.39029597883022804</c:v>
                </c:pt>
                <c:pt idx="9">
                  <c:v>0.39082675537758305</c:v>
                </c:pt>
              </c:numCache>
            </c:numRef>
          </c:val>
          <c:extLst>
            <c:ext xmlns:c16="http://schemas.microsoft.com/office/drawing/2014/chart" uri="{C3380CC4-5D6E-409C-BE32-E72D297353CC}">
              <c16:uniqueId val="{00000006-D11D-422A-9165-4A93BA22A7F7}"/>
            </c:ext>
          </c:extLst>
        </c:ser>
        <c:ser>
          <c:idx val="7"/>
          <c:order val="7"/>
          <c:tx>
            <c:strRef>
              <c:f>'5 Utsläpp per syss.'!$C$53</c:f>
              <c:strCache>
                <c:ptCount val="1"/>
                <c:pt idx="0">
                  <c:v>Offentlig sektor</c:v>
                </c:pt>
              </c:strCache>
            </c:strRef>
          </c:tx>
          <c:invertIfNegative val="0"/>
          <c:cat>
            <c:strRef>
              <c:extLst>
                <c:ext xmlns:c15="http://schemas.microsoft.com/office/drawing/2012/chart" uri="{02D57815-91ED-43cb-92C2-25804820EDAC}">
                  <c15:fullRef>
                    <c15:sqref>'5 Utsläpp per syss.'!$AH$45:$BA$45</c15:sqref>
                  </c15:fullRef>
                </c:ext>
              </c:extLst>
              <c:f>'5 Utsläpp per syss.'!$AR$45:$BA$45</c:f>
              <c:strCache>
                <c:ptCount val="10"/>
                <c:pt idx="0">
                  <c:v>2018K1</c:v>
                </c:pt>
                <c:pt idx="1">
                  <c:v>2018K2</c:v>
                </c:pt>
                <c:pt idx="2">
                  <c:v>2018K3</c:v>
                </c:pt>
                <c:pt idx="3">
                  <c:v>2018K4</c:v>
                </c:pt>
                <c:pt idx="4">
                  <c:v>2019K1</c:v>
                </c:pt>
                <c:pt idx="5">
                  <c:v>2019K2</c:v>
                </c:pt>
                <c:pt idx="6">
                  <c:v>2019K3</c:v>
                </c:pt>
                <c:pt idx="7">
                  <c:v>2019K4</c:v>
                </c:pt>
                <c:pt idx="8">
                  <c:v>2020K1</c:v>
                </c:pt>
                <c:pt idx="9">
                  <c:v>2020K2</c:v>
                </c:pt>
              </c:strCache>
            </c:strRef>
          </c:cat>
          <c:val>
            <c:numRef>
              <c:extLst>
                <c:ext xmlns:c15="http://schemas.microsoft.com/office/drawing/2012/chart" uri="{02D57815-91ED-43cb-92C2-25804820EDAC}">
                  <c15:fullRef>
                    <c15:sqref>'5 Utsläpp per syss.'!$AH$53:$BA$53</c15:sqref>
                  </c15:fullRef>
                </c:ext>
              </c:extLst>
              <c:f>'5 Utsläpp per syss.'!$AR$53:$BA$53</c:f>
              <c:numCache>
                <c:formatCode>0.0</c:formatCode>
                <c:ptCount val="10"/>
                <c:pt idx="0">
                  <c:v>0.10267199844741375</c:v>
                </c:pt>
                <c:pt idx="1">
                  <c:v>0.10681880756190035</c:v>
                </c:pt>
                <c:pt idx="2">
                  <c:v>0.10943157481019128</c:v>
                </c:pt>
                <c:pt idx="3">
                  <c:v>0.11204273939619386</c:v>
                </c:pt>
                <c:pt idx="4">
                  <c:v>0.10021827868578102</c:v>
                </c:pt>
                <c:pt idx="5">
                  <c:v>0.10324894217425397</c:v>
                </c:pt>
                <c:pt idx="6">
                  <c:v>0.10715480653991161</c:v>
                </c:pt>
                <c:pt idx="7">
                  <c:v>0.10925907129608703</c:v>
                </c:pt>
                <c:pt idx="8">
                  <c:v>9.8187772539461121E-2</c:v>
                </c:pt>
                <c:pt idx="9">
                  <c:v>8.4297012012797073E-2</c:v>
                </c:pt>
              </c:numCache>
            </c:numRef>
          </c:val>
          <c:extLst>
            <c:ext xmlns:c16="http://schemas.microsoft.com/office/drawing/2014/chart" uri="{C3380CC4-5D6E-409C-BE32-E72D297353CC}">
              <c16:uniqueId val="{00000007-D11D-422A-9165-4A93BA22A7F7}"/>
            </c:ext>
          </c:extLst>
        </c:ser>
        <c:dLbls>
          <c:showLegendKey val="0"/>
          <c:showVal val="0"/>
          <c:showCatName val="0"/>
          <c:showSerName val="0"/>
          <c:showPercent val="0"/>
          <c:showBubbleSize val="0"/>
        </c:dLbls>
        <c:gapWidth val="75"/>
        <c:overlap val="-25"/>
        <c:axId val="397315072"/>
        <c:axId val="397325056"/>
      </c:barChart>
      <c:catAx>
        <c:axId val="397315072"/>
        <c:scaling>
          <c:orientation val="minMax"/>
        </c:scaling>
        <c:delete val="0"/>
        <c:axPos val="b"/>
        <c:numFmt formatCode="General" sourceLinked="0"/>
        <c:majorTickMark val="none"/>
        <c:minorTickMark val="none"/>
        <c:tickLblPos val="nextTo"/>
        <c:crossAx val="397325056"/>
        <c:crosses val="autoZero"/>
        <c:auto val="1"/>
        <c:lblAlgn val="ctr"/>
        <c:lblOffset val="100"/>
        <c:noMultiLvlLbl val="0"/>
      </c:catAx>
      <c:valAx>
        <c:axId val="397325056"/>
        <c:scaling>
          <c:orientation val="minMax"/>
        </c:scaling>
        <c:delete val="0"/>
        <c:axPos val="l"/>
        <c:majorGridlines/>
        <c:title>
          <c:tx>
            <c:rich>
              <a:bodyPr rot="-5400000" vert="horz"/>
              <a:lstStyle/>
              <a:p>
                <a:pPr>
                  <a:defRPr/>
                </a:pPr>
                <a:r>
                  <a:rPr lang="sv-SE"/>
                  <a:t>Ton koldioxidekvivalenter per sysselsatt</a:t>
                </a:r>
              </a:p>
            </c:rich>
          </c:tx>
          <c:overlay val="0"/>
        </c:title>
        <c:numFmt formatCode="#,##0" sourceLinked="0"/>
        <c:majorTickMark val="none"/>
        <c:minorTickMark val="none"/>
        <c:tickLblPos val="nextTo"/>
        <c:spPr>
          <a:ln w="9525">
            <a:noFill/>
          </a:ln>
        </c:spPr>
        <c:crossAx val="397315072"/>
        <c:crosses val="autoZero"/>
        <c:crossBetween val="between"/>
      </c:valAx>
    </c:plotArea>
    <c:legend>
      <c:legendPos val="b"/>
      <c:layout>
        <c:manualLayout>
          <c:xMode val="edge"/>
          <c:yMode val="edge"/>
          <c:x val="0.13341621991421351"/>
          <c:y val="0.83024103161970086"/>
          <c:w val="0.77374718245643948"/>
          <c:h val="0.15242151046117638"/>
        </c:manualLayout>
      </c:layout>
      <c:overlay val="0"/>
      <c:txPr>
        <a:bodyPr/>
        <a:lstStyle/>
        <a:p>
          <a:pPr>
            <a:defRPr sz="1000"/>
          </a:pPr>
          <a:endParaRPr lang="sv-SE"/>
        </a:p>
      </c:txPr>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chemeClr val="tx1">
                    <a:lumMod val="65000"/>
                    <a:lumOff val="35000"/>
                  </a:schemeClr>
                </a:solidFill>
                <a:latin typeface="+mn-lt"/>
                <a:ea typeface="+mn-ea"/>
                <a:cs typeface="+mn-cs"/>
              </a:defRPr>
            </a:pPr>
            <a:r>
              <a:rPr lang="sv-SE" b="1"/>
              <a:t>Intensiteter: utsläpp av växthusgaser per förädlingsvärde (fasta priser), 2018K1-2020</a:t>
            </a:r>
            <a:r>
              <a:rPr lang="sv-SE" b="1" baseline="0"/>
              <a:t>K2</a:t>
            </a:r>
            <a:endParaRPr lang="sv-SE" b="1"/>
          </a:p>
        </c:rich>
      </c:tx>
      <c:layout>
        <c:manualLayout>
          <c:xMode val="edge"/>
          <c:yMode val="edge"/>
          <c:x val="0.23211873636022179"/>
          <c:y val="1.4038261890739433E-2"/>
        </c:manualLayout>
      </c:layout>
      <c:overlay val="0"/>
      <c:spPr>
        <a:noFill/>
        <a:ln>
          <a:noFill/>
        </a:ln>
        <a:effectLst/>
      </c:spPr>
      <c:txPr>
        <a:bodyPr rot="0" spcFirstLastPara="1" vertOverflow="ellipsis" vert="horz" wrap="square" anchor="ctr" anchorCtr="1"/>
        <a:lstStyle/>
        <a:p>
          <a:pPr>
            <a:defRPr sz="1320" b="1"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7.3888539264942238E-2"/>
          <c:y val="0.10705264104698473"/>
          <c:w val="0.91391439669147867"/>
          <c:h val="0.63628783840599501"/>
        </c:manualLayout>
      </c:layout>
      <c:barChart>
        <c:barDir val="col"/>
        <c:grouping val="clustered"/>
        <c:varyColors val="0"/>
        <c:ser>
          <c:idx val="0"/>
          <c:order val="0"/>
          <c:tx>
            <c:strRef>
              <c:f>'2 Diagram'!$Z$7</c:f>
              <c:strCache>
                <c:ptCount val="1"/>
                <c:pt idx="0">
                  <c:v>Jordbruk, skogsbruk och fiske</c:v>
                </c:pt>
              </c:strCache>
            </c:strRef>
          </c:tx>
          <c:spPr>
            <a:solidFill>
              <a:schemeClr val="accent1"/>
            </a:solidFill>
            <a:ln>
              <a:noFill/>
            </a:ln>
            <a:effectLst/>
          </c:spPr>
          <c:invertIfNegative val="0"/>
          <c:cat>
            <c:strRef>
              <c:extLst>
                <c:ext xmlns:c15="http://schemas.microsoft.com/office/drawing/2012/chart" uri="{02D57815-91ED-43cb-92C2-25804820EDAC}">
                  <c15:fullRef>
                    <c15:sqref>'2 Diagram'!$AA$6:$AS$6</c15:sqref>
                  </c15:fullRef>
                </c:ext>
              </c:extLst>
              <c:f>'2 Diagram'!$AJ$6:$AS$6</c:f>
              <c:strCache>
                <c:ptCount val="10"/>
                <c:pt idx="0">
                  <c:v>2018K1</c:v>
                </c:pt>
                <c:pt idx="1">
                  <c:v>2018K2</c:v>
                </c:pt>
                <c:pt idx="2">
                  <c:v>2018K3</c:v>
                </c:pt>
                <c:pt idx="3">
                  <c:v>2019K1</c:v>
                </c:pt>
                <c:pt idx="4">
                  <c:v>2019K1</c:v>
                </c:pt>
                <c:pt idx="5">
                  <c:v>2019K2</c:v>
                </c:pt>
                <c:pt idx="6">
                  <c:v>2019K3</c:v>
                </c:pt>
                <c:pt idx="7">
                  <c:v>2019K4</c:v>
                </c:pt>
                <c:pt idx="8">
                  <c:v>2020K1</c:v>
                </c:pt>
                <c:pt idx="9">
                  <c:v>2020K2</c:v>
                </c:pt>
              </c:strCache>
            </c:strRef>
          </c:cat>
          <c:val>
            <c:numRef>
              <c:extLst>
                <c:ext xmlns:c15="http://schemas.microsoft.com/office/drawing/2012/chart" uri="{02D57815-91ED-43cb-92C2-25804820EDAC}">
                  <c15:fullRef>
                    <c15:sqref>'2 Diagram'!$AA$7:$AS$7</c15:sqref>
                  </c15:fullRef>
                </c:ext>
              </c:extLst>
              <c:f>'2 Diagram'!$AJ$7:$AS$7</c:f>
              <c:numCache>
                <c:formatCode>#,##0</c:formatCode>
                <c:ptCount val="10"/>
                <c:pt idx="0">
                  <c:v>111.96517649681513</c:v>
                </c:pt>
                <c:pt idx="1">
                  <c:v>117.95066925143152</c:v>
                </c:pt>
                <c:pt idx="2">
                  <c:v>135.41295204268457</c:v>
                </c:pt>
                <c:pt idx="3">
                  <c:v>105.71892101438893</c:v>
                </c:pt>
                <c:pt idx="4">
                  <c:v>105.71892101438893</c:v>
                </c:pt>
                <c:pt idx="5">
                  <c:v>111.6793620547291</c:v>
                </c:pt>
                <c:pt idx="6">
                  <c:v>128.19860164702567</c:v>
                </c:pt>
                <c:pt idx="7">
                  <c:v>144.7408520760537</c:v>
                </c:pt>
                <c:pt idx="8">
                  <c:v>101.63565918039944</c:v>
                </c:pt>
                <c:pt idx="9">
                  <c:v>115.49938866754833</c:v>
                </c:pt>
              </c:numCache>
            </c:numRef>
          </c:val>
          <c:extLst>
            <c:ext xmlns:c16="http://schemas.microsoft.com/office/drawing/2014/chart" uri="{C3380CC4-5D6E-409C-BE32-E72D297353CC}">
              <c16:uniqueId val="{00000000-579D-41F6-9269-A2D0ED75C8FA}"/>
            </c:ext>
          </c:extLst>
        </c:ser>
        <c:ser>
          <c:idx val="1"/>
          <c:order val="1"/>
          <c:tx>
            <c:strRef>
              <c:f>'2 Diagram'!$Z$8</c:f>
              <c:strCache>
                <c:ptCount val="1"/>
                <c:pt idx="0">
                  <c:v>El, gas och värmeverk samt vatten, avlopp och avfall</c:v>
                </c:pt>
              </c:strCache>
            </c:strRef>
          </c:tx>
          <c:spPr>
            <a:solidFill>
              <a:schemeClr val="accent2"/>
            </a:solidFill>
            <a:ln>
              <a:noFill/>
            </a:ln>
            <a:effectLst/>
          </c:spPr>
          <c:invertIfNegative val="0"/>
          <c:cat>
            <c:strRef>
              <c:extLst>
                <c:ext xmlns:c15="http://schemas.microsoft.com/office/drawing/2012/chart" uri="{02D57815-91ED-43cb-92C2-25804820EDAC}">
                  <c15:fullRef>
                    <c15:sqref>'2 Diagram'!$AA$6:$AS$6</c15:sqref>
                  </c15:fullRef>
                </c:ext>
              </c:extLst>
              <c:f>'2 Diagram'!$AJ$6:$AS$6</c:f>
              <c:strCache>
                <c:ptCount val="10"/>
                <c:pt idx="0">
                  <c:v>2018K1</c:v>
                </c:pt>
                <c:pt idx="1">
                  <c:v>2018K2</c:v>
                </c:pt>
                <c:pt idx="2">
                  <c:v>2018K3</c:v>
                </c:pt>
                <c:pt idx="3">
                  <c:v>2019K1</c:v>
                </c:pt>
                <c:pt idx="4">
                  <c:v>2019K1</c:v>
                </c:pt>
                <c:pt idx="5">
                  <c:v>2019K2</c:v>
                </c:pt>
                <c:pt idx="6">
                  <c:v>2019K3</c:v>
                </c:pt>
                <c:pt idx="7">
                  <c:v>2019K4</c:v>
                </c:pt>
                <c:pt idx="8">
                  <c:v>2020K1</c:v>
                </c:pt>
                <c:pt idx="9">
                  <c:v>2020K2</c:v>
                </c:pt>
              </c:strCache>
            </c:strRef>
          </c:cat>
          <c:val>
            <c:numRef>
              <c:extLst>
                <c:ext xmlns:c15="http://schemas.microsoft.com/office/drawing/2012/chart" uri="{02D57815-91ED-43cb-92C2-25804820EDAC}">
                  <c15:fullRef>
                    <c15:sqref>'2 Diagram'!$AA$8:$AS$8</c15:sqref>
                  </c15:fullRef>
                </c:ext>
              </c:extLst>
              <c:f>'2 Diagram'!$AJ$8:$AS$8</c:f>
              <c:numCache>
                <c:formatCode>#,##0</c:formatCode>
                <c:ptCount val="10"/>
                <c:pt idx="0">
                  <c:v>75.441743636521778</c:v>
                </c:pt>
                <c:pt idx="1">
                  <c:v>55.529093635043559</c:v>
                </c:pt>
                <c:pt idx="2">
                  <c:v>60.033565791878893</c:v>
                </c:pt>
                <c:pt idx="3">
                  <c:v>71.407139446031437</c:v>
                </c:pt>
                <c:pt idx="4">
                  <c:v>71.407139446031437</c:v>
                </c:pt>
                <c:pt idx="5">
                  <c:v>43.219573708115703</c:v>
                </c:pt>
                <c:pt idx="6">
                  <c:v>50.700426702210265</c:v>
                </c:pt>
                <c:pt idx="7">
                  <c:v>58.754035120105236</c:v>
                </c:pt>
                <c:pt idx="8">
                  <c:v>48.681293138482154</c:v>
                </c:pt>
                <c:pt idx="9">
                  <c:v>50.806808163789199</c:v>
                </c:pt>
              </c:numCache>
            </c:numRef>
          </c:val>
          <c:extLst>
            <c:ext xmlns:c16="http://schemas.microsoft.com/office/drawing/2014/chart" uri="{C3380CC4-5D6E-409C-BE32-E72D297353CC}">
              <c16:uniqueId val="{00000001-579D-41F6-9269-A2D0ED75C8FA}"/>
            </c:ext>
          </c:extLst>
        </c:ser>
        <c:ser>
          <c:idx val="2"/>
          <c:order val="2"/>
          <c:tx>
            <c:strRef>
              <c:f>'2 Diagram'!$Z$9</c:f>
              <c:strCache>
                <c:ptCount val="1"/>
                <c:pt idx="0">
                  <c:v>Transportbranschen</c:v>
                </c:pt>
              </c:strCache>
            </c:strRef>
          </c:tx>
          <c:spPr>
            <a:solidFill>
              <a:schemeClr val="accent3"/>
            </a:solidFill>
            <a:ln>
              <a:noFill/>
            </a:ln>
            <a:effectLst/>
          </c:spPr>
          <c:invertIfNegative val="0"/>
          <c:cat>
            <c:strRef>
              <c:extLst>
                <c:ext xmlns:c15="http://schemas.microsoft.com/office/drawing/2012/chart" uri="{02D57815-91ED-43cb-92C2-25804820EDAC}">
                  <c15:fullRef>
                    <c15:sqref>'2 Diagram'!$AA$6:$AS$6</c15:sqref>
                  </c15:fullRef>
                </c:ext>
              </c:extLst>
              <c:f>'2 Diagram'!$AJ$6:$AS$6</c:f>
              <c:strCache>
                <c:ptCount val="10"/>
                <c:pt idx="0">
                  <c:v>2018K1</c:v>
                </c:pt>
                <c:pt idx="1">
                  <c:v>2018K2</c:v>
                </c:pt>
                <c:pt idx="2">
                  <c:v>2018K3</c:v>
                </c:pt>
                <c:pt idx="3">
                  <c:v>2019K1</c:v>
                </c:pt>
                <c:pt idx="4">
                  <c:v>2019K1</c:v>
                </c:pt>
                <c:pt idx="5">
                  <c:v>2019K2</c:v>
                </c:pt>
                <c:pt idx="6">
                  <c:v>2019K3</c:v>
                </c:pt>
                <c:pt idx="7">
                  <c:v>2019K4</c:v>
                </c:pt>
                <c:pt idx="8">
                  <c:v>2020K1</c:v>
                </c:pt>
                <c:pt idx="9">
                  <c:v>2020K2</c:v>
                </c:pt>
              </c:strCache>
            </c:strRef>
          </c:cat>
          <c:val>
            <c:numRef>
              <c:extLst>
                <c:ext xmlns:c15="http://schemas.microsoft.com/office/drawing/2012/chart" uri="{02D57815-91ED-43cb-92C2-25804820EDAC}">
                  <c15:fullRef>
                    <c15:sqref>'2 Diagram'!$AA$9:$AS$9</c15:sqref>
                  </c15:fullRef>
                </c:ext>
              </c:extLst>
              <c:f>'2 Diagram'!$AJ$9:$AS$9</c:f>
              <c:numCache>
                <c:formatCode>#,##0</c:formatCode>
                <c:ptCount val="10"/>
                <c:pt idx="0">
                  <c:v>55.229195978611159</c:v>
                </c:pt>
                <c:pt idx="1">
                  <c:v>51.433835708503914</c:v>
                </c:pt>
                <c:pt idx="2">
                  <c:v>53.997251987450774</c:v>
                </c:pt>
                <c:pt idx="3">
                  <c:v>55.887569787053074</c:v>
                </c:pt>
                <c:pt idx="4">
                  <c:v>55.887569787053074</c:v>
                </c:pt>
                <c:pt idx="5">
                  <c:v>51.302302264412333</c:v>
                </c:pt>
                <c:pt idx="6">
                  <c:v>53.431310092047433</c:v>
                </c:pt>
                <c:pt idx="7">
                  <c:v>47.885305125722176</c:v>
                </c:pt>
                <c:pt idx="8">
                  <c:v>53.540746243979825</c:v>
                </c:pt>
                <c:pt idx="9">
                  <c:v>37.822459921194294</c:v>
                </c:pt>
              </c:numCache>
            </c:numRef>
          </c:val>
          <c:extLst>
            <c:ext xmlns:c16="http://schemas.microsoft.com/office/drawing/2014/chart" uri="{C3380CC4-5D6E-409C-BE32-E72D297353CC}">
              <c16:uniqueId val="{00000002-579D-41F6-9269-A2D0ED75C8FA}"/>
            </c:ext>
          </c:extLst>
        </c:ser>
        <c:ser>
          <c:idx val="3"/>
          <c:order val="3"/>
          <c:tx>
            <c:strRef>
              <c:f>'2 Diagram'!$Z$10</c:f>
              <c:strCache>
                <c:ptCount val="1"/>
                <c:pt idx="0">
                  <c:v>Utvinning av mineral</c:v>
                </c:pt>
              </c:strCache>
            </c:strRef>
          </c:tx>
          <c:spPr>
            <a:solidFill>
              <a:schemeClr val="accent4"/>
            </a:solidFill>
            <a:ln>
              <a:noFill/>
            </a:ln>
            <a:effectLst/>
          </c:spPr>
          <c:invertIfNegative val="0"/>
          <c:cat>
            <c:strRef>
              <c:extLst>
                <c:ext xmlns:c15="http://schemas.microsoft.com/office/drawing/2012/chart" uri="{02D57815-91ED-43cb-92C2-25804820EDAC}">
                  <c15:fullRef>
                    <c15:sqref>'2 Diagram'!$AA$6:$AS$6</c15:sqref>
                  </c15:fullRef>
                </c:ext>
              </c:extLst>
              <c:f>'2 Diagram'!$AJ$6:$AS$6</c:f>
              <c:strCache>
                <c:ptCount val="10"/>
                <c:pt idx="0">
                  <c:v>2018K1</c:v>
                </c:pt>
                <c:pt idx="1">
                  <c:v>2018K2</c:v>
                </c:pt>
                <c:pt idx="2">
                  <c:v>2018K3</c:v>
                </c:pt>
                <c:pt idx="3">
                  <c:v>2019K1</c:v>
                </c:pt>
                <c:pt idx="4">
                  <c:v>2019K1</c:v>
                </c:pt>
                <c:pt idx="5">
                  <c:v>2019K2</c:v>
                </c:pt>
                <c:pt idx="6">
                  <c:v>2019K3</c:v>
                </c:pt>
                <c:pt idx="7">
                  <c:v>2019K4</c:v>
                </c:pt>
                <c:pt idx="8">
                  <c:v>2020K1</c:v>
                </c:pt>
                <c:pt idx="9">
                  <c:v>2020K2</c:v>
                </c:pt>
              </c:strCache>
            </c:strRef>
          </c:cat>
          <c:val>
            <c:numRef>
              <c:extLst>
                <c:ext xmlns:c15="http://schemas.microsoft.com/office/drawing/2012/chart" uri="{02D57815-91ED-43cb-92C2-25804820EDAC}">
                  <c15:fullRef>
                    <c15:sqref>'2 Diagram'!$AA$10:$AS$10</c15:sqref>
                  </c15:fullRef>
                </c:ext>
              </c:extLst>
              <c:f>'2 Diagram'!$AJ$10:$AS$10</c:f>
              <c:numCache>
                <c:formatCode>#,##0</c:formatCode>
                <c:ptCount val="10"/>
                <c:pt idx="0">
                  <c:v>27.719245086945861</c:v>
                </c:pt>
                <c:pt idx="1">
                  <c:v>34.361090897795535</c:v>
                </c:pt>
                <c:pt idx="2">
                  <c:v>39.264791078925477</c:v>
                </c:pt>
                <c:pt idx="3">
                  <c:v>25.708001886110466</c:v>
                </c:pt>
                <c:pt idx="4">
                  <c:v>25.708001886110466</c:v>
                </c:pt>
                <c:pt idx="5">
                  <c:v>34.933454938652808</c:v>
                </c:pt>
                <c:pt idx="6">
                  <c:v>39.906340567750959</c:v>
                </c:pt>
                <c:pt idx="7">
                  <c:v>42.914696094409642</c:v>
                </c:pt>
                <c:pt idx="8">
                  <c:v>25.871292886175986</c:v>
                </c:pt>
                <c:pt idx="9">
                  <c:v>35.332158205411993</c:v>
                </c:pt>
              </c:numCache>
            </c:numRef>
          </c:val>
          <c:extLst>
            <c:ext xmlns:c16="http://schemas.microsoft.com/office/drawing/2014/chart" uri="{C3380CC4-5D6E-409C-BE32-E72D297353CC}">
              <c16:uniqueId val="{00000003-579D-41F6-9269-A2D0ED75C8FA}"/>
            </c:ext>
          </c:extLst>
        </c:ser>
        <c:ser>
          <c:idx val="4"/>
          <c:order val="4"/>
          <c:tx>
            <c:strRef>
              <c:f>'2 Diagram'!$Z$11</c:f>
              <c:strCache>
                <c:ptCount val="1"/>
                <c:pt idx="0">
                  <c:v>Tillverkningsindustri</c:v>
                </c:pt>
              </c:strCache>
            </c:strRef>
          </c:tx>
          <c:spPr>
            <a:solidFill>
              <a:schemeClr val="accent5"/>
            </a:solidFill>
            <a:ln>
              <a:noFill/>
            </a:ln>
            <a:effectLst/>
          </c:spPr>
          <c:invertIfNegative val="0"/>
          <c:cat>
            <c:strRef>
              <c:extLst>
                <c:ext xmlns:c15="http://schemas.microsoft.com/office/drawing/2012/chart" uri="{02D57815-91ED-43cb-92C2-25804820EDAC}">
                  <c15:fullRef>
                    <c15:sqref>'2 Diagram'!$AA$6:$AS$6</c15:sqref>
                  </c15:fullRef>
                </c:ext>
              </c:extLst>
              <c:f>'2 Diagram'!$AJ$6:$AS$6</c:f>
              <c:strCache>
                <c:ptCount val="10"/>
                <c:pt idx="0">
                  <c:v>2018K1</c:v>
                </c:pt>
                <c:pt idx="1">
                  <c:v>2018K2</c:v>
                </c:pt>
                <c:pt idx="2">
                  <c:v>2018K3</c:v>
                </c:pt>
                <c:pt idx="3">
                  <c:v>2019K1</c:v>
                </c:pt>
                <c:pt idx="4">
                  <c:v>2019K1</c:v>
                </c:pt>
                <c:pt idx="5">
                  <c:v>2019K2</c:v>
                </c:pt>
                <c:pt idx="6">
                  <c:v>2019K3</c:v>
                </c:pt>
                <c:pt idx="7">
                  <c:v>2019K4</c:v>
                </c:pt>
                <c:pt idx="8">
                  <c:v>2020K1</c:v>
                </c:pt>
                <c:pt idx="9">
                  <c:v>2020K2</c:v>
                </c:pt>
              </c:strCache>
            </c:strRef>
          </c:cat>
          <c:val>
            <c:numRef>
              <c:extLst>
                <c:ext xmlns:c15="http://schemas.microsoft.com/office/drawing/2012/chart" uri="{02D57815-91ED-43cb-92C2-25804820EDAC}">
                  <c15:fullRef>
                    <c15:sqref>'2 Diagram'!$AA$11:$AS$11</c15:sqref>
                  </c15:fullRef>
                </c:ext>
              </c:extLst>
              <c:f>'2 Diagram'!$AJ$11:$AS$11</c:f>
              <c:numCache>
                <c:formatCode>#,##0</c:formatCode>
                <c:ptCount val="10"/>
                <c:pt idx="0">
                  <c:v>22.062597764286235</c:v>
                </c:pt>
                <c:pt idx="1">
                  <c:v>22.984202005963809</c:v>
                </c:pt>
                <c:pt idx="2">
                  <c:v>23.436266020816166</c:v>
                </c:pt>
                <c:pt idx="3">
                  <c:v>21.752568732268731</c:v>
                </c:pt>
                <c:pt idx="4">
                  <c:v>21.752568732268731</c:v>
                </c:pt>
                <c:pt idx="5">
                  <c:v>22.366410656545263</c:v>
                </c:pt>
                <c:pt idx="6">
                  <c:v>23.464399269895338</c:v>
                </c:pt>
                <c:pt idx="7">
                  <c:v>23.143105867379763</c:v>
                </c:pt>
                <c:pt idx="8">
                  <c:v>21.187806195540222</c:v>
                </c:pt>
                <c:pt idx="9">
                  <c:v>27.051147734178198</c:v>
                </c:pt>
              </c:numCache>
            </c:numRef>
          </c:val>
          <c:extLst>
            <c:ext xmlns:c16="http://schemas.microsoft.com/office/drawing/2014/chart" uri="{C3380CC4-5D6E-409C-BE32-E72D297353CC}">
              <c16:uniqueId val="{00000004-579D-41F6-9269-A2D0ED75C8FA}"/>
            </c:ext>
          </c:extLst>
        </c:ser>
        <c:ser>
          <c:idx val="5"/>
          <c:order val="5"/>
          <c:tx>
            <c:strRef>
              <c:f>'2 Diagram'!$Z$12</c:f>
              <c:strCache>
                <c:ptCount val="1"/>
                <c:pt idx="0">
                  <c:v>Byggverksamhet</c:v>
                </c:pt>
              </c:strCache>
            </c:strRef>
          </c:tx>
          <c:spPr>
            <a:solidFill>
              <a:schemeClr val="accent6"/>
            </a:solidFill>
            <a:ln>
              <a:noFill/>
            </a:ln>
            <a:effectLst/>
          </c:spPr>
          <c:invertIfNegative val="0"/>
          <c:cat>
            <c:strRef>
              <c:extLst>
                <c:ext xmlns:c15="http://schemas.microsoft.com/office/drawing/2012/chart" uri="{02D57815-91ED-43cb-92C2-25804820EDAC}">
                  <c15:fullRef>
                    <c15:sqref>'2 Diagram'!$AA$6:$AS$6</c15:sqref>
                  </c15:fullRef>
                </c:ext>
              </c:extLst>
              <c:f>'2 Diagram'!$AJ$6:$AS$6</c:f>
              <c:strCache>
                <c:ptCount val="10"/>
                <c:pt idx="0">
                  <c:v>2018K1</c:v>
                </c:pt>
                <c:pt idx="1">
                  <c:v>2018K2</c:v>
                </c:pt>
                <c:pt idx="2">
                  <c:v>2018K3</c:v>
                </c:pt>
                <c:pt idx="3">
                  <c:v>2019K1</c:v>
                </c:pt>
                <c:pt idx="4">
                  <c:v>2019K1</c:v>
                </c:pt>
                <c:pt idx="5">
                  <c:v>2019K2</c:v>
                </c:pt>
                <c:pt idx="6">
                  <c:v>2019K3</c:v>
                </c:pt>
                <c:pt idx="7">
                  <c:v>2019K4</c:v>
                </c:pt>
                <c:pt idx="8">
                  <c:v>2020K1</c:v>
                </c:pt>
                <c:pt idx="9">
                  <c:v>2020K2</c:v>
                </c:pt>
              </c:strCache>
            </c:strRef>
          </c:cat>
          <c:val>
            <c:numRef>
              <c:extLst>
                <c:ext xmlns:c15="http://schemas.microsoft.com/office/drawing/2012/chart" uri="{02D57815-91ED-43cb-92C2-25804820EDAC}">
                  <c15:fullRef>
                    <c15:sqref>'2 Diagram'!$AA$12:$AS$12</c15:sqref>
                  </c15:fullRef>
                </c:ext>
              </c:extLst>
              <c:f>'2 Diagram'!$AJ$12:$AS$12</c:f>
              <c:numCache>
                <c:formatCode>#,##0</c:formatCode>
                <c:ptCount val="10"/>
                <c:pt idx="0">
                  <c:v>5.8814512410673014</c:v>
                </c:pt>
                <c:pt idx="1">
                  <c:v>5.419570554884162</c:v>
                </c:pt>
                <c:pt idx="2">
                  <c:v>7.4526405666262558</c:v>
                </c:pt>
                <c:pt idx="3">
                  <c:v>5.6994994205369416</c:v>
                </c:pt>
                <c:pt idx="4">
                  <c:v>5.6994994205369416</c:v>
                </c:pt>
                <c:pt idx="5">
                  <c:v>5.4425054102120809</c:v>
                </c:pt>
                <c:pt idx="6">
                  <c:v>7.3178835852472384</c:v>
                </c:pt>
                <c:pt idx="7">
                  <c:v>6.0147751178193136</c:v>
                </c:pt>
                <c:pt idx="8">
                  <c:v>5.5910111148402049</c:v>
                </c:pt>
                <c:pt idx="9">
                  <c:v>5.2815062996711948</c:v>
                </c:pt>
              </c:numCache>
            </c:numRef>
          </c:val>
          <c:extLst>
            <c:ext xmlns:c16="http://schemas.microsoft.com/office/drawing/2014/chart" uri="{C3380CC4-5D6E-409C-BE32-E72D297353CC}">
              <c16:uniqueId val="{00000005-579D-41F6-9269-A2D0ED75C8FA}"/>
            </c:ext>
          </c:extLst>
        </c:ser>
        <c:ser>
          <c:idx val="7"/>
          <c:order val="6"/>
          <c:tx>
            <c:strRef>
              <c:f>'2 Diagram'!$Z$13</c:f>
              <c:strCache>
                <c:ptCount val="1"/>
                <c:pt idx="0">
                  <c:v>Övriga tjänster</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'2 Diagram'!$AA$6:$AS$6</c15:sqref>
                  </c15:fullRef>
                </c:ext>
              </c:extLst>
              <c:f>'2 Diagram'!$AJ$6:$AS$6</c:f>
              <c:strCache>
                <c:ptCount val="10"/>
                <c:pt idx="0">
                  <c:v>2018K1</c:v>
                </c:pt>
                <c:pt idx="1">
                  <c:v>2018K2</c:v>
                </c:pt>
                <c:pt idx="2">
                  <c:v>2018K3</c:v>
                </c:pt>
                <c:pt idx="3">
                  <c:v>2019K1</c:v>
                </c:pt>
                <c:pt idx="4">
                  <c:v>2019K1</c:v>
                </c:pt>
                <c:pt idx="5">
                  <c:v>2019K2</c:v>
                </c:pt>
                <c:pt idx="6">
                  <c:v>2019K3</c:v>
                </c:pt>
                <c:pt idx="7">
                  <c:v>2019K4</c:v>
                </c:pt>
                <c:pt idx="8">
                  <c:v>2020K1</c:v>
                </c:pt>
                <c:pt idx="9">
                  <c:v>2020K2</c:v>
                </c:pt>
              </c:strCache>
            </c:strRef>
          </c:cat>
          <c:val>
            <c:numRef>
              <c:extLst>
                <c:ext xmlns:c15="http://schemas.microsoft.com/office/drawing/2012/chart" uri="{02D57815-91ED-43cb-92C2-25804820EDAC}">
                  <c15:fullRef>
                    <c15:sqref>'2 Diagram'!$AA$13:$AS$13</c15:sqref>
                  </c15:fullRef>
                </c:ext>
              </c:extLst>
              <c:f>'2 Diagram'!$AJ$13:$AS$13</c:f>
              <c:numCache>
                <c:formatCode>#,##0</c:formatCode>
                <c:ptCount val="10"/>
                <c:pt idx="0">
                  <c:v>1.6518546459911561</c:v>
                </c:pt>
                <c:pt idx="1">
                  <c:v>1.5990337502126386</c:v>
                </c:pt>
                <c:pt idx="2">
                  <c:v>1.749638059414516</c:v>
                </c:pt>
                <c:pt idx="3">
                  <c:v>1.6173460836156481</c:v>
                </c:pt>
                <c:pt idx="4">
                  <c:v>1.6173460836156481</c:v>
                </c:pt>
                <c:pt idx="5">
                  <c:v>1.5861215580683632</c:v>
                </c:pt>
                <c:pt idx="6">
                  <c:v>1.7084935189600239</c:v>
                </c:pt>
                <c:pt idx="7">
                  <c:v>1.5025399016806038</c:v>
                </c:pt>
                <c:pt idx="8">
                  <c:v>1.5685399976320185</c:v>
                </c:pt>
                <c:pt idx="9">
                  <c:v>1.5399919785935736</c:v>
                </c:pt>
              </c:numCache>
            </c:numRef>
          </c:val>
          <c:extLst>
            <c:ext xmlns:c16="http://schemas.microsoft.com/office/drawing/2014/chart" uri="{C3380CC4-5D6E-409C-BE32-E72D297353CC}">
              <c16:uniqueId val="{00000007-579D-41F6-9269-A2D0ED75C8FA}"/>
            </c:ext>
          </c:extLst>
        </c:ser>
        <c:ser>
          <c:idx val="8"/>
          <c:order val="7"/>
          <c:tx>
            <c:strRef>
              <c:f>'2 Diagram'!$Z$14</c:f>
              <c:strCache>
                <c:ptCount val="1"/>
                <c:pt idx="0">
                  <c:v>Offentlig sektor</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'2 Diagram'!$AA$6:$AS$6</c15:sqref>
                  </c15:fullRef>
                </c:ext>
              </c:extLst>
              <c:f>'2 Diagram'!$AJ$6:$AS$6</c:f>
              <c:strCache>
                <c:ptCount val="10"/>
                <c:pt idx="0">
                  <c:v>2018K1</c:v>
                </c:pt>
                <c:pt idx="1">
                  <c:v>2018K2</c:v>
                </c:pt>
                <c:pt idx="2">
                  <c:v>2018K3</c:v>
                </c:pt>
                <c:pt idx="3">
                  <c:v>2019K1</c:v>
                </c:pt>
                <c:pt idx="4">
                  <c:v>2019K1</c:v>
                </c:pt>
                <c:pt idx="5">
                  <c:v>2019K2</c:v>
                </c:pt>
                <c:pt idx="6">
                  <c:v>2019K3</c:v>
                </c:pt>
                <c:pt idx="7">
                  <c:v>2019K4</c:v>
                </c:pt>
                <c:pt idx="8">
                  <c:v>2020K1</c:v>
                </c:pt>
                <c:pt idx="9">
                  <c:v>2020K2</c:v>
                </c:pt>
              </c:strCache>
            </c:strRef>
          </c:cat>
          <c:val>
            <c:numRef>
              <c:extLst>
                <c:ext xmlns:c15="http://schemas.microsoft.com/office/drawing/2012/chart" uri="{02D57815-91ED-43cb-92C2-25804820EDAC}">
                  <c15:fullRef>
                    <c15:sqref>'2 Diagram'!$AA$14:$AS$14</c15:sqref>
                  </c15:fullRef>
                </c:ext>
              </c:extLst>
              <c:f>'2 Diagram'!$AJ$14:$AS$14</c:f>
              <c:numCache>
                <c:formatCode>#,##0</c:formatCode>
                <c:ptCount val="10"/>
                <c:pt idx="0">
                  <c:v>0.63572196941128378</c:v>
                </c:pt>
                <c:pt idx="1">
                  <c:v>0.67196929379764858</c:v>
                </c:pt>
                <c:pt idx="2">
                  <c:v>0.84577329746243002</c:v>
                </c:pt>
                <c:pt idx="3">
                  <c:v>0.6182128430331294</c:v>
                </c:pt>
                <c:pt idx="4">
                  <c:v>0.6182128430331294</c:v>
                </c:pt>
                <c:pt idx="5">
                  <c:v>0.65530428507223004</c:v>
                </c:pt>
                <c:pt idx="6">
                  <c:v>0.82795066224244529</c:v>
                </c:pt>
                <c:pt idx="7">
                  <c:v>0.64450125864746033</c:v>
                </c:pt>
                <c:pt idx="8">
                  <c:v>0.59347954812818016</c:v>
                </c:pt>
                <c:pt idx="9">
                  <c:v>0.54647007774223699</c:v>
                </c:pt>
              </c:numCache>
            </c:numRef>
          </c:val>
          <c:extLst>
            <c:ext xmlns:c16="http://schemas.microsoft.com/office/drawing/2014/chart" uri="{C3380CC4-5D6E-409C-BE32-E72D297353CC}">
              <c16:uniqueId val="{00000008-579D-41F6-9269-A2D0ED75C8FA}"/>
            </c:ext>
          </c:extLst>
        </c:ser>
        <c:dLbls>
          <c:showLegendKey val="0"/>
          <c:showVal val="0"/>
          <c:showCatName val="0"/>
          <c:showSerName val="0"/>
          <c:showPercent val="0"/>
          <c:showBubbleSize val="0"/>
        </c:dLbls>
        <c:gapWidth val="219"/>
        <c:overlap val="-27"/>
        <c:axId val="601882920"/>
        <c:axId val="601881280"/>
      </c:barChart>
      <c:catAx>
        <c:axId val="601882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v-SE"/>
          </a:p>
        </c:txPr>
        <c:crossAx val="601881280"/>
        <c:crosses val="autoZero"/>
        <c:auto val="1"/>
        <c:lblAlgn val="ctr"/>
        <c:lblOffset val="100"/>
        <c:noMultiLvlLbl val="0"/>
      </c:catAx>
      <c:valAx>
        <c:axId val="601881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rtl="0">
                  <a:defRPr sz="1100" b="0" i="0" u="none" strike="noStrike" kern="1200" baseline="0">
                    <a:solidFill>
                      <a:schemeClr val="tx1">
                        <a:lumMod val="65000"/>
                        <a:lumOff val="35000"/>
                      </a:schemeClr>
                    </a:solidFill>
                    <a:latin typeface="+mn-lt"/>
                    <a:ea typeface="+mn-ea"/>
                    <a:cs typeface="+mn-cs"/>
                  </a:defRPr>
                </a:pPr>
                <a:r>
                  <a:rPr lang="sv-SE" sz="1000"/>
                  <a:t>Ton koldioxidekvivalenter per miljoner kronor (2019</a:t>
                </a:r>
                <a:r>
                  <a:rPr lang="sv-SE" sz="1000" baseline="0"/>
                  <a:t> års priser)</a:t>
                </a:r>
                <a:endParaRPr lang="sv-SE" sz="1000"/>
              </a:p>
            </c:rich>
          </c:tx>
          <c:layout>
            <c:manualLayout>
              <c:xMode val="edge"/>
              <c:yMode val="edge"/>
              <c:x val="2.1006015937729838E-2"/>
              <c:y val="9.0654939920183475E-2"/>
            </c:manualLayout>
          </c:layout>
          <c:overlay val="0"/>
          <c:spPr>
            <a:noFill/>
            <a:ln>
              <a:noFill/>
            </a:ln>
            <a:effectLst/>
          </c:spPr>
          <c:txPr>
            <a:bodyPr rot="-5400000" spcFirstLastPara="1" vertOverflow="ellipsis" vert="horz" wrap="square" anchor="ctr" anchorCtr="1"/>
            <a:lstStyle/>
            <a:p>
              <a:pPr algn="ctr" rtl="0">
                <a:defRPr sz="1100" b="0" i="0" u="none" strike="noStrike" kern="1200" baseline="0">
                  <a:solidFill>
                    <a:schemeClr val="tx1">
                      <a:lumMod val="65000"/>
                      <a:lumOff val="35000"/>
                    </a:schemeClr>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v-SE"/>
          </a:p>
        </c:txPr>
        <c:crossAx val="601882920"/>
        <c:crosses val="autoZero"/>
        <c:crossBetween val="between"/>
      </c:valAx>
      <c:spPr>
        <a:noFill/>
        <a:ln>
          <a:noFill/>
        </a:ln>
        <a:effectLst/>
      </c:spPr>
    </c:plotArea>
    <c:legend>
      <c:legendPos val="b"/>
      <c:layout>
        <c:manualLayout>
          <c:xMode val="edge"/>
          <c:yMode val="edge"/>
          <c:x val="0.11222955032745908"/>
          <c:y val="0.80940660819675325"/>
          <c:w val="0.83138912287126898"/>
          <c:h val="0.1595751437004123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100"/>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7">
  <a:schemeClr val="accent4"/>
</cs:colorStyle>
</file>

<file path=xl/charts/colors5.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gi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9.xml"/><Relationship Id="rId4" Type="http://schemas.openxmlformats.org/officeDocument/2006/relationships/chart" Target="../charts/chart4.xml"/><Relationship Id="rId9" Type="http://schemas.openxmlformats.org/officeDocument/2006/relationships/chart" Target="../charts/chart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10" Type="http://schemas.openxmlformats.org/officeDocument/2006/relationships/image" Target="../media/image1.gif"/><Relationship Id="rId4" Type="http://schemas.openxmlformats.org/officeDocument/2006/relationships/chart" Target="../charts/chart13.xml"/><Relationship Id="rId9" Type="http://schemas.openxmlformats.org/officeDocument/2006/relationships/chart" Target="../charts/chart18.xml"/></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58</xdr:row>
      <xdr:rowOff>114300</xdr:rowOff>
    </xdr:from>
    <xdr:to>
      <xdr:col>2</xdr:col>
      <xdr:colOff>1995487</xdr:colOff>
      <xdr:row>60</xdr:row>
      <xdr:rowOff>34598</xdr:rowOff>
    </xdr:to>
    <xdr:pic>
      <xdr:nvPicPr>
        <xdr:cNvPr id="2" name="Bildobjekt 1" descr="Symbolen för Sveriges officiella statisti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8973800"/>
          <a:ext cx="1976437" cy="286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35719</xdr:colOff>
      <xdr:row>59</xdr:row>
      <xdr:rowOff>11904</xdr:rowOff>
    </xdr:from>
    <xdr:to>
      <xdr:col>46</xdr:col>
      <xdr:colOff>511969</xdr:colOff>
      <xdr:row>63</xdr:row>
      <xdr:rowOff>95250</xdr:rowOff>
    </xdr:to>
    <xdr:sp macro="" textlink="">
      <xdr:nvSpPr>
        <xdr:cNvPr id="3" name="textruta 2"/>
        <xdr:cNvSpPr txBox="1"/>
      </xdr:nvSpPr>
      <xdr:spPr>
        <a:xfrm>
          <a:off x="25181719" y="9651204"/>
          <a:ext cx="5181600" cy="84534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sv-SE" sz="1000"/>
            <a:t>Observera att</a:t>
          </a:r>
          <a:r>
            <a:rPr lang="sv-SE" sz="1000" baseline="0"/>
            <a:t> undersökningen Månatlig bränsle-, gas- och lagerstatistik som ligger till grund för en del av utsläppsberäkningarna har uppdaterats från och med 2018. Det ger ett tidsseriebrott mellan 2017 och 2018 års utsäppsstatistik per kvartal. Jämförelser mellan 2017 och 2018 bör göras med försiktighet. </a:t>
          </a:r>
          <a:endParaRPr lang="sv-SE" sz="10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38100</xdr:colOff>
      <xdr:row>55</xdr:row>
      <xdr:rowOff>123825</xdr:rowOff>
    </xdr:from>
    <xdr:to>
      <xdr:col>2</xdr:col>
      <xdr:colOff>2014537</xdr:colOff>
      <xdr:row>57</xdr:row>
      <xdr:rowOff>44123</xdr:rowOff>
    </xdr:to>
    <xdr:pic>
      <xdr:nvPicPr>
        <xdr:cNvPr id="3" name="Bildobjekt 2" descr="Symbolen för Sveriges officiella statisti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93620" y="11096625"/>
          <a:ext cx="1976437" cy="286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369094</xdr:colOff>
      <xdr:row>54</xdr:row>
      <xdr:rowOff>11906</xdr:rowOff>
    </xdr:from>
    <xdr:to>
      <xdr:col>40</xdr:col>
      <xdr:colOff>595313</xdr:colOff>
      <xdr:row>61</xdr:row>
      <xdr:rowOff>23812</xdr:rowOff>
    </xdr:to>
    <xdr:sp macro="" textlink="">
      <xdr:nvSpPr>
        <xdr:cNvPr id="5" name="textruta 4"/>
        <xdr:cNvSpPr txBox="1"/>
      </xdr:nvSpPr>
      <xdr:spPr>
        <a:xfrm>
          <a:off x="23669625" y="10489406"/>
          <a:ext cx="5691188" cy="134540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 </a:t>
          </a:r>
          <a:r>
            <a:rPr lang="sv-SE"/>
            <a:t>Statistics Sweden has chosen to reclassify Ericsson AB from industry to mainly other services. As a consequence, there is now a break in time series for national accounts between 2014Q4 and 2015Q1. Also, quarterly statistics</a:t>
          </a:r>
          <a:r>
            <a:rPr lang="sv-SE" baseline="0"/>
            <a:t> for 2015 and later years are published only for J information and communication as a total. More information (in swedish)</a:t>
          </a:r>
          <a:r>
            <a:rPr lang="sv-SE" sz="1100" i="1">
              <a:solidFill>
                <a:schemeClr val="dk1"/>
              </a:solidFill>
              <a:effectLst/>
              <a:latin typeface="+mn-lt"/>
              <a:ea typeface="+mn-ea"/>
              <a:cs typeface="+mn-cs"/>
            </a:rPr>
            <a:t>: </a:t>
          </a:r>
          <a:r>
            <a:rPr lang="sv-SE" sz="1100" i="1" u="sng">
              <a:solidFill>
                <a:schemeClr val="dk1"/>
              </a:solidFill>
              <a:effectLst/>
              <a:latin typeface="+mn-lt"/>
              <a:ea typeface="+mn-ea"/>
              <a:cs typeface="+mn-cs"/>
              <a:hlinkClick xmlns:r="http://schemas.openxmlformats.org/officeDocument/2006/relationships" r:id=""/>
            </a:rPr>
            <a:t>http://www.sverigeisiffror.scb.se/om-scb/nyheter-och-pressmeddelanden/forandringar-i-klassificeringen-av-fou-samt-ericsson-ab/</a:t>
          </a:r>
          <a:r>
            <a:rPr lang="sv-SE" sz="1100" i="1">
              <a:solidFill>
                <a:schemeClr val="dk1"/>
              </a:solidFill>
              <a:effectLst/>
              <a:latin typeface="+mn-lt"/>
              <a:ea typeface="+mn-ea"/>
              <a:cs typeface="+mn-cs"/>
            </a:rPr>
            <a:t>. </a:t>
          </a:r>
          <a:endParaRPr lang="sv-SE"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19050</xdr:colOff>
      <xdr:row>59</xdr:row>
      <xdr:rowOff>114300</xdr:rowOff>
    </xdr:from>
    <xdr:to>
      <xdr:col>2</xdr:col>
      <xdr:colOff>1995487</xdr:colOff>
      <xdr:row>61</xdr:row>
      <xdr:rowOff>82223</xdr:rowOff>
    </xdr:to>
    <xdr:pic>
      <xdr:nvPicPr>
        <xdr:cNvPr id="2" name="Bildobjekt 1" descr="Symbolen för Sveriges officiella statisti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8973800"/>
          <a:ext cx="1976437" cy="286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47625</xdr:colOff>
      <xdr:row>57</xdr:row>
      <xdr:rowOff>166688</xdr:rowOff>
    </xdr:from>
    <xdr:to>
      <xdr:col>40</xdr:col>
      <xdr:colOff>428625</xdr:colOff>
      <xdr:row>64</xdr:row>
      <xdr:rowOff>178594</xdr:rowOff>
    </xdr:to>
    <xdr:sp macro="" textlink="">
      <xdr:nvSpPr>
        <xdr:cNvPr id="3" name="textruta 2"/>
        <xdr:cNvSpPr txBox="1"/>
      </xdr:nvSpPr>
      <xdr:spPr>
        <a:xfrm>
          <a:off x="22205156" y="11025188"/>
          <a:ext cx="5691188" cy="134540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 SCB har klassificerat om Ericsson AB från ett renodlat industriföretag till huvudsakligen ett tjänsteföretag. För nationalräkenskaperna innebär det nu ett tidsseriebrott mellan 2014 och 2015 - samt mellan kvartal 4 2014 och kvartal 1 2015 - när det gäller berörda branscher. Det innebär även att kvartalsdata fr.o.m. 2015 endast publiceras för J totalt.</a:t>
          </a:r>
          <a:endParaRPr lang="sv-SE">
            <a:effectLst/>
          </a:endParaRPr>
        </a:p>
        <a:p>
          <a:r>
            <a:rPr lang="sv-SE" sz="1100" i="1">
              <a:solidFill>
                <a:schemeClr val="dk1"/>
              </a:solidFill>
              <a:effectLst/>
              <a:latin typeface="+mn-lt"/>
              <a:ea typeface="+mn-ea"/>
              <a:cs typeface="+mn-cs"/>
            </a:rPr>
            <a:t>Se vidare pressmeddelande från SCB: </a:t>
          </a:r>
          <a:r>
            <a:rPr lang="sv-SE" sz="1100" i="1" u="sng">
              <a:solidFill>
                <a:schemeClr val="dk1"/>
              </a:solidFill>
              <a:effectLst/>
              <a:latin typeface="+mn-lt"/>
              <a:ea typeface="+mn-ea"/>
              <a:cs typeface="+mn-cs"/>
              <a:hlinkClick xmlns:r="http://schemas.openxmlformats.org/officeDocument/2006/relationships" r:id=""/>
            </a:rPr>
            <a:t>http://www.sverigeisiffror.scb.se/om-scb/nyheter-och-pressmeddelanden/forandringar-i-klassificeringen-av-fou-samt-ericsson-ab/</a:t>
          </a:r>
          <a:r>
            <a:rPr lang="sv-SE" sz="1100" i="1">
              <a:solidFill>
                <a:schemeClr val="dk1"/>
              </a:solidFill>
              <a:effectLst/>
              <a:latin typeface="+mn-lt"/>
              <a:ea typeface="+mn-ea"/>
              <a:cs typeface="+mn-cs"/>
            </a:rPr>
            <a:t>.</a:t>
          </a:r>
          <a:endParaRPr lang="sv-SE"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38100</xdr:colOff>
      <xdr:row>59</xdr:row>
      <xdr:rowOff>123825</xdr:rowOff>
    </xdr:from>
    <xdr:to>
      <xdr:col>2</xdr:col>
      <xdr:colOff>2014537</xdr:colOff>
      <xdr:row>61</xdr:row>
      <xdr:rowOff>91748</xdr:rowOff>
    </xdr:to>
    <xdr:pic>
      <xdr:nvPicPr>
        <xdr:cNvPr id="2" name="Bildobjekt 1" descr="Symbolen för Sveriges officiella statisti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93620" y="10197465"/>
          <a:ext cx="1976437" cy="286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0</xdr:colOff>
      <xdr:row>57</xdr:row>
      <xdr:rowOff>0</xdr:rowOff>
    </xdr:from>
    <xdr:to>
      <xdr:col>40</xdr:col>
      <xdr:colOff>381001</xdr:colOff>
      <xdr:row>64</xdr:row>
      <xdr:rowOff>11906</xdr:rowOff>
    </xdr:to>
    <xdr:sp macro="" textlink="">
      <xdr:nvSpPr>
        <xdr:cNvPr id="4" name="textruta 3"/>
        <xdr:cNvSpPr txBox="1"/>
      </xdr:nvSpPr>
      <xdr:spPr>
        <a:xfrm>
          <a:off x="22121813" y="11049000"/>
          <a:ext cx="5691188" cy="134540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 </a:t>
          </a:r>
          <a:r>
            <a:rPr lang="sv-SE"/>
            <a:t>Statistics Sweden has chosen to reclassify Ericsson AB from industry to mainly other services. As a consequence, there is now a break in time series for national accounts between 2014Q4 and 2015Q1. Also, quarterly statistics</a:t>
          </a:r>
          <a:r>
            <a:rPr lang="sv-SE" baseline="0"/>
            <a:t> for 2015 and later years are published only for J information and communication as a total. More information (in swedish)</a:t>
          </a:r>
          <a:r>
            <a:rPr lang="sv-SE" sz="1100" i="1">
              <a:solidFill>
                <a:schemeClr val="dk1"/>
              </a:solidFill>
              <a:effectLst/>
              <a:latin typeface="+mn-lt"/>
              <a:ea typeface="+mn-ea"/>
              <a:cs typeface="+mn-cs"/>
            </a:rPr>
            <a:t>: </a:t>
          </a:r>
          <a:r>
            <a:rPr lang="sv-SE" sz="1100" i="1" u="sng">
              <a:solidFill>
                <a:schemeClr val="dk1"/>
              </a:solidFill>
              <a:effectLst/>
              <a:latin typeface="+mn-lt"/>
              <a:ea typeface="+mn-ea"/>
              <a:cs typeface="+mn-cs"/>
              <a:hlinkClick xmlns:r="http://schemas.openxmlformats.org/officeDocument/2006/relationships" r:id=""/>
            </a:rPr>
            <a:t>http://www.sverigeisiffror.scb.se/om-scb/nyheter-och-pressmeddelanden/forandringar-i-klassificeringen-av-fou-samt-ericsson-ab/</a:t>
          </a:r>
          <a:r>
            <a:rPr lang="sv-SE" sz="1100" i="1">
              <a:solidFill>
                <a:schemeClr val="dk1"/>
              </a:solidFill>
              <a:effectLst/>
              <a:latin typeface="+mn-lt"/>
              <a:ea typeface="+mn-ea"/>
              <a:cs typeface="+mn-cs"/>
            </a:rPr>
            <a:t>. </a:t>
          </a:r>
          <a:endParaRPr lang="sv-SE" sz="1100">
            <a:solidFill>
              <a:schemeClr val="dk1"/>
            </a:solidFill>
            <a:effectLst/>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31</xdr:col>
      <xdr:colOff>0</xdr:colOff>
      <xdr:row>58</xdr:row>
      <xdr:rowOff>0</xdr:rowOff>
    </xdr:from>
    <xdr:to>
      <xdr:col>42</xdr:col>
      <xdr:colOff>285750</xdr:colOff>
      <xdr:row>65</xdr:row>
      <xdr:rowOff>11906</xdr:rowOff>
    </xdr:to>
    <xdr:sp macro="" textlink="">
      <xdr:nvSpPr>
        <xdr:cNvPr id="3" name="textruta 2"/>
        <xdr:cNvSpPr txBox="1"/>
      </xdr:nvSpPr>
      <xdr:spPr>
        <a:xfrm>
          <a:off x="21157406" y="11049000"/>
          <a:ext cx="5691188" cy="134540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 SCB har klassificerat om Ericsson AB från ett renodlat industriföretag till huvudsakligen ett tjänsteföretag. För nationalräkenskaperna innebär det nu ett tidsseriebrott mellan 2014 och 2015 - samt mellan kvartal 4 2014 och kvartal 1 2015 - när det gäller berörda branscher. Det innebär även att kvartalsdata fr.o.m. 2015 endast publiceras för J totalt.</a:t>
          </a:r>
          <a:endParaRPr lang="sv-SE">
            <a:effectLst/>
          </a:endParaRPr>
        </a:p>
        <a:p>
          <a:r>
            <a:rPr lang="sv-SE" sz="1100" i="1">
              <a:solidFill>
                <a:schemeClr val="dk1"/>
              </a:solidFill>
              <a:effectLst/>
              <a:latin typeface="+mn-lt"/>
              <a:ea typeface="+mn-ea"/>
              <a:cs typeface="+mn-cs"/>
            </a:rPr>
            <a:t>Se vidare pressmeddelande från SCB: </a:t>
          </a:r>
          <a:r>
            <a:rPr lang="sv-SE" sz="1100" i="1" u="sng">
              <a:solidFill>
                <a:schemeClr val="dk1"/>
              </a:solidFill>
              <a:effectLst/>
              <a:latin typeface="+mn-lt"/>
              <a:ea typeface="+mn-ea"/>
              <a:cs typeface="+mn-cs"/>
              <a:hlinkClick xmlns:r="http://schemas.openxmlformats.org/officeDocument/2006/relationships" r:id=""/>
            </a:rPr>
            <a:t>http://www.sverigeisiffror.scb.se/om-scb/nyheter-och-pressmeddelanden/forandringar-i-klassificeringen-av-fou-samt-ericsson-ab/</a:t>
          </a:r>
          <a:r>
            <a:rPr lang="sv-SE" sz="1100" i="1">
              <a:solidFill>
                <a:schemeClr val="dk1"/>
              </a:solidFill>
              <a:effectLst/>
              <a:latin typeface="+mn-lt"/>
              <a:ea typeface="+mn-ea"/>
              <a:cs typeface="+mn-cs"/>
            </a:rPr>
            <a:t>.</a:t>
          </a:r>
          <a:endParaRPr lang="sv-SE" sz="1100">
            <a:solidFill>
              <a:schemeClr val="dk1"/>
            </a:solidFill>
            <a:effectLst/>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38100</xdr:colOff>
      <xdr:row>59</xdr:row>
      <xdr:rowOff>123825</xdr:rowOff>
    </xdr:from>
    <xdr:to>
      <xdr:col>2</xdr:col>
      <xdr:colOff>2014537</xdr:colOff>
      <xdr:row>61</xdr:row>
      <xdr:rowOff>98552</xdr:rowOff>
    </xdr:to>
    <xdr:pic>
      <xdr:nvPicPr>
        <xdr:cNvPr id="2" name="Bildobjekt 1" descr="Symbolen för Sveriges officiella statisti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9760" y="10730865"/>
          <a:ext cx="1976437" cy="286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0</xdr:colOff>
      <xdr:row>59</xdr:row>
      <xdr:rowOff>0</xdr:rowOff>
    </xdr:from>
    <xdr:to>
      <xdr:col>43</xdr:col>
      <xdr:colOff>190501</xdr:colOff>
      <xdr:row>66</xdr:row>
      <xdr:rowOff>11906</xdr:rowOff>
    </xdr:to>
    <xdr:sp macro="" textlink="">
      <xdr:nvSpPr>
        <xdr:cNvPr id="3" name="textruta 2"/>
        <xdr:cNvSpPr txBox="1"/>
      </xdr:nvSpPr>
      <xdr:spPr>
        <a:xfrm>
          <a:off x="19942969" y="11239500"/>
          <a:ext cx="5691188" cy="134540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 </a:t>
          </a:r>
          <a:r>
            <a:rPr lang="sv-SE"/>
            <a:t>Statistics Sweden has chosen to reclassify Ericsson AB from industry to mainly other services. As a consequence, there is now a break in time series for national accounts between 2014Q4 and 2015Q1. Also, quarterly statistics</a:t>
          </a:r>
          <a:r>
            <a:rPr lang="sv-SE" baseline="0"/>
            <a:t> for 2015 and later years are published only for J information and communication as a total. More information (in swedish)</a:t>
          </a:r>
          <a:r>
            <a:rPr lang="sv-SE" sz="1100" i="1">
              <a:solidFill>
                <a:schemeClr val="dk1"/>
              </a:solidFill>
              <a:effectLst/>
              <a:latin typeface="+mn-lt"/>
              <a:ea typeface="+mn-ea"/>
              <a:cs typeface="+mn-cs"/>
            </a:rPr>
            <a:t>: </a:t>
          </a:r>
          <a:r>
            <a:rPr lang="sv-SE" sz="1100" i="1" u="sng">
              <a:solidFill>
                <a:schemeClr val="dk1"/>
              </a:solidFill>
              <a:effectLst/>
              <a:latin typeface="+mn-lt"/>
              <a:ea typeface="+mn-ea"/>
              <a:cs typeface="+mn-cs"/>
              <a:hlinkClick xmlns:r="http://schemas.openxmlformats.org/officeDocument/2006/relationships" r:id=""/>
            </a:rPr>
            <a:t>http://www.sverigeisiffror.scb.se/om-scb/nyheter-och-pressmeddelanden/forandringar-i-klassificeringen-av-fou-samt-ericsson-ab/</a:t>
          </a:r>
          <a:r>
            <a:rPr lang="sv-SE" sz="1100" i="1">
              <a:solidFill>
                <a:schemeClr val="dk1"/>
              </a:solidFill>
              <a:effectLst/>
              <a:latin typeface="+mn-lt"/>
              <a:ea typeface="+mn-ea"/>
              <a:cs typeface="+mn-cs"/>
            </a:rPr>
            <a:t>. </a:t>
          </a:r>
          <a:endParaRPr lang="sv-SE"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58</xdr:row>
      <xdr:rowOff>123825</xdr:rowOff>
    </xdr:from>
    <xdr:to>
      <xdr:col>2</xdr:col>
      <xdr:colOff>2014537</xdr:colOff>
      <xdr:row>60</xdr:row>
      <xdr:rowOff>44123</xdr:rowOff>
    </xdr:to>
    <xdr:pic>
      <xdr:nvPicPr>
        <xdr:cNvPr id="2" name="Bildobjekt 1" descr="Symbolen för Sveriges officiella statisti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709005"/>
          <a:ext cx="1976437" cy="286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107156</xdr:colOff>
      <xdr:row>58</xdr:row>
      <xdr:rowOff>95250</xdr:rowOff>
    </xdr:from>
    <xdr:to>
      <xdr:col>47</xdr:col>
      <xdr:colOff>23812</xdr:colOff>
      <xdr:row>63</xdr:row>
      <xdr:rowOff>130969</xdr:rowOff>
    </xdr:to>
    <xdr:sp macro="" textlink="">
      <xdr:nvSpPr>
        <xdr:cNvPr id="3" name="textruta 2"/>
        <xdr:cNvSpPr txBox="1"/>
      </xdr:nvSpPr>
      <xdr:spPr>
        <a:xfrm>
          <a:off x="24526875" y="11144250"/>
          <a:ext cx="5167312" cy="98821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sv-SE" sz="1000"/>
        </a:p>
        <a:p>
          <a:r>
            <a:rPr lang="sv-SE" sz="1000"/>
            <a:t>The statistics on Monthly fuel, gas and inventory statistics,</a:t>
          </a:r>
          <a:r>
            <a:rPr lang="sv-SE" sz="1000" baseline="0"/>
            <a:t> </a:t>
          </a:r>
          <a:r>
            <a:rPr lang="sv-SE" sz="1000"/>
            <a:t>which is</a:t>
          </a:r>
          <a:r>
            <a:rPr lang="sv-SE" sz="1000" baseline="0"/>
            <a:t> one part to calculate emissions have been updated since 2018. This gives a break in the time series between 2017 and 2018 and comparisons pf 2018 and 2017 should be done with caution. </a:t>
          </a:r>
          <a:endParaRPr lang="sv-SE"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208710</xdr:colOff>
      <xdr:row>1</xdr:row>
      <xdr:rowOff>11906</xdr:rowOff>
    </xdr:from>
    <xdr:to>
      <xdr:col>23</xdr:col>
      <xdr:colOff>297656</xdr:colOff>
      <xdr:row>15</xdr:row>
      <xdr:rowOff>154781</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8822</xdr:colOff>
      <xdr:row>16</xdr:row>
      <xdr:rowOff>165577</xdr:rowOff>
    </xdr:from>
    <xdr:to>
      <xdr:col>19</xdr:col>
      <xdr:colOff>607217</xdr:colOff>
      <xdr:row>44</xdr:row>
      <xdr:rowOff>-1</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50285</xdr:colOff>
      <xdr:row>63</xdr:row>
      <xdr:rowOff>162270</xdr:rowOff>
    </xdr:from>
    <xdr:to>
      <xdr:col>6</xdr:col>
      <xdr:colOff>11906</xdr:colOff>
      <xdr:row>86</xdr:row>
      <xdr:rowOff>166686</xdr:rowOff>
    </xdr:to>
    <xdr:graphicFrame macro="">
      <xdr:nvGraphicFramePr>
        <xdr:cNvPr id="14" name="Diagra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35498</xdr:colOff>
      <xdr:row>38</xdr:row>
      <xdr:rowOff>-1</xdr:rowOff>
    </xdr:from>
    <xdr:to>
      <xdr:col>6</xdr:col>
      <xdr:colOff>0</xdr:colOff>
      <xdr:row>62</xdr:row>
      <xdr:rowOff>104652</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34091</xdr:colOff>
      <xdr:row>17</xdr:row>
      <xdr:rowOff>17504</xdr:rowOff>
    </xdr:from>
    <xdr:to>
      <xdr:col>6</xdr:col>
      <xdr:colOff>0</xdr:colOff>
      <xdr:row>36</xdr:row>
      <xdr:rowOff>142874</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13345</xdr:colOff>
      <xdr:row>52</xdr:row>
      <xdr:rowOff>2862</xdr:rowOff>
    </xdr:from>
    <xdr:to>
      <xdr:col>40</xdr:col>
      <xdr:colOff>0</xdr:colOff>
      <xdr:row>77</xdr:row>
      <xdr:rowOff>0</xdr:rowOff>
    </xdr:to>
    <xdr:graphicFrame macro="">
      <xdr:nvGraphicFramePr>
        <xdr:cNvPr id="11" name="Diagra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19050</xdr:colOff>
      <xdr:row>98</xdr:row>
      <xdr:rowOff>114300</xdr:rowOff>
    </xdr:from>
    <xdr:to>
      <xdr:col>0</xdr:col>
      <xdr:colOff>1995487</xdr:colOff>
      <xdr:row>100</xdr:row>
      <xdr:rowOff>82223</xdr:rowOff>
    </xdr:to>
    <xdr:pic>
      <xdr:nvPicPr>
        <xdr:cNvPr id="12" name="Bildobjekt 11" descr="Symbolen för Sveriges officiella statistik"/>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050" y="18792825"/>
          <a:ext cx="1976437" cy="282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16247</xdr:colOff>
      <xdr:row>46</xdr:row>
      <xdr:rowOff>14886</xdr:rowOff>
    </xdr:from>
    <xdr:to>
      <xdr:col>20</xdr:col>
      <xdr:colOff>0</xdr:colOff>
      <xdr:row>77</xdr:row>
      <xdr:rowOff>11906</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21</xdr:col>
      <xdr:colOff>1098</xdr:colOff>
      <xdr:row>24</xdr:row>
      <xdr:rowOff>11306</xdr:rowOff>
    </xdr:from>
    <xdr:to>
      <xdr:col>39</xdr:col>
      <xdr:colOff>607217</xdr:colOff>
      <xdr:row>50</xdr:row>
      <xdr:rowOff>10588</xdr:rowOff>
    </xdr:to>
    <xdr:graphicFrame macro="">
      <xdr:nvGraphicFramePr>
        <xdr:cNvPr id="18" name="Diagra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4479</xdr:colOff>
      <xdr:row>0</xdr:row>
      <xdr:rowOff>161104</xdr:rowOff>
    </xdr:from>
    <xdr:to>
      <xdr:col>45</xdr:col>
      <xdr:colOff>11906</xdr:colOff>
      <xdr:row>21</xdr:row>
      <xdr:rowOff>142875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14007</xdr:colOff>
      <xdr:row>17</xdr:row>
      <xdr:rowOff>10645</xdr:rowOff>
    </xdr:from>
    <xdr:to>
      <xdr:col>19</xdr:col>
      <xdr:colOff>11906</xdr:colOff>
      <xdr:row>42</xdr:row>
      <xdr:rowOff>178593</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698266</xdr:colOff>
      <xdr:row>1</xdr:row>
      <xdr:rowOff>9104</xdr:rowOff>
    </xdr:from>
    <xdr:to>
      <xdr:col>23</xdr:col>
      <xdr:colOff>414618</xdr:colOff>
      <xdr:row>16</xdr:row>
      <xdr:rowOff>1</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18860</xdr:colOff>
      <xdr:row>61</xdr:row>
      <xdr:rowOff>13956</xdr:rowOff>
    </xdr:from>
    <xdr:to>
      <xdr:col>6</xdr:col>
      <xdr:colOff>1</xdr:colOff>
      <xdr:row>83</xdr:row>
      <xdr:rowOff>11906</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38</xdr:row>
      <xdr:rowOff>8500</xdr:rowOff>
    </xdr:from>
    <xdr:to>
      <xdr:col>5</xdr:col>
      <xdr:colOff>753176</xdr:colOff>
      <xdr:row>59</xdr:row>
      <xdr:rowOff>178595</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15407</xdr:colOff>
      <xdr:row>44</xdr:row>
      <xdr:rowOff>9105</xdr:rowOff>
    </xdr:from>
    <xdr:to>
      <xdr:col>19</xdr:col>
      <xdr:colOff>11906</xdr:colOff>
      <xdr:row>70</xdr:row>
      <xdr:rowOff>116262</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23</xdr:col>
      <xdr:colOff>860332</xdr:colOff>
      <xdr:row>1</xdr:row>
      <xdr:rowOff>15642</xdr:rowOff>
    </xdr:from>
    <xdr:to>
      <xdr:col>44</xdr:col>
      <xdr:colOff>47625</xdr:colOff>
      <xdr:row>20</xdr:row>
      <xdr:rowOff>202406</xdr:rowOff>
    </xdr:to>
    <xdr:graphicFrame macro="">
      <xdr:nvGraphicFramePr>
        <xdr:cNvPr id="10" name="Diagra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607215</xdr:colOff>
      <xdr:row>22</xdr:row>
      <xdr:rowOff>14009</xdr:rowOff>
    </xdr:from>
    <xdr:to>
      <xdr:col>36</xdr:col>
      <xdr:colOff>479750</xdr:colOff>
      <xdr:row>45</xdr:row>
      <xdr:rowOff>0</xdr:rowOff>
    </xdr:to>
    <xdr:graphicFrame macro="">
      <xdr:nvGraphicFramePr>
        <xdr:cNvPr id="11" name="Diagra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26193</xdr:colOff>
      <xdr:row>16</xdr:row>
      <xdr:rowOff>190457</xdr:rowOff>
    </xdr:from>
    <xdr:to>
      <xdr:col>6</xdr:col>
      <xdr:colOff>1</xdr:colOff>
      <xdr:row>36</xdr:row>
      <xdr:rowOff>179294</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591111</xdr:colOff>
      <xdr:row>45</xdr:row>
      <xdr:rowOff>178594</xdr:rowOff>
    </xdr:from>
    <xdr:to>
      <xdr:col>37</xdr:col>
      <xdr:colOff>1401</xdr:colOff>
      <xdr:row>68</xdr:row>
      <xdr:rowOff>71438</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38100</xdr:colOff>
      <xdr:row>99</xdr:row>
      <xdr:rowOff>123825</xdr:rowOff>
    </xdr:from>
    <xdr:to>
      <xdr:col>0</xdr:col>
      <xdr:colOff>2014537</xdr:colOff>
      <xdr:row>101</xdr:row>
      <xdr:rowOff>44123</xdr:rowOff>
    </xdr:to>
    <xdr:pic>
      <xdr:nvPicPr>
        <xdr:cNvPr id="12" name="Bildobjekt 11" descr="Symbolen för Sveriges officiella statistik"/>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8100" y="18526125"/>
          <a:ext cx="1976437" cy="282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161925</xdr:colOff>
      <xdr:row>58</xdr:row>
      <xdr:rowOff>78581</xdr:rowOff>
    </xdr:from>
    <xdr:to>
      <xdr:col>2</xdr:col>
      <xdr:colOff>328612</xdr:colOff>
      <xdr:row>59</xdr:row>
      <xdr:rowOff>189379</xdr:rowOff>
    </xdr:to>
    <xdr:pic>
      <xdr:nvPicPr>
        <xdr:cNvPr id="3" name="Bildobjekt 2" descr="Symbolen för Sveriges officiella statisti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0246519"/>
          <a:ext cx="1976437" cy="3012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60</xdr:row>
      <xdr:rowOff>76200</xdr:rowOff>
    </xdr:from>
    <xdr:to>
      <xdr:col>2</xdr:col>
      <xdr:colOff>442912</xdr:colOff>
      <xdr:row>62</xdr:row>
      <xdr:rowOff>53648</xdr:rowOff>
    </xdr:to>
    <xdr:pic>
      <xdr:nvPicPr>
        <xdr:cNvPr id="4" name="Bildobjekt 3" descr="Symbolen för Sveriges officiella statisti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0422731"/>
          <a:ext cx="1976437" cy="358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19050</xdr:colOff>
      <xdr:row>60</xdr:row>
      <xdr:rowOff>114300</xdr:rowOff>
    </xdr:from>
    <xdr:to>
      <xdr:col>2</xdr:col>
      <xdr:colOff>1995487</xdr:colOff>
      <xdr:row>62</xdr:row>
      <xdr:rowOff>34598</xdr:rowOff>
    </xdr:to>
    <xdr:pic>
      <xdr:nvPicPr>
        <xdr:cNvPr id="3" name="Bildobjekt 2" descr="Symbolen för Sveriges officiella statisti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8973800"/>
          <a:ext cx="1976437" cy="286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30</xdr:col>
      <xdr:colOff>202407</xdr:colOff>
      <xdr:row>59</xdr:row>
      <xdr:rowOff>35719</xdr:rowOff>
    </xdr:from>
    <xdr:to>
      <xdr:col>40</xdr:col>
      <xdr:colOff>488157</xdr:colOff>
      <xdr:row>66</xdr:row>
      <xdr:rowOff>47625</xdr:rowOff>
    </xdr:to>
    <xdr:sp macro="" textlink="">
      <xdr:nvSpPr>
        <xdr:cNvPr id="5" name="textruta 4"/>
        <xdr:cNvSpPr txBox="1"/>
      </xdr:nvSpPr>
      <xdr:spPr>
        <a:xfrm>
          <a:off x="21502688" y="11465719"/>
          <a:ext cx="5798344" cy="134540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 SCB har klassificerat om Ericsson AB från ett renodlat industriföretag till huvudsakligen ett tjänsteföretag. För nationalräkenskaperna innebär det nu ett tidsseriebrott mellan 2014 och 2015 - samt mellan kvartal 4 2014 och kvartal 1 2015 - när det gäller berörda branscher. Det innebär även att kvartalsdata fr.o.m. 2015 endast publiceras för J totalt.</a:t>
          </a:r>
          <a:endParaRPr lang="sv-SE">
            <a:effectLst/>
          </a:endParaRPr>
        </a:p>
        <a:p>
          <a:r>
            <a:rPr lang="sv-SE" sz="1100" i="1">
              <a:solidFill>
                <a:schemeClr val="dk1"/>
              </a:solidFill>
              <a:effectLst/>
              <a:latin typeface="+mn-lt"/>
              <a:ea typeface="+mn-ea"/>
              <a:cs typeface="+mn-cs"/>
            </a:rPr>
            <a:t>Se vidare pressmeddelande från SCB: </a:t>
          </a:r>
          <a:r>
            <a:rPr lang="sv-SE" sz="1100" i="1" u="sng">
              <a:solidFill>
                <a:schemeClr val="dk1"/>
              </a:solidFill>
              <a:effectLst/>
              <a:latin typeface="+mn-lt"/>
              <a:ea typeface="+mn-ea"/>
              <a:cs typeface="+mn-cs"/>
              <a:hlinkClick xmlns:r="http://schemas.openxmlformats.org/officeDocument/2006/relationships" r:id=""/>
            </a:rPr>
            <a:t>http://www.sverigeisiffror.scb.se/om-scb/nyheter-och-pressmeddelanden/forandringar-i-klassificeringen-av-fou-samt-ericsson-ab/</a:t>
          </a:r>
          <a:r>
            <a:rPr lang="sv-SE" sz="1100" i="1">
              <a:solidFill>
                <a:schemeClr val="dk1"/>
              </a:solidFill>
              <a:effectLst/>
              <a:latin typeface="+mn-lt"/>
              <a:ea typeface="+mn-ea"/>
              <a:cs typeface="+mn-cs"/>
            </a:rPr>
            <a:t>.</a:t>
          </a:r>
          <a:endParaRPr lang="sv-SE"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38100</xdr:colOff>
      <xdr:row>60</xdr:row>
      <xdr:rowOff>123825</xdr:rowOff>
    </xdr:from>
    <xdr:to>
      <xdr:col>2</xdr:col>
      <xdr:colOff>2014537</xdr:colOff>
      <xdr:row>62</xdr:row>
      <xdr:rowOff>91748</xdr:rowOff>
    </xdr:to>
    <xdr:pic>
      <xdr:nvPicPr>
        <xdr:cNvPr id="3" name="Bildobjekt 2" descr="Symbolen för Sveriges officiella statisti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709005"/>
          <a:ext cx="1976437" cy="286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30</xdr:col>
      <xdr:colOff>392907</xdr:colOff>
      <xdr:row>61</xdr:row>
      <xdr:rowOff>95250</xdr:rowOff>
    </xdr:from>
    <xdr:to>
      <xdr:col>39</xdr:col>
      <xdr:colOff>357188</xdr:colOff>
      <xdr:row>68</xdr:row>
      <xdr:rowOff>107155</xdr:rowOff>
    </xdr:to>
    <xdr:sp macro="" textlink="">
      <xdr:nvSpPr>
        <xdr:cNvPr id="5" name="textruta 4"/>
        <xdr:cNvSpPr txBox="1"/>
      </xdr:nvSpPr>
      <xdr:spPr>
        <a:xfrm>
          <a:off x="22979063" y="10429875"/>
          <a:ext cx="4786313" cy="117871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 </a:t>
          </a:r>
          <a:r>
            <a:rPr lang="sv-SE"/>
            <a:t>Statistics Sweden has chosen to reclassify Ericsson AB from industry to mainly other services. As a consequence, there is now a break in time series for national accounts between 2014Q4 and 2015Q1. Also, quarterly statistics</a:t>
          </a:r>
          <a:r>
            <a:rPr lang="sv-SE" baseline="0"/>
            <a:t> for 2015 and later years are published only for J information and communication as a total. More information (in swedish)</a:t>
          </a:r>
          <a:r>
            <a:rPr lang="sv-SE" sz="1100" i="1">
              <a:solidFill>
                <a:schemeClr val="dk1"/>
              </a:solidFill>
              <a:effectLst/>
              <a:latin typeface="+mn-lt"/>
              <a:ea typeface="+mn-ea"/>
              <a:cs typeface="+mn-cs"/>
            </a:rPr>
            <a:t>: </a:t>
          </a:r>
          <a:r>
            <a:rPr lang="sv-SE" sz="1100" i="1" u="sng">
              <a:solidFill>
                <a:schemeClr val="dk1"/>
              </a:solidFill>
              <a:effectLst/>
              <a:latin typeface="+mn-lt"/>
              <a:ea typeface="+mn-ea"/>
              <a:cs typeface="+mn-cs"/>
              <a:hlinkClick xmlns:r="http://schemas.openxmlformats.org/officeDocument/2006/relationships" r:id=""/>
            </a:rPr>
            <a:t>http://www.sverigeisiffror.scb.se/om-scb/nyheter-och-pressmeddelanden/forandringar-i-klassificeringen-av-fou-samt-ericsson-ab/</a:t>
          </a:r>
          <a:r>
            <a:rPr lang="sv-SE" sz="1100" i="1">
              <a:solidFill>
                <a:schemeClr val="dk1"/>
              </a:solidFill>
              <a:effectLst/>
              <a:latin typeface="+mn-lt"/>
              <a:ea typeface="+mn-ea"/>
              <a:cs typeface="+mn-cs"/>
            </a:rPr>
            <a:t>. </a:t>
          </a:r>
          <a:endParaRPr lang="sv-SE"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19050</xdr:colOff>
      <xdr:row>56</xdr:row>
      <xdr:rowOff>114300</xdr:rowOff>
    </xdr:from>
    <xdr:to>
      <xdr:col>2</xdr:col>
      <xdr:colOff>1995487</xdr:colOff>
      <xdr:row>58</xdr:row>
      <xdr:rowOff>82223</xdr:rowOff>
    </xdr:to>
    <xdr:pic>
      <xdr:nvPicPr>
        <xdr:cNvPr id="3" name="Bildobjekt 2" descr="Symbolen för Sveriges officiella statisti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8973800"/>
          <a:ext cx="1976437" cy="286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29</xdr:col>
      <xdr:colOff>488157</xdr:colOff>
      <xdr:row>54</xdr:row>
      <xdr:rowOff>0</xdr:rowOff>
    </xdr:from>
    <xdr:to>
      <xdr:col>43</xdr:col>
      <xdr:colOff>1</xdr:colOff>
      <xdr:row>61</xdr:row>
      <xdr:rowOff>11906</xdr:rowOff>
    </xdr:to>
    <xdr:sp macro="" textlink="">
      <xdr:nvSpPr>
        <xdr:cNvPr id="5" name="textruta 4"/>
        <xdr:cNvSpPr txBox="1"/>
      </xdr:nvSpPr>
      <xdr:spPr>
        <a:xfrm>
          <a:off x="21193126" y="10477500"/>
          <a:ext cx="5798344" cy="134540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 SCB har klassificerat om Ericsson AB från ett renodlat industriföretag till huvudsakligen ett tjänsteföretag. För nationalräkenskaperna innebär det nu ett tidsseriebrott mellan 2014 och 2015 - samt mellan kvartal 4 2014 och kvartal 1 2015 - när det gäller berörda branscher. Det innebär även att kvartalsdata fr.o.m. 2015 endast publiceras för J totalt.</a:t>
          </a:r>
          <a:endParaRPr lang="sv-SE">
            <a:effectLst/>
          </a:endParaRPr>
        </a:p>
        <a:p>
          <a:r>
            <a:rPr lang="sv-SE" sz="1100" i="1">
              <a:solidFill>
                <a:schemeClr val="dk1"/>
              </a:solidFill>
              <a:effectLst/>
              <a:latin typeface="+mn-lt"/>
              <a:ea typeface="+mn-ea"/>
              <a:cs typeface="+mn-cs"/>
            </a:rPr>
            <a:t>Se vidare pressmeddelande från SCB: </a:t>
          </a:r>
          <a:r>
            <a:rPr lang="sv-SE" sz="1100" i="1" u="sng">
              <a:solidFill>
                <a:schemeClr val="dk1"/>
              </a:solidFill>
              <a:effectLst/>
              <a:latin typeface="+mn-lt"/>
              <a:ea typeface="+mn-ea"/>
              <a:cs typeface="+mn-cs"/>
              <a:hlinkClick xmlns:r="http://schemas.openxmlformats.org/officeDocument/2006/relationships" r:id=""/>
            </a:rPr>
            <a:t>http://www.sverigeisiffror.scb.se/om-scb/nyheter-och-pressmeddelanden/forandringar-i-klassificeringen-av-fou-samt-ericsson-ab/</a:t>
          </a:r>
          <a:r>
            <a:rPr lang="sv-SE" sz="1100" i="1">
              <a:solidFill>
                <a:schemeClr val="dk1"/>
              </a:solidFill>
              <a:effectLst/>
              <a:latin typeface="+mn-lt"/>
              <a:ea typeface="+mn-ea"/>
              <a:cs typeface="+mn-cs"/>
            </a:rPr>
            <a:t>.</a:t>
          </a:r>
          <a:endParaRPr lang="sv-SE" sz="1100">
            <a:solidFill>
              <a:schemeClr val="dk1"/>
            </a:solidFill>
            <a:effectLst/>
            <a:latin typeface="+mn-lt"/>
            <a:ea typeface="+mn-ea"/>
            <a:cs typeface="+mn-cs"/>
          </a:endParaRPr>
        </a:p>
      </xdr:txBody>
    </xdr:sp>
    <xdr:clientData/>
  </xdr:twoCellAnchor>
</xdr:wsDr>
</file>

<file path=xl/tables/table1.xml><?xml version="1.0" encoding="utf-8"?>
<table xmlns="http://schemas.openxmlformats.org/spreadsheetml/2006/main" id="1" name="Tabell1" displayName="Tabell1" ref="C46:BA56" totalsRowShown="0" headerRowDxfId="105" dataDxfId="104">
  <sortState ref="B47:BA56">
    <sortCondition ref="B46:B56"/>
  </sortState>
  <tableColumns count="51">
    <tableColumn id="1" name="Aggregerad bransch" dataDxfId="103"/>
    <tableColumn id="2" name=" 2008K1" dataDxfId="102"/>
    <tableColumn id="3" name=" 2008K2" dataDxfId="101"/>
    <tableColumn id="4" name=" 2008K3" dataDxfId="100"/>
    <tableColumn id="5" name=" 2008K4" dataDxfId="99"/>
    <tableColumn id="6" name=" 2009K1" dataDxfId="98"/>
    <tableColumn id="7" name=" 2009K2" dataDxfId="97"/>
    <tableColumn id="8" name=" 2009K3" dataDxfId="96"/>
    <tableColumn id="9" name=" 2009K4" dataDxfId="95"/>
    <tableColumn id="10" name=" 2010K1" dataDxfId="94"/>
    <tableColumn id="11" name=" 2010K2" dataDxfId="93"/>
    <tableColumn id="12" name=" 2010K3" dataDxfId="92"/>
    <tableColumn id="13" name=" 2010K4" dataDxfId="91"/>
    <tableColumn id="14" name=" 2011K1" dataDxfId="90"/>
    <tableColumn id="15" name=" 2011K2" dataDxfId="89"/>
    <tableColumn id="16" name=" 2011K3" dataDxfId="88"/>
    <tableColumn id="17" name=" 2011K4" dataDxfId="87"/>
    <tableColumn id="18" name=" 2012K1" dataDxfId="86"/>
    <tableColumn id="19" name=" 2012K2" dataDxfId="85"/>
    <tableColumn id="20" name=" 2012K3" dataDxfId="84"/>
    <tableColumn id="21" name=" 2012K4" dataDxfId="83"/>
    <tableColumn id="22" name=" 2013K1" dataDxfId="82"/>
    <tableColumn id="23" name=" 2013K2" dataDxfId="81"/>
    <tableColumn id="24" name=" 2013K3" dataDxfId="80"/>
    <tableColumn id="25" name=" 2013K4" dataDxfId="79"/>
    <tableColumn id="26" name=" 2014K1" dataDxfId="78"/>
    <tableColumn id="27" name=" 2014K2" dataDxfId="77"/>
    <tableColumn id="28" name=" 2014K3" dataDxfId="76"/>
    <tableColumn id="29" name=" 2014K4" dataDxfId="75"/>
    <tableColumn id="30" name=" 2015K1" dataDxfId="74"/>
    <tableColumn id="31" name=" 2015K2" dataDxfId="73"/>
    <tableColumn id="32" name="2015K3" dataDxfId="72"/>
    <tableColumn id="35" name="2015K4" dataDxfId="71"/>
    <tableColumn id="33" name="2016K1" dataDxfId="70"/>
    <tableColumn id="34" name="2016K2" dataDxfId="69"/>
    <tableColumn id="36" name="2016K3" dataDxfId="68"/>
    <tableColumn id="37" name="2016K4" dataDxfId="67"/>
    <tableColumn id="38" name="2017K1" dataDxfId="66"/>
    <tableColumn id="39" name="2017K2" dataDxfId="65"/>
    <tableColumn id="40" name="2017K3" dataDxfId="64"/>
    <tableColumn id="41" name="2017K4" dataDxfId="63"/>
    <tableColumn id="42" name="2018K1" dataDxfId="62"/>
    <tableColumn id="43" name="2018K2" dataDxfId="61"/>
    <tableColumn id="44" name="2018K3" dataDxfId="60"/>
    <tableColumn id="45" name="2018K4" dataDxfId="59"/>
    <tableColumn id="46" name="2019K1" dataDxfId="58"/>
    <tableColumn id="47" name="2019K2" dataDxfId="57"/>
    <tableColumn id="48" name="2019K3" dataDxfId="56"/>
    <tableColumn id="49" name="2019K4" dataDxfId="55"/>
    <tableColumn id="50" name="2020K1" dataDxfId="54"/>
    <tableColumn id="51" name="2020K2" dataDxfId="53"/>
  </tableColumns>
  <tableStyleInfo name="TableStyleLight1" showFirstColumn="0" showLastColumn="0" showRowStripes="0" showColumnStripes="0"/>
</table>
</file>

<file path=xl/tables/table2.xml><?xml version="1.0" encoding="utf-8"?>
<table xmlns="http://schemas.openxmlformats.org/spreadsheetml/2006/main" id="2" name="Tabell13" displayName="Tabell13" ref="C46:BA56" totalsRowShown="0" headerRowDxfId="52" dataDxfId="51">
  <sortState ref="B47:BA56">
    <sortCondition ref="B46:B56"/>
  </sortState>
  <tableColumns count="51">
    <tableColumn id="1" name="Sector" dataDxfId="50"/>
    <tableColumn id="2" name="2008Q1" dataDxfId="49"/>
    <tableColumn id="3" name="2008Q2" dataDxfId="48"/>
    <tableColumn id="4" name="2008Q3" dataDxfId="47"/>
    <tableColumn id="5" name="2008Q4" dataDxfId="46"/>
    <tableColumn id="6" name="2009Q1" dataDxfId="45"/>
    <tableColumn id="7" name="2009Q2" dataDxfId="44"/>
    <tableColumn id="8" name="2009Q3" dataDxfId="43"/>
    <tableColumn id="9" name="2009Q4" dataDxfId="42"/>
    <tableColumn id="10" name="2010Q1" dataDxfId="41"/>
    <tableColumn id="11" name="2010Q2" dataDxfId="40"/>
    <tableColumn id="12" name="2010Q3" dataDxfId="39"/>
    <tableColumn id="13" name="2010Q4" dataDxfId="38"/>
    <tableColumn id="14" name="2011Q1" dataDxfId="37"/>
    <tableColumn id="15" name="2011Q2" dataDxfId="36"/>
    <tableColumn id="16" name="2011Q3" dataDxfId="35"/>
    <tableColumn id="17" name="2011Q4" dataDxfId="34"/>
    <tableColumn id="18" name="2012Q1" dataDxfId="33"/>
    <tableColumn id="19" name="2012Q2" dataDxfId="32"/>
    <tableColumn id="20" name="2012Q3" dataDxfId="31"/>
    <tableColumn id="21" name="2012Q4" dataDxfId="30"/>
    <tableColumn id="22" name="2013Q1" dataDxfId="29"/>
    <tableColumn id="23" name="2013Q2" dataDxfId="28"/>
    <tableColumn id="24" name="2013Q3" dataDxfId="27"/>
    <tableColumn id="25" name="2013Q4" dataDxfId="26"/>
    <tableColumn id="26" name="2014Q1" dataDxfId="25"/>
    <tableColumn id="27" name="2014Q2" dataDxfId="24"/>
    <tableColumn id="28" name="2014Q3" dataDxfId="23"/>
    <tableColumn id="29" name="2014Q4" dataDxfId="22"/>
    <tableColumn id="30" name="2015Q1" dataDxfId="21"/>
    <tableColumn id="31" name="2015Q2" dataDxfId="20"/>
    <tableColumn id="32" name="2015Q3" dataDxfId="19"/>
    <tableColumn id="33" name="2015Q4" dataDxfId="18"/>
    <tableColumn id="34" name="2016Q1" dataDxfId="17"/>
    <tableColumn id="35" name="2016Q2" dataDxfId="16"/>
    <tableColumn id="36" name="2016Q3" dataDxfId="15"/>
    <tableColumn id="37" name="2016Q4" dataDxfId="14"/>
    <tableColumn id="38" name="2017Q1" dataDxfId="13"/>
    <tableColumn id="39" name="2017Q2" dataDxfId="12"/>
    <tableColumn id="40" name="2017Q3" dataDxfId="11"/>
    <tableColumn id="41" name="2017Q4" dataDxfId="10"/>
    <tableColumn id="42" name="2018Q1" dataDxfId="9"/>
    <tableColumn id="43" name="2018Q2" dataDxfId="8"/>
    <tableColumn id="44" name="2018Q3" dataDxfId="7"/>
    <tableColumn id="45" name="2018Q4" dataDxfId="6"/>
    <tableColumn id="46" name="2019Q1" dataDxfId="5"/>
    <tableColumn id="47" name="2019Q2" dataDxfId="4"/>
    <tableColumn id="48" name="2019Q3" dataDxfId="3"/>
    <tableColumn id="49" name="2019Q4" dataDxfId="2"/>
    <tableColumn id="50" name="2020Q1" dataDxfId="1"/>
    <tableColumn id="51" name="2020Q2" dataDxfId="0"/>
  </tableColumns>
  <tableStyleInfo name="TableStyleLight1" showFirstColumn="0" showLastColumn="0" showRowStripes="0"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2:F55"/>
  <sheetViews>
    <sheetView tabSelected="1" zoomScaleNormal="100" workbookViewId="0"/>
  </sheetViews>
  <sheetFormatPr defaultRowHeight="12.6" x14ac:dyDescent="0.25"/>
  <cols>
    <col min="1" max="1" width="9.33203125" customWidth="1"/>
    <col min="2" max="2" width="21" customWidth="1"/>
    <col min="3" max="3" width="100.5546875" bestFit="1" customWidth="1"/>
  </cols>
  <sheetData>
    <row r="2" spans="2:6" ht="15.6" x14ac:dyDescent="0.3">
      <c r="B2" s="22" t="s">
        <v>377</v>
      </c>
      <c r="C2" s="23"/>
    </row>
    <row r="3" spans="2:6" ht="15.6" x14ac:dyDescent="0.3">
      <c r="B3" s="24" t="s">
        <v>378</v>
      </c>
      <c r="C3" s="23"/>
    </row>
    <row r="4" spans="2:6" ht="14.4" x14ac:dyDescent="0.3">
      <c r="B4" s="23"/>
      <c r="C4" s="23"/>
    </row>
    <row r="5" spans="2:6" ht="19.5" customHeight="1" x14ac:dyDescent="0.25">
      <c r="B5" s="25" t="s">
        <v>193</v>
      </c>
      <c r="C5" s="26" t="s">
        <v>197</v>
      </c>
    </row>
    <row r="6" spans="2:6" ht="20.25" customHeight="1" x14ac:dyDescent="0.25">
      <c r="B6" s="27" t="s">
        <v>194</v>
      </c>
      <c r="C6" s="28" t="s">
        <v>198</v>
      </c>
    </row>
    <row r="7" spans="2:6" ht="20.25" customHeight="1" x14ac:dyDescent="0.3">
      <c r="B7" s="29"/>
      <c r="C7" s="32"/>
    </row>
    <row r="8" spans="2:6" ht="20.25" customHeight="1" x14ac:dyDescent="0.3">
      <c r="B8" s="31" t="s">
        <v>319</v>
      </c>
      <c r="C8" s="32" t="s">
        <v>379</v>
      </c>
    </row>
    <row r="9" spans="2:6" ht="20.25" customHeight="1" x14ac:dyDescent="0.3">
      <c r="B9" s="33" t="s">
        <v>320</v>
      </c>
      <c r="C9" s="34" t="s">
        <v>380</v>
      </c>
    </row>
    <row r="10" spans="2:6" ht="15.6" x14ac:dyDescent="0.3">
      <c r="B10" s="33"/>
      <c r="C10" s="34"/>
    </row>
    <row r="11" spans="2:6" ht="15.6" x14ac:dyDescent="0.3">
      <c r="B11" s="31" t="s">
        <v>293</v>
      </c>
      <c r="C11" s="32" t="s">
        <v>195</v>
      </c>
    </row>
    <row r="12" spans="2:6" ht="15.6" x14ac:dyDescent="0.3">
      <c r="B12" s="33" t="s">
        <v>294</v>
      </c>
      <c r="C12" s="34" t="s">
        <v>196</v>
      </c>
      <c r="E12" s="3"/>
    </row>
    <row r="13" spans="2:6" ht="15.6" x14ac:dyDescent="0.3">
      <c r="B13" s="33"/>
      <c r="C13" s="34"/>
      <c r="E13" s="3"/>
    </row>
    <row r="14" spans="2:6" ht="15.6" x14ac:dyDescent="0.3">
      <c r="B14" s="31" t="s">
        <v>321</v>
      </c>
      <c r="C14" s="32" t="s">
        <v>352</v>
      </c>
      <c r="E14" s="3"/>
      <c r="F14" s="3"/>
    </row>
    <row r="15" spans="2:6" ht="15.6" x14ac:dyDescent="0.3">
      <c r="B15" s="33" t="s">
        <v>322</v>
      </c>
      <c r="C15" s="34" t="s">
        <v>353</v>
      </c>
      <c r="E15" s="3"/>
      <c r="F15" s="3"/>
    </row>
    <row r="16" spans="2:6" ht="14.4" x14ac:dyDescent="0.3">
      <c r="B16" s="29"/>
      <c r="C16" s="30"/>
      <c r="E16" s="3"/>
      <c r="F16" s="3"/>
    </row>
    <row r="17" spans="2:6" ht="15.6" x14ac:dyDescent="0.3">
      <c r="B17" s="31" t="s">
        <v>295</v>
      </c>
      <c r="C17" s="32" t="s">
        <v>381</v>
      </c>
      <c r="E17" s="3"/>
      <c r="F17" s="3"/>
    </row>
    <row r="18" spans="2:6" ht="15.6" x14ac:dyDescent="0.3">
      <c r="B18" s="33" t="s">
        <v>296</v>
      </c>
      <c r="C18" s="34" t="s">
        <v>382</v>
      </c>
    </row>
    <row r="19" spans="2:6" ht="14.4" x14ac:dyDescent="0.3">
      <c r="B19" s="35"/>
      <c r="C19" s="30"/>
    </row>
    <row r="20" spans="2:6" ht="15.6" x14ac:dyDescent="0.3">
      <c r="B20" s="36" t="s">
        <v>297</v>
      </c>
      <c r="C20" s="32" t="s">
        <v>383</v>
      </c>
    </row>
    <row r="21" spans="2:6" ht="15.6" x14ac:dyDescent="0.3">
      <c r="B21" s="33" t="s">
        <v>298</v>
      </c>
      <c r="C21" s="34" t="s">
        <v>384</v>
      </c>
    </row>
    <row r="22" spans="2:6" ht="15.6" x14ac:dyDescent="0.3">
      <c r="B22" s="33"/>
      <c r="C22" s="34"/>
    </row>
    <row r="23" spans="2:6" ht="15.6" x14ac:dyDescent="0.3">
      <c r="B23" s="36" t="s">
        <v>300</v>
      </c>
      <c r="C23" s="32" t="s">
        <v>385</v>
      </c>
    </row>
    <row r="24" spans="2:6" ht="15.6" x14ac:dyDescent="0.3">
      <c r="B24" s="33" t="s">
        <v>301</v>
      </c>
      <c r="C24" s="34" t="s">
        <v>386</v>
      </c>
    </row>
    <row r="25" spans="2:6" ht="13.2" x14ac:dyDescent="0.25">
      <c r="B25" s="37"/>
      <c r="C25" s="38"/>
    </row>
    <row r="26" spans="2:6" ht="15.6" x14ac:dyDescent="0.3">
      <c r="B26" s="35" t="s">
        <v>302</v>
      </c>
      <c r="C26" s="32" t="s">
        <v>387</v>
      </c>
    </row>
    <row r="27" spans="2:6" ht="15.6" x14ac:dyDescent="0.3">
      <c r="B27" s="33" t="s">
        <v>303</v>
      </c>
      <c r="C27" s="34" t="s">
        <v>388</v>
      </c>
    </row>
    <row r="28" spans="2:6" ht="15.6" x14ac:dyDescent="0.3">
      <c r="B28" s="33"/>
      <c r="C28" s="34"/>
    </row>
    <row r="29" spans="2:6" ht="13.2" x14ac:dyDescent="0.25">
      <c r="B29" s="39"/>
      <c r="C29" s="40"/>
    </row>
    <row r="55" spans="3:3" x14ac:dyDescent="0.25">
      <c r="C55" s="43"/>
    </row>
  </sheetData>
  <hyperlinks>
    <hyperlink ref="C11" location="'2 Diagram'!A1" display="Diagram och miljöekonomiska profiler"/>
    <hyperlink ref="C12" location="'2 Figures'!A1" display="Figures and environmental economic profiles"/>
    <hyperlink ref="C8" location="'1 Utsläpp'!A1" display="Utsläpp av växthusgaser 2008K1-2017K4"/>
    <hyperlink ref="C9" location="'1 Emissions'!A1" display="Emissions of Greenhouse gases (GHG), 2008Q1-2017Q4"/>
    <hyperlink ref="C17" location="'4 Utsläpp per FV'!A1" display="Utsläpp per förädlingsvärde 2008K1-2017K4"/>
    <hyperlink ref="C18" location="'4 Emissions by VA'!A1" display="Greenhouse gas emissions by value added, 2008Q1-2017Q4"/>
    <hyperlink ref="C23" location="'6 FV'!A1" display="Förädlingsvärde efter näringsgren SNI 2007, 2008K1-2017K4"/>
    <hyperlink ref="C24" location="'6 VA'!A1" display="Value added by industry SNI 2007 (NACE) 2008Q1-2017Q4"/>
    <hyperlink ref="C26" location="'7 Syss'!A1" display="Sysselsättning efter näringsgren SNI 2007, 2008K1-2017K4"/>
    <hyperlink ref="C27" location="'7 Emp'!A1" display="Employement by industry SNI 2007 (NACE), 2008Q1-2017Q4"/>
    <hyperlink ref="C21" location="'5 Emissions by emp.'!A1" display="Greenhouse gas emissions by Employees, 2008Q1-2017Q4"/>
    <hyperlink ref="C20" location="'5 Utsläpp per syss.'!A1" display="Utsläpp per sysselsatta 2008K1-2017K4"/>
    <hyperlink ref="C14" location="'3 Prel. årssiffor'!A1" display="Preliminära årsdata: Utsläpp av växthusgaser, intensiteter, förädlingsvärde samt sysselsättning 2008-2017"/>
    <hyperlink ref="C15" location="'3 Prel. yearly data'!A1" display="Preliminary yearly data: Emissions of GHG, intensities, value addded and employment 2008-201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BL110"/>
  <sheetViews>
    <sheetView zoomScale="80" zoomScaleNormal="80" workbookViewId="0">
      <pane xSplit="3" ySplit="4" topLeftCell="AL5" activePane="bottomRight" state="frozen"/>
      <selection pane="topRight"/>
      <selection pane="bottomLeft"/>
      <selection pane="bottomRight"/>
    </sheetView>
  </sheetViews>
  <sheetFormatPr defaultColWidth="9.109375" defaultRowHeight="12.6" x14ac:dyDescent="0.25"/>
  <cols>
    <col min="1" max="1" width="4.44140625" style="102" customWidth="1"/>
    <col min="2" max="2" width="28.44140625" style="102" customWidth="1"/>
    <col min="3" max="3" width="60" style="102" customWidth="1"/>
    <col min="4" max="28" width="8.44140625" style="174" bestFit="1" customWidth="1"/>
    <col min="29" max="41" width="7.88671875" style="174" bestFit="1" customWidth="1"/>
    <col min="42" max="43" width="7.88671875" style="174" customWidth="1"/>
    <col min="44" max="53" width="9.109375" style="102"/>
    <col min="54" max="54" width="9.109375" style="102" customWidth="1"/>
    <col min="55" max="16384" width="9.109375" style="102"/>
  </cols>
  <sheetData>
    <row r="1" spans="1:64" s="4" customFormat="1" ht="15" customHeight="1" x14ac:dyDescent="0.3">
      <c r="A1" s="102"/>
      <c r="B1" s="345" t="s">
        <v>201</v>
      </c>
      <c r="C1" s="68"/>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BC1" s="103"/>
      <c r="BD1" s="103"/>
      <c r="BE1" s="103"/>
      <c r="BF1" s="103"/>
      <c r="BG1" s="103"/>
    </row>
    <row r="2" spans="1:64" s="4" customFormat="1" ht="15" customHeight="1" x14ac:dyDescent="0.3">
      <c r="A2" s="102"/>
      <c r="B2" s="102"/>
      <c r="C2" s="193" t="s">
        <v>31</v>
      </c>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BC2" s="104" t="s">
        <v>113</v>
      </c>
      <c r="BD2" s="194"/>
      <c r="BE2" s="194"/>
      <c r="BF2" s="194"/>
      <c r="BG2" s="194"/>
    </row>
    <row r="3" spans="1:64" s="104" customFormat="1" ht="13.8" x14ac:dyDescent="0.3">
      <c r="A3" s="101"/>
      <c r="B3" s="101"/>
      <c r="C3" s="195" t="s">
        <v>192</v>
      </c>
      <c r="D3" s="164" t="s">
        <v>51</v>
      </c>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BC3" s="104" t="s">
        <v>114</v>
      </c>
      <c r="BD3" s="194"/>
      <c r="BE3" s="194"/>
      <c r="BF3" s="194"/>
      <c r="BG3" s="194"/>
    </row>
    <row r="4" spans="1:64" s="104" customFormat="1" ht="13.8" x14ac:dyDescent="0.3">
      <c r="A4" s="179"/>
      <c r="B4" s="105" t="s">
        <v>255</v>
      </c>
      <c r="C4" s="187" t="s">
        <v>21</v>
      </c>
      <c r="D4" s="196" t="s">
        <v>52</v>
      </c>
      <c r="E4" s="196" t="s">
        <v>53</v>
      </c>
      <c r="F4" s="196" t="s">
        <v>54</v>
      </c>
      <c r="G4" s="196" t="s">
        <v>55</v>
      </c>
      <c r="H4" s="196" t="s">
        <v>56</v>
      </c>
      <c r="I4" s="196" t="s">
        <v>57</v>
      </c>
      <c r="J4" s="196" t="s">
        <v>58</v>
      </c>
      <c r="K4" s="196" t="s">
        <v>59</v>
      </c>
      <c r="L4" s="196" t="s">
        <v>60</v>
      </c>
      <c r="M4" s="196" t="s">
        <v>61</v>
      </c>
      <c r="N4" s="196" t="s">
        <v>62</v>
      </c>
      <c r="O4" s="196" t="s">
        <v>63</v>
      </c>
      <c r="P4" s="196" t="s">
        <v>64</v>
      </c>
      <c r="Q4" s="196" t="s">
        <v>65</v>
      </c>
      <c r="R4" s="196" t="s">
        <v>66</v>
      </c>
      <c r="S4" s="196" t="s">
        <v>67</v>
      </c>
      <c r="T4" s="196" t="s">
        <v>68</v>
      </c>
      <c r="U4" s="196" t="s">
        <v>69</v>
      </c>
      <c r="V4" s="196" t="s">
        <v>70</v>
      </c>
      <c r="W4" s="196" t="s">
        <v>71</v>
      </c>
      <c r="X4" s="196" t="s">
        <v>72</v>
      </c>
      <c r="Y4" s="196" t="s">
        <v>73</v>
      </c>
      <c r="Z4" s="196" t="s">
        <v>74</v>
      </c>
      <c r="AA4" s="196" t="s">
        <v>75</v>
      </c>
      <c r="AB4" s="196" t="s">
        <v>76</v>
      </c>
      <c r="AC4" s="196" t="s">
        <v>77</v>
      </c>
      <c r="AD4" s="196" t="s">
        <v>78</v>
      </c>
      <c r="AE4" s="196" t="s">
        <v>79</v>
      </c>
      <c r="AF4" s="196" t="s">
        <v>80</v>
      </c>
      <c r="AG4" s="196" t="s">
        <v>81</v>
      </c>
      <c r="AH4" s="196" t="s">
        <v>181</v>
      </c>
      <c r="AI4" s="196" t="s">
        <v>182</v>
      </c>
      <c r="AJ4" s="196" t="s">
        <v>199</v>
      </c>
      <c r="AK4" s="196" t="s">
        <v>236</v>
      </c>
      <c r="AL4" s="196" t="s">
        <v>239</v>
      </c>
      <c r="AM4" s="166" t="s">
        <v>243</v>
      </c>
      <c r="AN4" s="166" t="s">
        <v>244</v>
      </c>
      <c r="AO4" s="166" t="s">
        <v>251</v>
      </c>
      <c r="AP4" s="166" t="s">
        <v>256</v>
      </c>
      <c r="AQ4" s="166" t="s">
        <v>260</v>
      </c>
      <c r="AR4" s="139" t="s">
        <v>316</v>
      </c>
      <c r="AS4" s="139" t="s">
        <v>330</v>
      </c>
      <c r="AT4" s="139" t="s">
        <v>332</v>
      </c>
      <c r="AU4" s="139" t="s">
        <v>338</v>
      </c>
      <c r="AV4" s="139" t="s">
        <v>342</v>
      </c>
      <c r="AW4" s="139" t="s">
        <v>343</v>
      </c>
      <c r="AX4" s="139" t="s">
        <v>345</v>
      </c>
      <c r="AY4" s="139" t="s">
        <v>354</v>
      </c>
      <c r="AZ4" s="139" t="s">
        <v>363</v>
      </c>
      <c r="BA4" s="293" t="s">
        <v>389</v>
      </c>
      <c r="BC4" s="390" t="s">
        <v>316</v>
      </c>
      <c r="BD4" s="179" t="s">
        <v>330</v>
      </c>
      <c r="BE4" s="179" t="s">
        <v>332</v>
      </c>
      <c r="BF4" s="179" t="s">
        <v>338</v>
      </c>
      <c r="BG4" s="179" t="s">
        <v>342</v>
      </c>
      <c r="BH4" s="343" t="s">
        <v>343</v>
      </c>
      <c r="BI4" s="343" t="s">
        <v>345</v>
      </c>
      <c r="BJ4" s="343" t="s">
        <v>354</v>
      </c>
      <c r="BK4" s="343" t="s">
        <v>363</v>
      </c>
      <c r="BL4" s="293" t="s">
        <v>389</v>
      </c>
    </row>
    <row r="5" spans="1:64" s="101" customFormat="1" ht="13.8" x14ac:dyDescent="0.3">
      <c r="A5" s="101">
        <v>1</v>
      </c>
      <c r="B5" s="101" t="s">
        <v>22</v>
      </c>
      <c r="C5" s="101" t="s">
        <v>35</v>
      </c>
      <c r="D5" s="170">
        <f>'1 Utsläpp'!D5/'7 Syss'!D5</f>
        <v>24.362916142508961</v>
      </c>
      <c r="E5" s="170">
        <f>'1 Utsläpp'!E5/'7 Syss'!E5</f>
        <v>26.644492956508159</v>
      </c>
      <c r="F5" s="170">
        <f>'1 Utsläpp'!F5/'7 Syss'!F5</f>
        <v>25.888738541730497</v>
      </c>
      <c r="G5" s="170">
        <f>'1 Utsläpp'!G5/'7 Syss'!G5</f>
        <v>26.499076912839339</v>
      </c>
      <c r="H5" s="170">
        <f>'1 Utsläpp'!H5/'7 Syss'!H5</f>
        <v>23.774874573168777</v>
      </c>
      <c r="I5" s="170">
        <f>'1 Utsläpp'!I5/'7 Syss'!I5</f>
        <v>25.371104234949424</v>
      </c>
      <c r="J5" s="170">
        <f>'1 Utsläpp'!J5/'7 Syss'!J5</f>
        <v>24.509879543619054</v>
      </c>
      <c r="K5" s="170">
        <f>'1 Utsläpp'!K5/'7 Syss'!K5</f>
        <v>26.026638176080528</v>
      </c>
      <c r="L5" s="170">
        <f>'1 Utsläpp'!L5/'7 Syss'!L5</f>
        <v>23.584502048817498</v>
      </c>
      <c r="M5" s="170">
        <f>'1 Utsläpp'!M5/'7 Syss'!M5</f>
        <v>24.600078087256573</v>
      </c>
      <c r="N5" s="170">
        <f>'1 Utsläpp'!N5/'7 Syss'!N5</f>
        <v>23.597734782616477</v>
      </c>
      <c r="O5" s="170">
        <f>'1 Utsläpp'!O5/'7 Syss'!O5</f>
        <v>25.796069183375504</v>
      </c>
      <c r="P5" s="170">
        <f>'1 Utsläpp'!P5/'7 Syss'!P5</f>
        <v>21.323633420997577</v>
      </c>
      <c r="Q5" s="170">
        <f>'1 Utsläpp'!Q5/'7 Syss'!Q5</f>
        <v>23.025993642843744</v>
      </c>
      <c r="R5" s="170">
        <f>'1 Utsläpp'!R5/'7 Syss'!R5</f>
        <v>22.050335476290318</v>
      </c>
      <c r="S5" s="170">
        <f>'1 Utsläpp'!S5/'7 Syss'!S5</f>
        <v>22.754743877447982</v>
      </c>
      <c r="T5" s="170">
        <f>'1 Utsläpp'!T5/'7 Syss'!T5</f>
        <v>20.212345252917565</v>
      </c>
      <c r="U5" s="170">
        <f>'1 Utsläpp'!U5/'7 Syss'!U5</f>
        <v>22.193719209798299</v>
      </c>
      <c r="V5" s="170">
        <f>'1 Utsläpp'!V5/'7 Syss'!V5</f>
        <v>21.689836378672712</v>
      </c>
      <c r="W5" s="170">
        <f>'1 Utsläpp'!W5/'7 Syss'!W5</f>
        <v>22.209773764848602</v>
      </c>
      <c r="X5" s="170">
        <f>'1 Utsläpp'!X5/'7 Syss'!X5</f>
        <v>20.168258763388828</v>
      </c>
      <c r="Y5" s="170">
        <f>'1 Utsläpp'!Y5/'7 Syss'!Y5</f>
        <v>21.432851347480625</v>
      </c>
      <c r="Z5" s="170">
        <f>'1 Utsläpp'!Z5/'7 Syss'!Z5</f>
        <v>21.792296455457333</v>
      </c>
      <c r="AA5" s="170">
        <f>'1 Utsläpp'!AA5/'7 Syss'!AA5</f>
        <v>22.340724981452158</v>
      </c>
      <c r="AB5" s="170">
        <f>'1 Utsläpp'!AB5/'7 Syss'!AB5</f>
        <v>20.10772487999666</v>
      </c>
      <c r="AC5" s="170">
        <f>'1 Utsläpp'!AC5/'7 Syss'!AC5</f>
        <v>21.544491327850487</v>
      </c>
      <c r="AD5" s="170">
        <f>'1 Utsläpp'!AD5/'7 Syss'!AD5</f>
        <v>20.815613115405249</v>
      </c>
      <c r="AE5" s="170">
        <f>'1 Utsläpp'!AE5/'7 Syss'!AE5</f>
        <v>22.796265668619121</v>
      </c>
      <c r="AF5" s="170">
        <f>'1 Utsläpp'!AF5/'7 Syss'!AF5</f>
        <v>19.232315830135761</v>
      </c>
      <c r="AG5" s="170">
        <f>'1 Utsläpp'!AG5/'7 Syss'!AG5</f>
        <v>21.584345299052895</v>
      </c>
      <c r="AH5" s="170">
        <f>'1 Utsläpp'!AH5/'7 Syss'!AH5</f>
        <v>21.406063045320554</v>
      </c>
      <c r="AI5" s="170">
        <f>'1 Utsläpp'!AI5/'7 Syss'!AI5</f>
        <v>24.515270326587011</v>
      </c>
      <c r="AJ5" s="170">
        <f>'1 Utsläpp'!AJ5/'7 Syss'!AJ5</f>
        <v>19.861019572297145</v>
      </c>
      <c r="AK5" s="170">
        <f>'1 Utsläpp'!AK5/'7 Syss'!AK5</f>
        <v>21.537652006447125</v>
      </c>
      <c r="AL5" s="170">
        <f>'1 Utsläpp'!AL5/'7 Syss'!AL5</f>
        <v>22.192705827123053</v>
      </c>
      <c r="AM5" s="170">
        <f>'1 Utsläpp'!AM5/'7 Syss'!AM5</f>
        <v>23.909290015535674</v>
      </c>
      <c r="AN5" s="170">
        <f>'1 Utsläpp'!AN5/'7 Syss'!AN5</f>
        <v>20.449480980826202</v>
      </c>
      <c r="AO5" s="170">
        <f>'1 Utsläpp'!AO5/'7 Syss'!AO5</f>
        <v>21.726769597589996</v>
      </c>
      <c r="AP5" s="170">
        <f>'1 Utsläpp'!AP5/'7 Syss'!AP5</f>
        <v>22.163655449648434</v>
      </c>
      <c r="AQ5" s="170">
        <f>'1 Utsläpp'!AQ5/'7 Syss'!AQ5</f>
        <v>23.738930551515814</v>
      </c>
      <c r="AR5" s="170">
        <f>'1 Utsläpp'!AR5/'7 Syss'!AR5</f>
        <v>19.626115047304744</v>
      </c>
      <c r="AS5" s="170">
        <f>'1 Utsläpp'!AS5/'7 Syss'!AS5</f>
        <v>22.493229068267325</v>
      </c>
      <c r="AT5" s="170">
        <f>'1 Utsläpp'!AT5/'7 Syss'!AT5</f>
        <v>21.944428643342295</v>
      </c>
      <c r="AU5" s="170">
        <f>'1 Utsläpp'!AU5/'7 Syss'!AU5</f>
        <v>22.873369159051119</v>
      </c>
      <c r="AV5" s="170">
        <f>'1 Utsläpp'!AV5/'7 Syss'!AV5</f>
        <v>20.030539378800686</v>
      </c>
      <c r="AW5" s="170">
        <f>'1 Utsläpp'!AW5/'7 Syss'!AW5</f>
        <v>22.380407125875621</v>
      </c>
      <c r="AX5" s="170">
        <f>'1 Utsläpp'!AX5/'7 Syss'!AX5</f>
        <v>22.618737959643251</v>
      </c>
      <c r="AY5" s="170">
        <f>'1 Utsläpp'!AY5/'7 Syss'!AY5</f>
        <v>22.87355434362507</v>
      </c>
      <c r="AZ5" s="170">
        <f>'1 Utsläpp'!AZ5/'7 Syss'!AZ5</f>
        <v>20.325219594138584</v>
      </c>
      <c r="BA5" s="297">
        <f>'1 Utsläpp'!BA5/'7 Syss'!BA5</f>
        <v>21.478510442942287</v>
      </c>
      <c r="BB5"/>
      <c r="BC5" s="290">
        <f t="shared" ref="BC5:BL20" si="0">AR5/AN5-1</f>
        <v>-4.0263414719105106E-2</v>
      </c>
      <c r="BD5" s="168">
        <f t="shared" si="0"/>
        <v>3.5277194211253082E-2</v>
      </c>
      <c r="BE5" s="168">
        <f t="shared" si="0"/>
        <v>-9.8912747856138017E-3</v>
      </c>
      <c r="BF5" s="168">
        <f t="shared" si="0"/>
        <v>-3.6461684345313827E-2</v>
      </c>
      <c r="BG5" s="168">
        <f t="shared" si="0"/>
        <v>2.0606438437824393E-2</v>
      </c>
      <c r="BH5" s="168">
        <f t="shared" si="0"/>
        <v>-5.015817962342739E-3</v>
      </c>
      <c r="BI5" s="168">
        <f t="shared" si="0"/>
        <v>3.0728041602738898E-2</v>
      </c>
      <c r="BJ5" s="168">
        <f t="shared" si="0"/>
        <v>8.0960776991378935E-6</v>
      </c>
      <c r="BK5" s="168">
        <f t="shared" si="0"/>
        <v>1.4711546692036226E-2</v>
      </c>
      <c r="BL5" s="397">
        <f t="shared" si="0"/>
        <v>-4.0298493135568769E-2</v>
      </c>
    </row>
    <row r="6" spans="1:64" s="101" customFormat="1" ht="13.8" x14ac:dyDescent="0.3">
      <c r="A6" s="101">
        <v>2</v>
      </c>
      <c r="B6" s="101" t="s">
        <v>23</v>
      </c>
      <c r="C6" s="101" t="s">
        <v>1</v>
      </c>
      <c r="D6" s="170">
        <f>'1 Utsläpp'!D6/'7 Syss'!D6</f>
        <v>20.665896045782969</v>
      </c>
      <c r="E6" s="170">
        <f>'1 Utsläpp'!E6/'7 Syss'!E6</f>
        <v>27.147200013162845</v>
      </c>
      <c r="F6" s="170">
        <f>'1 Utsläpp'!F6/'7 Syss'!F6</f>
        <v>23.199826532568348</v>
      </c>
      <c r="G6" s="170">
        <f>'1 Utsläpp'!G6/'7 Syss'!G6</f>
        <v>25.409474420782512</v>
      </c>
      <c r="H6" s="170">
        <f>'1 Utsläpp'!H6/'7 Syss'!H6</f>
        <v>16.201723201205937</v>
      </c>
      <c r="I6" s="170">
        <f>'1 Utsläpp'!I6/'7 Syss'!I6</f>
        <v>21.585036237871797</v>
      </c>
      <c r="J6" s="170">
        <f>'1 Utsläpp'!J6/'7 Syss'!J6</f>
        <v>19.262072538358137</v>
      </c>
      <c r="K6" s="170">
        <f>'1 Utsläpp'!K6/'7 Syss'!K6</f>
        <v>29.943023940111068</v>
      </c>
      <c r="L6" s="170">
        <f>'1 Utsläpp'!L6/'7 Syss'!L6</f>
        <v>25.810799564414783</v>
      </c>
      <c r="M6" s="170">
        <f>'1 Utsläpp'!M6/'7 Syss'!M6</f>
        <v>29.418835969650516</v>
      </c>
      <c r="N6" s="170">
        <f>'1 Utsläpp'!N6/'7 Syss'!N6</f>
        <v>26.566120511665517</v>
      </c>
      <c r="O6" s="170">
        <f>'1 Utsläpp'!O6/'7 Syss'!O6</f>
        <v>32.628182434805318</v>
      </c>
      <c r="P6" s="170">
        <f>'1 Utsläpp'!P6/'7 Syss'!P6</f>
        <v>26.681824165684827</v>
      </c>
      <c r="Q6" s="170">
        <f>'1 Utsläpp'!Q6/'7 Syss'!Q6</f>
        <v>26.497833493497271</v>
      </c>
      <c r="R6" s="170">
        <f>'1 Utsläpp'!R6/'7 Syss'!R6</f>
        <v>26.35910934270801</v>
      </c>
      <c r="S6" s="170">
        <f>'1 Utsläpp'!S6/'7 Syss'!S6</f>
        <v>31.707669252182271</v>
      </c>
      <c r="T6" s="170">
        <f>'1 Utsläpp'!T6/'7 Syss'!T6</f>
        <v>28.428526823904193</v>
      </c>
      <c r="U6" s="170">
        <f>'1 Utsläpp'!U6/'7 Syss'!U6</f>
        <v>24.825226840176033</v>
      </c>
      <c r="V6" s="170">
        <f>'1 Utsläpp'!V6/'7 Syss'!V6</f>
        <v>25.048346660867573</v>
      </c>
      <c r="W6" s="170">
        <f>'1 Utsläpp'!W6/'7 Syss'!W6</f>
        <v>32.859242891787893</v>
      </c>
      <c r="X6" s="170">
        <f>'1 Utsläpp'!X6/'7 Syss'!X6</f>
        <v>24.251711983101536</v>
      </c>
      <c r="Y6" s="170">
        <f>'1 Utsläpp'!Y6/'7 Syss'!Y6</f>
        <v>26.844647884832945</v>
      </c>
      <c r="Z6" s="170">
        <f>'1 Utsläpp'!Z6/'7 Syss'!Z6</f>
        <v>26.314302783429913</v>
      </c>
      <c r="AA6" s="170">
        <f>'1 Utsläpp'!AA6/'7 Syss'!AA6</f>
        <v>30.500786076374371</v>
      </c>
      <c r="AB6" s="170">
        <f>'1 Utsläpp'!AB6/'7 Syss'!AB6</f>
        <v>25.033327074748414</v>
      </c>
      <c r="AC6" s="170">
        <f>'1 Utsläpp'!AC6/'7 Syss'!AC6</f>
        <v>26.806497238497609</v>
      </c>
      <c r="AD6" s="170">
        <f>'1 Utsläpp'!AD6/'7 Syss'!AD6</f>
        <v>25.772631662251523</v>
      </c>
      <c r="AE6" s="170">
        <f>'1 Utsläpp'!AE6/'7 Syss'!AE6</f>
        <v>35.027051504485044</v>
      </c>
      <c r="AF6" s="170">
        <f>'1 Utsläpp'!AF6/'7 Syss'!AF6</f>
        <v>24.614888650300667</v>
      </c>
      <c r="AG6" s="170">
        <f>'1 Utsläpp'!AG6/'7 Syss'!AG6</f>
        <v>29.925013935963154</v>
      </c>
      <c r="AH6" s="170">
        <f>'1 Utsläpp'!AH6/'7 Syss'!AH6</f>
        <v>26.984598182477875</v>
      </c>
      <c r="AI6" s="170">
        <f>'1 Utsläpp'!AI6/'7 Syss'!AI6</f>
        <v>35.914919762362693</v>
      </c>
      <c r="AJ6" s="170">
        <f>'1 Utsläpp'!AJ6/'7 Syss'!AJ6</f>
        <v>30.255490581404288</v>
      </c>
      <c r="AK6" s="170">
        <f>'1 Utsläpp'!AK6/'7 Syss'!AK6</f>
        <v>32.026950873051184</v>
      </c>
      <c r="AL6" s="170">
        <f>'1 Utsläpp'!AL6/'7 Syss'!AL6</f>
        <v>32.596747149499201</v>
      </c>
      <c r="AM6" s="170">
        <f>'1 Utsläpp'!AM6/'7 Syss'!AM6</f>
        <v>39.418320008850024</v>
      </c>
      <c r="AN6" s="170">
        <f>'1 Utsläpp'!AN6/'7 Syss'!AN6</f>
        <v>32.407349506612341</v>
      </c>
      <c r="AO6" s="170">
        <f>'1 Utsläpp'!AO6/'7 Syss'!AO6</f>
        <v>35.73588282842924</v>
      </c>
      <c r="AP6" s="170">
        <f>'1 Utsläpp'!AP6/'7 Syss'!AP6</f>
        <v>33.593235805720646</v>
      </c>
      <c r="AQ6" s="170">
        <f>'1 Utsläpp'!AQ6/'7 Syss'!AQ6</f>
        <v>39.053197558217647</v>
      </c>
      <c r="AR6" s="170">
        <f>'1 Utsläpp'!AR6/'7 Syss'!AR6</f>
        <v>32.214960149484895</v>
      </c>
      <c r="AS6" s="170">
        <f>'1 Utsläpp'!AS6/'7 Syss'!AS6</f>
        <v>30.617330180210143</v>
      </c>
      <c r="AT6" s="170">
        <f>'1 Utsläpp'!AT6/'7 Syss'!AT6</f>
        <v>31.122988423019553</v>
      </c>
      <c r="AU6" s="170">
        <f>'1 Utsläpp'!AU6/'7 Syss'!AU6</f>
        <v>37.343522629499695</v>
      </c>
      <c r="AV6" s="170">
        <f>'1 Utsläpp'!AV6/'7 Syss'!AV6</f>
        <v>31.01904136667283</v>
      </c>
      <c r="AW6" s="170">
        <f>'1 Utsläpp'!AW6/'7 Syss'!AW6</f>
        <v>32.031923269630589</v>
      </c>
      <c r="AX6" s="170">
        <f>'1 Utsläpp'!AX6/'7 Syss'!AX6</f>
        <v>32.328670671306426</v>
      </c>
      <c r="AY6" s="170">
        <f>'1 Utsläpp'!AY6/'7 Syss'!AY6</f>
        <v>40.122301485526826</v>
      </c>
      <c r="AZ6" s="170">
        <f>'1 Utsläpp'!AZ6/'7 Syss'!AZ6</f>
        <v>32.597829036581743</v>
      </c>
      <c r="BA6" s="297">
        <f>'1 Utsläpp'!BA6/'7 Syss'!BA6</f>
        <v>30.774706787455479</v>
      </c>
      <c r="BB6"/>
      <c r="BC6" s="290">
        <f t="shared" si="0"/>
        <v>-5.9365964837140295E-3</v>
      </c>
      <c r="BD6" s="168">
        <f t="shared" si="0"/>
        <v>-0.14323285849110456</v>
      </c>
      <c r="BE6" s="168">
        <f t="shared" si="0"/>
        <v>-7.3534070876269397E-2</v>
      </c>
      <c r="BF6" s="168">
        <f t="shared" si="0"/>
        <v>-4.377810360263823E-2</v>
      </c>
      <c r="BG6" s="168">
        <f t="shared" si="0"/>
        <v>-3.7123087449517977E-2</v>
      </c>
      <c r="BH6" s="168">
        <f t="shared" si="0"/>
        <v>4.6202365820086522E-2</v>
      </c>
      <c r="BI6" s="168">
        <f t="shared" si="0"/>
        <v>3.8739282741727665E-2</v>
      </c>
      <c r="BJ6" s="168">
        <f t="shared" si="0"/>
        <v>7.4411267613838428E-2</v>
      </c>
      <c r="BK6" s="168">
        <f t="shared" si="0"/>
        <v>5.0897371432154559E-2</v>
      </c>
      <c r="BL6" s="397">
        <f t="shared" si="0"/>
        <v>-3.924886031951369E-2</v>
      </c>
    </row>
    <row r="7" spans="1:64" s="101" customFormat="1" ht="13.8" x14ac:dyDescent="0.3">
      <c r="A7" s="101">
        <v>3</v>
      </c>
      <c r="B7" s="101" t="s">
        <v>0</v>
      </c>
      <c r="C7" s="101" t="s">
        <v>2</v>
      </c>
      <c r="D7" s="170">
        <f>'1 Utsläpp'!D7/'7 Syss'!D7</f>
        <v>3.9347242007422456</v>
      </c>
      <c r="E7" s="170">
        <f>'1 Utsläpp'!E7/'7 Syss'!E7</f>
        <v>3.4425497112442511</v>
      </c>
      <c r="F7" s="170">
        <f>'1 Utsläpp'!F7/'7 Syss'!F7</f>
        <v>2.8505172079227701</v>
      </c>
      <c r="G7" s="170">
        <f>'1 Utsläpp'!G7/'7 Syss'!G7</f>
        <v>4.8618333403037388</v>
      </c>
      <c r="H7" s="170">
        <f>'1 Utsläpp'!H7/'7 Syss'!H7</f>
        <v>4.2449534409724103</v>
      </c>
      <c r="I7" s="170">
        <f>'1 Utsläpp'!I7/'7 Syss'!I7</f>
        <v>3.4655220521683012</v>
      </c>
      <c r="J7" s="170">
        <f>'1 Utsläpp'!J7/'7 Syss'!J7</f>
        <v>3.0777637351731801</v>
      </c>
      <c r="K7" s="170">
        <f>'1 Utsläpp'!K7/'7 Syss'!K7</f>
        <v>4.6654180524605247</v>
      </c>
      <c r="L7" s="170">
        <f>'1 Utsläpp'!L7/'7 Syss'!L7</f>
        <v>4.214680257042521</v>
      </c>
      <c r="M7" s="170">
        <f>'1 Utsläpp'!M7/'7 Syss'!M7</f>
        <v>3.39798394216194</v>
      </c>
      <c r="N7" s="170">
        <f>'1 Utsläpp'!N7/'7 Syss'!N7</f>
        <v>2.8540304934912393</v>
      </c>
      <c r="O7" s="170">
        <f>'1 Utsläpp'!O7/'7 Syss'!O7</f>
        <v>4.6411944476184406</v>
      </c>
      <c r="P7" s="170">
        <f>'1 Utsläpp'!P7/'7 Syss'!P7</f>
        <v>4.1816747778056493</v>
      </c>
      <c r="Q7" s="170">
        <f>'1 Utsläpp'!Q7/'7 Syss'!Q7</f>
        <v>3.6382919273833614</v>
      </c>
      <c r="R7" s="170">
        <f>'1 Utsläpp'!R7/'7 Syss'!R7</f>
        <v>2.9533424330572675</v>
      </c>
      <c r="S7" s="170">
        <f>'1 Utsläpp'!S7/'7 Syss'!S7</f>
        <v>4.2765378212555643</v>
      </c>
      <c r="T7" s="170">
        <f>'1 Utsläpp'!T7/'7 Syss'!T7</f>
        <v>4.0146923055127521</v>
      </c>
      <c r="U7" s="170">
        <f>'1 Utsläpp'!U7/'7 Syss'!U7</f>
        <v>3.5029092161751092</v>
      </c>
      <c r="V7" s="170">
        <f>'1 Utsläpp'!V7/'7 Syss'!V7</f>
        <v>2.802064816607944</v>
      </c>
      <c r="W7" s="170">
        <f>'1 Utsläpp'!W7/'7 Syss'!W7</f>
        <v>4.5260712369294662</v>
      </c>
      <c r="X7" s="170">
        <f>'1 Utsläpp'!X7/'7 Syss'!X7</f>
        <v>3.8058621092823657</v>
      </c>
      <c r="Y7" s="170">
        <f>'1 Utsläpp'!Y7/'7 Syss'!Y7</f>
        <v>3.3049910100978739</v>
      </c>
      <c r="Z7" s="170">
        <f>'1 Utsläpp'!Z7/'7 Syss'!Z7</f>
        <v>2.8101130266749696</v>
      </c>
      <c r="AA7" s="170">
        <f>'1 Utsläpp'!AA7/'7 Syss'!AA7</f>
        <v>4.3024203128107246</v>
      </c>
      <c r="AB7" s="170">
        <f>'1 Utsläpp'!AB7/'7 Syss'!AB7</f>
        <v>3.8402066773165986</v>
      </c>
      <c r="AC7" s="170">
        <f>'1 Utsläpp'!AC7/'7 Syss'!AC7</f>
        <v>3.3210484531776778</v>
      </c>
      <c r="AD7" s="170">
        <f>'1 Utsläpp'!AD7/'7 Syss'!AD7</f>
        <v>2.6763140418191718</v>
      </c>
      <c r="AE7" s="170">
        <f>'1 Utsläpp'!AE7/'7 Syss'!AE7</f>
        <v>4.2190613742119494</v>
      </c>
      <c r="AF7" s="170">
        <f>'1 Utsläpp'!AF7/'7 Syss'!AF7</f>
        <v>3.7535561482927355</v>
      </c>
      <c r="AG7" s="170">
        <f>'1 Utsläpp'!AG7/'7 Syss'!AG7</f>
        <v>3.0758208530236835</v>
      </c>
      <c r="AH7" s="170">
        <f>'1 Utsläpp'!AH7/'7 Syss'!AH7</f>
        <v>2.4315433860699134</v>
      </c>
      <c r="AI7" s="170">
        <f>'1 Utsläpp'!AI7/'7 Syss'!AI7</f>
        <v>3.6674308726878984</v>
      </c>
      <c r="AJ7" s="170">
        <f>'1 Utsläpp'!AJ7/'7 Syss'!AJ7</f>
        <v>3.7695182856156926</v>
      </c>
      <c r="AK7" s="170">
        <f>'1 Utsläpp'!AK7/'7 Syss'!AK7</f>
        <v>3.1087873917420814</v>
      </c>
      <c r="AL7" s="170">
        <f>'1 Utsläpp'!AL7/'7 Syss'!AL7</f>
        <v>2.6990326944409269</v>
      </c>
      <c r="AM7" s="170">
        <f>'1 Utsläpp'!AM7/'7 Syss'!AM7</f>
        <v>3.8823771890742642</v>
      </c>
      <c r="AN7" s="170">
        <f>'1 Utsläpp'!AN7/'7 Syss'!AN7</f>
        <v>3.4323193130625413</v>
      </c>
      <c r="AO7" s="170">
        <f>'1 Utsläpp'!AO7/'7 Syss'!AO7</f>
        <v>3.0409024329062571</v>
      </c>
      <c r="AP7" s="170">
        <f>'1 Utsläpp'!AP7/'7 Syss'!AP7</f>
        <v>2.5696660697232119</v>
      </c>
      <c r="AQ7" s="170">
        <f>'1 Utsläpp'!AQ7/'7 Syss'!AQ7</f>
        <v>3.9346565315458655</v>
      </c>
      <c r="AR7" s="170">
        <f>'1 Utsläpp'!AR7/'7 Syss'!AR7</f>
        <v>3.3265375801271726</v>
      </c>
      <c r="AS7" s="170">
        <f>'1 Utsläpp'!AS7/'7 Syss'!AS7</f>
        <v>2.8696301533792203</v>
      </c>
      <c r="AT7" s="170">
        <f>'1 Utsläpp'!AT7/'7 Syss'!AT7</f>
        <v>2.226589816972119</v>
      </c>
      <c r="AU7" s="170">
        <f>'1 Utsläpp'!AU7/'7 Syss'!AU7</f>
        <v>4.0075770197856553</v>
      </c>
      <c r="AV7" s="170">
        <f>'1 Utsläpp'!AV7/'7 Syss'!AV7</f>
        <v>3.1981620734882994</v>
      </c>
      <c r="AW7" s="170">
        <f>'1 Utsläpp'!AW7/'7 Syss'!AW7</f>
        <v>2.9053380881014106</v>
      </c>
      <c r="AX7" s="170">
        <f>'1 Utsläpp'!AX7/'7 Syss'!AX7</f>
        <v>2.1956254726535147</v>
      </c>
      <c r="AY7" s="170">
        <f>'1 Utsläpp'!AY7/'7 Syss'!AY7</f>
        <v>3.4249303420106374</v>
      </c>
      <c r="AZ7" s="170">
        <f>'1 Utsläpp'!AZ7/'7 Syss'!AZ7</f>
        <v>3.5313289955114109</v>
      </c>
      <c r="BA7" s="297">
        <f>'1 Utsläpp'!BA7/'7 Syss'!BA7</f>
        <v>2.5379953294262894</v>
      </c>
      <c r="BB7"/>
      <c r="BC7" s="290">
        <f t="shared" si="0"/>
        <v>-3.081931582903441E-2</v>
      </c>
      <c r="BD7" s="168">
        <f t="shared" si="0"/>
        <v>-5.632284603204063E-2</v>
      </c>
      <c r="BE7" s="168">
        <f t="shared" si="0"/>
        <v>-0.1335100528404638</v>
      </c>
      <c r="BF7" s="168">
        <f t="shared" si="0"/>
        <v>1.8532872604039019E-2</v>
      </c>
      <c r="BG7" s="168">
        <f t="shared" si="0"/>
        <v>-3.8591329136274277E-2</v>
      </c>
      <c r="BH7" s="168">
        <f t="shared" si="0"/>
        <v>1.244339263725025E-2</v>
      </c>
      <c r="BI7" s="168">
        <f t="shared" si="0"/>
        <v>-1.390662262199327E-2</v>
      </c>
      <c r="BJ7" s="168">
        <f t="shared" si="0"/>
        <v>-0.1453862707811866</v>
      </c>
      <c r="BK7" s="168">
        <f t="shared" si="0"/>
        <v>0.10417449596596584</v>
      </c>
      <c r="BL7" s="397">
        <f t="shared" si="0"/>
        <v>-0.12643718133168236</v>
      </c>
    </row>
    <row r="8" spans="1:64" s="101" customFormat="1" ht="13.8" x14ac:dyDescent="0.3">
      <c r="A8" s="101">
        <v>4</v>
      </c>
      <c r="B8" s="101" t="s">
        <v>0</v>
      </c>
      <c r="C8" s="101" t="s">
        <v>3</v>
      </c>
      <c r="D8" s="170">
        <f>'1 Utsläpp'!D8/'7 Syss'!D8</f>
        <v>1.3014243870819402</v>
      </c>
      <c r="E8" s="170">
        <f>'1 Utsläpp'!E8/'7 Syss'!E8</f>
        <v>1.3635950727924862</v>
      </c>
      <c r="F8" s="170">
        <f>'1 Utsläpp'!F8/'7 Syss'!F8</f>
        <v>1.0751833832509097</v>
      </c>
      <c r="G8" s="170">
        <f>'1 Utsläpp'!G8/'7 Syss'!G8</f>
        <v>1.3116043667477852</v>
      </c>
      <c r="H8" s="170">
        <f>'1 Utsläpp'!H8/'7 Syss'!H8</f>
        <v>1.4702127975818056</v>
      </c>
      <c r="I8" s="170">
        <f>'1 Utsläpp'!I8/'7 Syss'!I8</f>
        <v>1.3745511539608153</v>
      </c>
      <c r="J8" s="170">
        <f>'1 Utsläpp'!J8/'7 Syss'!J8</f>
        <v>1.0187115170207508</v>
      </c>
      <c r="K8" s="170">
        <f>'1 Utsläpp'!K8/'7 Syss'!K8</f>
        <v>1.2653071716723574</v>
      </c>
      <c r="L8" s="170">
        <f>'1 Utsläpp'!L8/'7 Syss'!L8</f>
        <v>1.4686893031095682</v>
      </c>
      <c r="M8" s="170">
        <f>'1 Utsläpp'!M8/'7 Syss'!M8</f>
        <v>1.3770487365426158</v>
      </c>
      <c r="N8" s="170">
        <f>'1 Utsläpp'!N8/'7 Syss'!N8</f>
        <v>1.0906960806309449</v>
      </c>
      <c r="O8" s="170">
        <f>'1 Utsläpp'!O8/'7 Syss'!O8</f>
        <v>1.4275452463839311</v>
      </c>
      <c r="P8" s="170">
        <f>'1 Utsläpp'!P8/'7 Syss'!P8</f>
        <v>1.4197627690372818</v>
      </c>
      <c r="Q8" s="170">
        <f>'1 Utsläpp'!Q8/'7 Syss'!Q8</f>
        <v>1.3669009877838481</v>
      </c>
      <c r="R8" s="170">
        <f>'1 Utsläpp'!R8/'7 Syss'!R8</f>
        <v>1.1344767151562354</v>
      </c>
      <c r="S8" s="170">
        <f>'1 Utsläpp'!S8/'7 Syss'!S8</f>
        <v>1.3016873002730127</v>
      </c>
      <c r="T8" s="170">
        <f>'1 Utsläpp'!T8/'7 Syss'!T8</f>
        <v>1.3647682983869804</v>
      </c>
      <c r="U8" s="170">
        <f>'1 Utsläpp'!U8/'7 Syss'!U8</f>
        <v>1.4369901427998359</v>
      </c>
      <c r="V8" s="170">
        <f>'1 Utsläpp'!V8/'7 Syss'!V8</f>
        <v>1.0650240922407987</v>
      </c>
      <c r="W8" s="170">
        <f>'1 Utsläpp'!W8/'7 Syss'!W8</f>
        <v>1.2702609566876881</v>
      </c>
      <c r="X8" s="170">
        <f>'1 Utsläpp'!X8/'7 Syss'!X8</f>
        <v>1.3841213392435587</v>
      </c>
      <c r="Y8" s="170">
        <f>'1 Utsläpp'!Y8/'7 Syss'!Y8</f>
        <v>1.2699839582708299</v>
      </c>
      <c r="Z8" s="170">
        <f>'1 Utsläpp'!Z8/'7 Syss'!Z8</f>
        <v>0.92410389438067919</v>
      </c>
      <c r="AA8" s="170">
        <f>'1 Utsläpp'!AA8/'7 Syss'!AA8</f>
        <v>1.1561989483665869</v>
      </c>
      <c r="AB8" s="170">
        <f>'1 Utsläpp'!AB8/'7 Syss'!AB8</f>
        <v>1.1850793818926231</v>
      </c>
      <c r="AC8" s="170">
        <f>'1 Utsläpp'!AC8/'7 Syss'!AC8</f>
        <v>1.1255969409221873</v>
      </c>
      <c r="AD8" s="170">
        <f>'1 Utsläpp'!AD8/'7 Syss'!AD8</f>
        <v>0.93440243656709865</v>
      </c>
      <c r="AE8" s="170">
        <f>'1 Utsläpp'!AE8/'7 Syss'!AE8</f>
        <v>1.006152904921086</v>
      </c>
      <c r="AF8" s="170">
        <f>'1 Utsläpp'!AF8/'7 Syss'!AF8</f>
        <v>0.93358862081745853</v>
      </c>
      <c r="AG8" s="170">
        <f>'1 Utsläpp'!AG8/'7 Syss'!AG8</f>
        <v>1.0401534412645304</v>
      </c>
      <c r="AH8" s="170">
        <f>'1 Utsläpp'!AH8/'7 Syss'!AH8</f>
        <v>0.86767889008329324</v>
      </c>
      <c r="AI8" s="170">
        <f>'1 Utsläpp'!AI8/'7 Syss'!AI8</f>
        <v>0.98336379566115173</v>
      </c>
      <c r="AJ8" s="170">
        <f>'1 Utsläpp'!AJ8/'7 Syss'!AJ8</f>
        <v>1.0145020388108701</v>
      </c>
      <c r="AK8" s="170">
        <f>'1 Utsläpp'!AK8/'7 Syss'!AK8</f>
        <v>0.94087013714214884</v>
      </c>
      <c r="AL8" s="170">
        <f>'1 Utsläpp'!AL8/'7 Syss'!AL8</f>
        <v>0.81646699531854694</v>
      </c>
      <c r="AM8" s="170">
        <f>'1 Utsläpp'!AM8/'7 Syss'!AM8</f>
        <v>0.90720899737598681</v>
      </c>
      <c r="AN8" s="170">
        <f>'1 Utsläpp'!AN8/'7 Syss'!AN8</f>
        <v>0.83017286080970243</v>
      </c>
      <c r="AO8" s="170">
        <f>'1 Utsläpp'!AO8/'7 Syss'!AO8</f>
        <v>0.86296301117330898</v>
      </c>
      <c r="AP8" s="170">
        <f>'1 Utsläpp'!AP8/'7 Syss'!AP8</f>
        <v>0.77926499382252279</v>
      </c>
      <c r="AQ8" s="170">
        <f>'1 Utsläpp'!AQ8/'7 Syss'!AQ8</f>
        <v>0.83307142315691174</v>
      </c>
      <c r="AR8" s="170">
        <f>'1 Utsläpp'!AR8/'7 Syss'!AR8</f>
        <v>0.70296810763723749</v>
      </c>
      <c r="AS8" s="170">
        <f>'1 Utsläpp'!AS8/'7 Syss'!AS8</f>
        <v>0.72170800983051786</v>
      </c>
      <c r="AT8" s="170">
        <f>'1 Utsläpp'!AT8/'7 Syss'!AT8</f>
        <v>0.62221762527313151</v>
      </c>
      <c r="AU8" s="170">
        <f>'1 Utsläpp'!AU8/'7 Syss'!AU8</f>
        <v>0.72804371198864104</v>
      </c>
      <c r="AV8" s="170">
        <f>'1 Utsläpp'!AV8/'7 Syss'!AV8</f>
        <v>0.64624838911782967</v>
      </c>
      <c r="AW8" s="170">
        <f>'1 Utsläpp'!AW8/'7 Syss'!AW8</f>
        <v>0.66285245662554848</v>
      </c>
      <c r="AX8" s="170">
        <f>'1 Utsläpp'!AX8/'7 Syss'!AX8</f>
        <v>0.6380087149724879</v>
      </c>
      <c r="AY8" s="170">
        <f>'1 Utsläpp'!AY8/'7 Syss'!AY8</f>
        <v>0.67830341444242215</v>
      </c>
      <c r="AZ8" s="170">
        <f>'1 Utsläpp'!AZ8/'7 Syss'!AZ8</f>
        <v>0.56774540106671401</v>
      </c>
      <c r="BA8" s="297">
        <f>'1 Utsläpp'!BA8/'7 Syss'!BA8</f>
        <v>0.53839893426920915</v>
      </c>
      <c r="BB8"/>
      <c r="BC8" s="290">
        <f t="shared" si="0"/>
        <v>-0.15322682681820843</v>
      </c>
      <c r="BD8" s="168">
        <f t="shared" si="0"/>
        <v>-0.16368604391367458</v>
      </c>
      <c r="BE8" s="168">
        <f t="shared" si="0"/>
        <v>-0.20153268758940135</v>
      </c>
      <c r="BF8" s="168">
        <f t="shared" si="0"/>
        <v>-0.12607287712531268</v>
      </c>
      <c r="BG8" s="168">
        <f t="shared" si="0"/>
        <v>-8.0686048062763138E-2</v>
      </c>
      <c r="BH8" s="168">
        <f t="shared" si="0"/>
        <v>-8.155036718906683E-2</v>
      </c>
      <c r="BI8" s="168">
        <f t="shared" si="0"/>
        <v>2.5378724513669404E-2</v>
      </c>
      <c r="BJ8" s="168">
        <f t="shared" si="0"/>
        <v>-6.8320482310538666E-2</v>
      </c>
      <c r="BK8" s="168">
        <f t="shared" si="0"/>
        <v>-0.12147494581499418</v>
      </c>
      <c r="BL8" s="397">
        <f t="shared" si="0"/>
        <v>-0.18775448610375189</v>
      </c>
    </row>
    <row r="9" spans="1:64" s="101" customFormat="1" ht="13.8" x14ac:dyDescent="0.3">
      <c r="A9" s="101">
        <v>5</v>
      </c>
      <c r="B9" s="101" t="s">
        <v>0</v>
      </c>
      <c r="C9" s="101" t="s">
        <v>36</v>
      </c>
      <c r="D9" s="170">
        <f>'1 Utsläpp'!D9/'7 Syss'!D9</f>
        <v>6.1990513674670735</v>
      </c>
      <c r="E9" s="170">
        <f>'1 Utsläpp'!E9/'7 Syss'!E9</f>
        <v>4.9656882516188796</v>
      </c>
      <c r="F9" s="170">
        <f>'1 Utsläpp'!F9/'7 Syss'!F9</f>
        <v>5.6194110248127682</v>
      </c>
      <c r="G9" s="170">
        <f>'1 Utsläpp'!G9/'7 Syss'!G9</f>
        <v>7.0098775414304892</v>
      </c>
      <c r="H9" s="170">
        <f>'1 Utsläpp'!H9/'7 Syss'!H9</f>
        <v>7.0135942052371885</v>
      </c>
      <c r="I9" s="170">
        <f>'1 Utsläpp'!I9/'7 Syss'!I9</f>
        <v>4.6463551728599519</v>
      </c>
      <c r="J9" s="170">
        <f>'1 Utsläpp'!J9/'7 Syss'!J9</f>
        <v>4.5411731807361164</v>
      </c>
      <c r="K9" s="170">
        <f>'1 Utsläpp'!K9/'7 Syss'!K9</f>
        <v>5.8724173506124142</v>
      </c>
      <c r="L9" s="170">
        <f>'1 Utsläpp'!L9/'7 Syss'!L9</f>
        <v>7.732901587893183</v>
      </c>
      <c r="M9" s="170">
        <f>'1 Utsläpp'!M9/'7 Syss'!M9</f>
        <v>4.7896870405042851</v>
      </c>
      <c r="N9" s="170">
        <f>'1 Utsläpp'!N9/'7 Syss'!N9</f>
        <v>4.4342666323214308</v>
      </c>
      <c r="O9" s="170">
        <f>'1 Utsläpp'!O9/'7 Syss'!O9</f>
        <v>6.8646533563849177</v>
      </c>
      <c r="P9" s="170">
        <f>'1 Utsläpp'!P9/'7 Syss'!P9</f>
        <v>7.3394743477946047</v>
      </c>
      <c r="Q9" s="170">
        <f>'1 Utsläpp'!Q9/'7 Syss'!Q9</f>
        <v>4.8453512010664355</v>
      </c>
      <c r="R9" s="170">
        <f>'1 Utsläpp'!R9/'7 Syss'!R9</f>
        <v>4.4321733573836717</v>
      </c>
      <c r="S9" s="170">
        <f>'1 Utsläpp'!S9/'7 Syss'!S9</f>
        <v>5.4110420719269996</v>
      </c>
      <c r="T9" s="170">
        <f>'1 Utsläpp'!T9/'7 Syss'!T9</f>
        <v>6.0344928642583184</v>
      </c>
      <c r="U9" s="170">
        <f>'1 Utsläpp'!U9/'7 Syss'!U9</f>
        <v>5.0335334934003733</v>
      </c>
      <c r="V9" s="170">
        <f>'1 Utsläpp'!V9/'7 Syss'!V9</f>
        <v>4.4976683909182604</v>
      </c>
      <c r="W9" s="170">
        <f>'1 Utsläpp'!W9/'7 Syss'!W9</f>
        <v>5.6248207284343366</v>
      </c>
      <c r="X9" s="170">
        <f>'1 Utsläpp'!X9/'7 Syss'!X9</f>
        <v>5.8211305643933402</v>
      </c>
      <c r="Y9" s="170">
        <f>'1 Utsläpp'!Y9/'7 Syss'!Y9</f>
        <v>4.5353453950160834</v>
      </c>
      <c r="Z9" s="170">
        <f>'1 Utsläpp'!Z9/'7 Syss'!Z9</f>
        <v>4.2434814360542195</v>
      </c>
      <c r="AA9" s="170">
        <f>'1 Utsläpp'!AA9/'7 Syss'!AA9</f>
        <v>4.3868325524112084</v>
      </c>
      <c r="AB9" s="170">
        <f>'1 Utsläpp'!AB9/'7 Syss'!AB9</f>
        <v>4.4242403536890977</v>
      </c>
      <c r="AC9" s="170">
        <f>'1 Utsläpp'!AC9/'7 Syss'!AC9</f>
        <v>4.2289636497558902</v>
      </c>
      <c r="AD9" s="170">
        <f>'1 Utsläpp'!AD9/'7 Syss'!AD9</f>
        <v>4.0076139879652422</v>
      </c>
      <c r="AE9" s="170">
        <f>'1 Utsläpp'!AE9/'7 Syss'!AE9</f>
        <v>4.4616776345198552</v>
      </c>
      <c r="AF9" s="170">
        <f>'1 Utsläpp'!AF9/'7 Syss'!AF9</f>
        <v>4.3260003691614219</v>
      </c>
      <c r="AG9" s="170">
        <f>'1 Utsläpp'!AG9/'7 Syss'!AG9</f>
        <v>3.9109844010000052</v>
      </c>
      <c r="AH9" s="170">
        <f>'1 Utsläpp'!AH9/'7 Syss'!AH9</f>
        <v>3.8486996120522208</v>
      </c>
      <c r="AI9" s="170">
        <f>'1 Utsläpp'!AI9/'7 Syss'!AI9</f>
        <v>4.1142687225373686</v>
      </c>
      <c r="AJ9" s="170">
        <f>'1 Utsläpp'!AJ9/'7 Syss'!AJ9</f>
        <v>4.7791273352567849</v>
      </c>
      <c r="AK9" s="170">
        <f>'1 Utsläpp'!AK9/'7 Syss'!AK9</f>
        <v>4.0391212918266524</v>
      </c>
      <c r="AL9" s="170">
        <f>'1 Utsläpp'!AL9/'7 Syss'!AL9</f>
        <v>4.2056705212795196</v>
      </c>
      <c r="AM9" s="170">
        <f>'1 Utsläpp'!AM9/'7 Syss'!AM9</f>
        <v>4.7709062058843239</v>
      </c>
      <c r="AN9" s="170">
        <f>'1 Utsläpp'!AN9/'7 Syss'!AN9</f>
        <v>4.7194643680049149</v>
      </c>
      <c r="AO9" s="170">
        <f>'1 Utsläpp'!AO9/'7 Syss'!AO9</f>
        <v>4.3650038975997569</v>
      </c>
      <c r="AP9" s="170">
        <f>'1 Utsläpp'!AP9/'7 Syss'!AP9</f>
        <v>4.3220468936884604</v>
      </c>
      <c r="AQ9" s="170">
        <f>'1 Utsläpp'!AQ9/'7 Syss'!AQ9</f>
        <v>5.0935347893927796</v>
      </c>
      <c r="AR9" s="170">
        <f>'1 Utsläpp'!AR9/'7 Syss'!AR9</f>
        <v>5.3982859460795778</v>
      </c>
      <c r="AS9" s="170">
        <f>'1 Utsläpp'!AS9/'7 Syss'!AS9</f>
        <v>4.5655811749116051</v>
      </c>
      <c r="AT9" s="170">
        <f>'1 Utsläpp'!AT9/'7 Syss'!AT9</f>
        <v>4.7243637731440549</v>
      </c>
      <c r="AU9" s="170">
        <f>'1 Utsläpp'!AU9/'7 Syss'!AU9</f>
        <v>4.8353953427644907</v>
      </c>
      <c r="AV9" s="170">
        <f>'1 Utsläpp'!AV9/'7 Syss'!AV9</f>
        <v>4.8574203843217223</v>
      </c>
      <c r="AW9" s="170">
        <f>'1 Utsläpp'!AW9/'7 Syss'!AW9</f>
        <v>4.3757793764457062</v>
      </c>
      <c r="AX9" s="170">
        <f>'1 Utsläpp'!AX9/'7 Syss'!AX9</f>
        <v>4.8528101055249344</v>
      </c>
      <c r="AY9" s="170">
        <f>'1 Utsläpp'!AY9/'7 Syss'!AY9</f>
        <v>5.0086872003482625</v>
      </c>
      <c r="AZ9" s="170">
        <f>'1 Utsläpp'!AZ9/'7 Syss'!AZ9</f>
        <v>4.5459475626151704</v>
      </c>
      <c r="BA9" s="297">
        <f>'1 Utsläpp'!BA9/'7 Syss'!BA9</f>
        <v>4.1101414654078132</v>
      </c>
      <c r="BB9"/>
      <c r="BC9" s="290">
        <f t="shared" si="0"/>
        <v>0.14383445347668244</v>
      </c>
      <c r="BD9" s="168">
        <f t="shared" si="0"/>
        <v>4.5951225249109662E-2</v>
      </c>
      <c r="BE9" s="168">
        <f t="shared" si="0"/>
        <v>9.3084802028201796E-2</v>
      </c>
      <c r="BF9" s="168">
        <f t="shared" si="0"/>
        <v>-5.0679823992929474E-2</v>
      </c>
      <c r="BG9" s="168">
        <f t="shared" si="0"/>
        <v>-0.1001920919270034</v>
      </c>
      <c r="BH9" s="168">
        <f t="shared" si="0"/>
        <v>-4.1572319315858808E-2</v>
      </c>
      <c r="BI9" s="168">
        <f t="shared" si="0"/>
        <v>2.7188069875364151E-2</v>
      </c>
      <c r="BJ9" s="168">
        <f t="shared" si="0"/>
        <v>3.5838198389109843E-2</v>
      </c>
      <c r="BK9" s="168">
        <f t="shared" si="0"/>
        <v>-6.4123093548149823E-2</v>
      </c>
      <c r="BL9" s="397">
        <f t="shared" si="0"/>
        <v>-6.0706422373072555E-2</v>
      </c>
    </row>
    <row r="10" spans="1:64" s="101" customFormat="1" ht="13.8" x14ac:dyDescent="0.3">
      <c r="A10" s="101">
        <v>6</v>
      </c>
      <c r="B10" s="101" t="s">
        <v>0</v>
      </c>
      <c r="C10" s="101" t="s">
        <v>37</v>
      </c>
      <c r="D10" s="170">
        <f>'1 Utsläpp'!D10/'7 Syss'!D10</f>
        <v>30.793500137550428</v>
      </c>
      <c r="E10" s="170">
        <f>'1 Utsläpp'!E10/'7 Syss'!E10</f>
        <v>28.557520193446951</v>
      </c>
      <c r="F10" s="170">
        <f>'1 Utsläpp'!F10/'7 Syss'!F10</f>
        <v>26.119896307401866</v>
      </c>
      <c r="G10" s="170">
        <f>'1 Utsläpp'!G10/'7 Syss'!G10</f>
        <v>33.294914732418142</v>
      </c>
      <c r="H10" s="170">
        <f>'1 Utsläpp'!H10/'7 Syss'!H10</f>
        <v>36.039316105431375</v>
      </c>
      <c r="I10" s="170">
        <f>'1 Utsläpp'!I10/'7 Syss'!I10</f>
        <v>31.70793737154964</v>
      </c>
      <c r="J10" s="170">
        <f>'1 Utsläpp'!J10/'7 Syss'!J10</f>
        <v>25.330567322593094</v>
      </c>
      <c r="K10" s="170">
        <f>'1 Utsläpp'!K10/'7 Syss'!K10</f>
        <v>30.611170081923824</v>
      </c>
      <c r="L10" s="170">
        <f>'1 Utsläpp'!L10/'7 Syss'!L10</f>
        <v>39.988491649116845</v>
      </c>
      <c r="M10" s="170">
        <f>'1 Utsläpp'!M10/'7 Syss'!M10</f>
        <v>32.355050840362374</v>
      </c>
      <c r="N10" s="170">
        <f>'1 Utsläpp'!N10/'7 Syss'!N10</f>
        <v>27.718614215091524</v>
      </c>
      <c r="O10" s="170">
        <f>'1 Utsläpp'!O10/'7 Syss'!O10</f>
        <v>32.926911330075953</v>
      </c>
      <c r="P10" s="170">
        <f>'1 Utsläpp'!P10/'7 Syss'!P10</f>
        <v>36.01966064294372</v>
      </c>
      <c r="Q10" s="170">
        <f>'1 Utsläpp'!Q10/'7 Syss'!Q10</f>
        <v>30.204996987767235</v>
      </c>
      <c r="R10" s="170">
        <f>'1 Utsläpp'!R10/'7 Syss'!R10</f>
        <v>27.272091805053467</v>
      </c>
      <c r="S10" s="170">
        <f>'1 Utsläpp'!S10/'7 Syss'!S10</f>
        <v>29.188166297435217</v>
      </c>
      <c r="T10" s="170">
        <f>'1 Utsläpp'!T10/'7 Syss'!T10</f>
        <v>37.13006642311025</v>
      </c>
      <c r="U10" s="170">
        <f>'1 Utsläpp'!U10/'7 Syss'!U10</f>
        <v>33.387124997316938</v>
      </c>
      <c r="V10" s="170">
        <f>'1 Utsläpp'!V10/'7 Syss'!V10</f>
        <v>29.852158031808283</v>
      </c>
      <c r="W10" s="170">
        <f>'1 Utsläpp'!W10/'7 Syss'!W10</f>
        <v>32.749525616372885</v>
      </c>
      <c r="X10" s="170">
        <f>'1 Utsläpp'!X10/'7 Syss'!X10</f>
        <v>35.848184484677958</v>
      </c>
      <c r="Y10" s="170">
        <f>'1 Utsläpp'!Y10/'7 Syss'!Y10</f>
        <v>29.219295621981345</v>
      </c>
      <c r="Z10" s="170">
        <f>'1 Utsläpp'!Z10/'7 Syss'!Z10</f>
        <v>27.58763127488956</v>
      </c>
      <c r="AA10" s="170">
        <f>'1 Utsläpp'!AA10/'7 Syss'!AA10</f>
        <v>28.231919973919332</v>
      </c>
      <c r="AB10" s="170">
        <f>'1 Utsläpp'!AB10/'7 Syss'!AB10</f>
        <v>37.926207148357364</v>
      </c>
      <c r="AC10" s="170">
        <f>'1 Utsläpp'!AC10/'7 Syss'!AC10</f>
        <v>32.317371692938416</v>
      </c>
      <c r="AD10" s="170">
        <f>'1 Utsläpp'!AD10/'7 Syss'!AD10</f>
        <v>28.976387213417489</v>
      </c>
      <c r="AE10" s="170">
        <f>'1 Utsläpp'!AE10/'7 Syss'!AE10</f>
        <v>31.671830094496165</v>
      </c>
      <c r="AF10" s="170">
        <f>'1 Utsläpp'!AF10/'7 Syss'!AF10</f>
        <v>38.21120615025945</v>
      </c>
      <c r="AG10" s="170">
        <f>'1 Utsläpp'!AG10/'7 Syss'!AG10</f>
        <v>28.866037391086966</v>
      </c>
      <c r="AH10" s="170">
        <f>'1 Utsläpp'!AH10/'7 Syss'!AH10</f>
        <v>26.758549627534748</v>
      </c>
      <c r="AI10" s="170">
        <f>'1 Utsläpp'!AI10/'7 Syss'!AI10</f>
        <v>33.046846356019159</v>
      </c>
      <c r="AJ10" s="170">
        <f>'1 Utsläpp'!AJ10/'7 Syss'!AJ10</f>
        <v>33.844960409986648</v>
      </c>
      <c r="AK10" s="170">
        <f>'1 Utsläpp'!AK10/'7 Syss'!AK10</f>
        <v>30.794489014473928</v>
      </c>
      <c r="AL10" s="170">
        <f>'1 Utsläpp'!AL10/'7 Syss'!AL10</f>
        <v>27.304723901131752</v>
      </c>
      <c r="AM10" s="170">
        <f>'1 Utsläpp'!AM10/'7 Syss'!AM10</f>
        <v>31.103302143203859</v>
      </c>
      <c r="AN10" s="170">
        <f>'1 Utsläpp'!AN10/'7 Syss'!AN10</f>
        <v>33.640395710137724</v>
      </c>
      <c r="AO10" s="170">
        <f>'1 Utsläpp'!AO10/'7 Syss'!AO10</f>
        <v>29.964901505247802</v>
      </c>
      <c r="AP10" s="170">
        <f>'1 Utsläpp'!AP10/'7 Syss'!AP10</f>
        <v>25.942370140110324</v>
      </c>
      <c r="AQ10" s="170">
        <f>'1 Utsläpp'!AQ10/'7 Syss'!AQ10</f>
        <v>31.899107443238069</v>
      </c>
      <c r="AR10" s="170">
        <f>'1 Utsläpp'!AR10/'7 Syss'!AR10</f>
        <v>36.250684518009628</v>
      </c>
      <c r="AS10" s="170">
        <f>'1 Utsläpp'!AS10/'7 Syss'!AS10</f>
        <v>31.088190413493074</v>
      </c>
      <c r="AT10" s="170">
        <f>'1 Utsläpp'!AT10/'7 Syss'!AT10</f>
        <v>25.609415545190046</v>
      </c>
      <c r="AU10" s="170">
        <f>'1 Utsläpp'!AU10/'7 Syss'!AU10</f>
        <v>30.359492628232196</v>
      </c>
      <c r="AV10" s="170">
        <f>'1 Utsläpp'!AV10/'7 Syss'!AV10</f>
        <v>28.660011878064118</v>
      </c>
      <c r="AW10" s="170">
        <f>'1 Utsläpp'!AW10/'7 Syss'!AW10</f>
        <v>24.71204113630407</v>
      </c>
      <c r="AX10" s="170">
        <f>'1 Utsläpp'!AX10/'7 Syss'!AX10</f>
        <v>20.997494825095838</v>
      </c>
      <c r="AY10" s="170">
        <f>'1 Utsläpp'!AY10/'7 Syss'!AY10</f>
        <v>23.076632286019091</v>
      </c>
      <c r="AZ10" s="170">
        <f>'1 Utsläpp'!AZ10/'7 Syss'!AZ10</f>
        <v>30.588756806889307</v>
      </c>
      <c r="BA10" s="297">
        <f>'1 Utsläpp'!BA10/'7 Syss'!BA10</f>
        <v>27.519866282950101</v>
      </c>
      <c r="BB10"/>
      <c r="BC10" s="290">
        <f t="shared" si="0"/>
        <v>7.7593879405088995E-2</v>
      </c>
      <c r="BD10" s="168">
        <f t="shared" si="0"/>
        <v>3.7486821308207796E-2</v>
      </c>
      <c r="BE10" s="168">
        <f t="shared" si="0"/>
        <v>-1.2834393816835044E-2</v>
      </c>
      <c r="BF10" s="168">
        <f t="shared" si="0"/>
        <v>-4.8265137754888499E-2</v>
      </c>
      <c r="BG10" s="168">
        <f t="shared" si="0"/>
        <v>-0.20939391189080592</v>
      </c>
      <c r="BH10" s="168">
        <f t="shared" si="0"/>
        <v>-0.2050987591230653</v>
      </c>
      <c r="BI10" s="168">
        <f t="shared" si="0"/>
        <v>-0.18008691810853983</v>
      </c>
      <c r="BJ10" s="168">
        <f t="shared" si="0"/>
        <v>-0.23988741944391245</v>
      </c>
      <c r="BK10" s="168">
        <f t="shared" si="0"/>
        <v>6.7297422521356953E-2</v>
      </c>
      <c r="BL10" s="397">
        <f t="shared" si="0"/>
        <v>0.113621741367252</v>
      </c>
    </row>
    <row r="11" spans="1:64" s="101" customFormat="1" ht="13.8" x14ac:dyDescent="0.3">
      <c r="A11" s="101">
        <v>7</v>
      </c>
      <c r="B11" s="101" t="s">
        <v>0</v>
      </c>
      <c r="C11" s="101" t="s">
        <v>38</v>
      </c>
      <c r="D11" s="170">
        <f>'1 Utsläpp'!D11/'7 Syss'!D11</f>
        <v>20.246950032549307</v>
      </c>
      <c r="E11" s="170">
        <f>'1 Utsläpp'!E11/'7 Syss'!E11</f>
        <v>22.473733212646831</v>
      </c>
      <c r="F11" s="170">
        <f>'1 Utsläpp'!F11/'7 Syss'!F11</f>
        <v>20.877364023655183</v>
      </c>
      <c r="G11" s="170">
        <f>'1 Utsläpp'!G11/'7 Syss'!G11</f>
        <v>22.022831294779639</v>
      </c>
      <c r="H11" s="170">
        <f>'1 Utsläpp'!H11/'7 Syss'!H11</f>
        <v>19.659954695301181</v>
      </c>
      <c r="I11" s="170">
        <f>'1 Utsläpp'!I11/'7 Syss'!I11</f>
        <v>21.626210378357932</v>
      </c>
      <c r="J11" s="170">
        <f>'1 Utsläpp'!J11/'7 Syss'!J11</f>
        <v>19.752143626680265</v>
      </c>
      <c r="K11" s="170">
        <f>'1 Utsläpp'!K11/'7 Syss'!K11</f>
        <v>19.561508664708743</v>
      </c>
      <c r="L11" s="170">
        <f>'1 Utsläpp'!L11/'7 Syss'!L11</f>
        <v>21.736770279214369</v>
      </c>
      <c r="M11" s="170">
        <f>'1 Utsläpp'!M11/'7 Syss'!M11</f>
        <v>23.052031851871568</v>
      </c>
      <c r="N11" s="170">
        <f>'1 Utsläpp'!N11/'7 Syss'!N11</f>
        <v>22.165160881668502</v>
      </c>
      <c r="O11" s="170">
        <f>'1 Utsläpp'!O11/'7 Syss'!O11</f>
        <v>20.703596572434307</v>
      </c>
      <c r="P11" s="170">
        <f>'1 Utsläpp'!P11/'7 Syss'!P11</f>
        <v>21.261942966054498</v>
      </c>
      <c r="Q11" s="170">
        <f>'1 Utsläpp'!Q11/'7 Syss'!Q11</f>
        <v>21.03704106578499</v>
      </c>
      <c r="R11" s="170">
        <f>'1 Utsläpp'!R11/'7 Syss'!R11</f>
        <v>22.113984559225504</v>
      </c>
      <c r="S11" s="170">
        <f>'1 Utsläpp'!S11/'7 Syss'!S11</f>
        <v>21.840868981339213</v>
      </c>
      <c r="T11" s="170">
        <f>'1 Utsläpp'!T11/'7 Syss'!T11</f>
        <v>21.25860393035126</v>
      </c>
      <c r="U11" s="170">
        <f>'1 Utsläpp'!U11/'7 Syss'!U11</f>
        <v>21.51557565777507</v>
      </c>
      <c r="V11" s="170">
        <f>'1 Utsläpp'!V11/'7 Syss'!V11</f>
        <v>22.906229280564315</v>
      </c>
      <c r="W11" s="170">
        <f>'1 Utsläpp'!W11/'7 Syss'!W11</f>
        <v>22.097836094569207</v>
      </c>
      <c r="X11" s="170">
        <f>'1 Utsläpp'!X11/'7 Syss'!X11</f>
        <v>18.849367447458761</v>
      </c>
      <c r="Y11" s="170">
        <f>'1 Utsläpp'!Y11/'7 Syss'!Y11</f>
        <v>21.422497253812516</v>
      </c>
      <c r="Z11" s="170">
        <f>'1 Utsläpp'!Z11/'7 Syss'!Z11</f>
        <v>21.011545296932386</v>
      </c>
      <c r="AA11" s="170">
        <f>'1 Utsläpp'!AA11/'7 Syss'!AA11</f>
        <v>20.046684685234148</v>
      </c>
      <c r="AB11" s="170">
        <f>'1 Utsläpp'!AB11/'7 Syss'!AB11</f>
        <v>19.040567600853606</v>
      </c>
      <c r="AC11" s="170">
        <f>'1 Utsläpp'!AC11/'7 Syss'!AC11</f>
        <v>21.991269128467966</v>
      </c>
      <c r="AD11" s="170">
        <f>'1 Utsläpp'!AD11/'7 Syss'!AD11</f>
        <v>20.209808801413807</v>
      </c>
      <c r="AE11" s="170">
        <f>'1 Utsläpp'!AE11/'7 Syss'!AE11</f>
        <v>20.631484742348885</v>
      </c>
      <c r="AF11" s="170">
        <f>'1 Utsläpp'!AF11/'7 Syss'!AF11</f>
        <v>19.434503410371725</v>
      </c>
      <c r="AG11" s="170">
        <f>'1 Utsläpp'!AG11/'7 Syss'!AG11</f>
        <v>23.688548682833446</v>
      </c>
      <c r="AH11" s="170">
        <f>'1 Utsläpp'!AH11/'7 Syss'!AH11</f>
        <v>22.321979857930639</v>
      </c>
      <c r="AI11" s="170">
        <f>'1 Utsläpp'!AI11/'7 Syss'!AI11</f>
        <v>21.375896065009009</v>
      </c>
      <c r="AJ11" s="170">
        <f>'1 Utsläpp'!AJ11/'7 Syss'!AJ11</f>
        <v>19.565774155010551</v>
      </c>
      <c r="AK11" s="170">
        <f>'1 Utsläpp'!AK11/'7 Syss'!AK11</f>
        <v>23.20367046995224</v>
      </c>
      <c r="AL11" s="170">
        <f>'1 Utsläpp'!AL11/'7 Syss'!AL11</f>
        <v>22.773565169698884</v>
      </c>
      <c r="AM11" s="170">
        <f>'1 Utsläpp'!AM11/'7 Syss'!AM11</f>
        <v>22.570181129699645</v>
      </c>
      <c r="AN11" s="170">
        <f>'1 Utsläpp'!AN11/'7 Syss'!AN11</f>
        <v>19.386600071996465</v>
      </c>
      <c r="AO11" s="170">
        <f>'1 Utsläpp'!AO11/'7 Syss'!AO11</f>
        <v>22.569940252627763</v>
      </c>
      <c r="AP11" s="170">
        <f>'1 Utsläpp'!AP11/'7 Syss'!AP11</f>
        <v>22.107005035910401</v>
      </c>
      <c r="AQ11" s="170">
        <f>'1 Utsläpp'!AQ11/'7 Syss'!AQ11</f>
        <v>20.754306411015801</v>
      </c>
      <c r="AR11" s="170">
        <f>'1 Utsläpp'!AR11/'7 Syss'!AR11</f>
        <v>18.282827974411759</v>
      </c>
      <c r="AS11" s="170">
        <f>'1 Utsläpp'!AS11/'7 Syss'!AS11</f>
        <v>21.413963135554724</v>
      </c>
      <c r="AT11" s="170">
        <f>'1 Utsläpp'!AT11/'7 Syss'!AT11</f>
        <v>21.198005214501407</v>
      </c>
      <c r="AU11" s="170">
        <f>'1 Utsläpp'!AU11/'7 Syss'!AU11</f>
        <v>20.816664962847724</v>
      </c>
      <c r="AV11" s="170">
        <f>'1 Utsläpp'!AV11/'7 Syss'!AV11</f>
        <v>16.803823761133231</v>
      </c>
      <c r="AW11" s="170">
        <f>'1 Utsläpp'!AW11/'7 Syss'!AW11</f>
        <v>19.882880657623147</v>
      </c>
      <c r="AX11" s="170">
        <f>'1 Utsläpp'!AX11/'7 Syss'!AX11</f>
        <v>19.336932638725699</v>
      </c>
      <c r="AY11" s="170">
        <f>'1 Utsläpp'!AY11/'7 Syss'!AY11</f>
        <v>18.783771689936163</v>
      </c>
      <c r="AZ11" s="170">
        <f>'1 Utsläpp'!AZ11/'7 Syss'!AZ11</f>
        <v>16.713262391011522</v>
      </c>
      <c r="BA11" s="297">
        <f>'1 Utsläpp'!BA11/'7 Syss'!BA11</f>
        <v>20.34741701654438</v>
      </c>
      <c r="BB11"/>
      <c r="BC11" s="290">
        <f t="shared" si="0"/>
        <v>-5.6934794831770441E-2</v>
      </c>
      <c r="BD11" s="168">
        <f t="shared" si="0"/>
        <v>-5.1217553264832016E-2</v>
      </c>
      <c r="BE11" s="168">
        <f t="shared" si="0"/>
        <v>-4.1118180410798399E-2</v>
      </c>
      <c r="BF11" s="168">
        <f t="shared" si="0"/>
        <v>3.0046078436436474E-3</v>
      </c>
      <c r="BG11" s="168">
        <f t="shared" si="0"/>
        <v>-8.0895811925185246E-2</v>
      </c>
      <c r="BH11" s="168">
        <f t="shared" si="0"/>
        <v>-7.1499258135428456E-2</v>
      </c>
      <c r="BI11" s="168">
        <f t="shared" si="0"/>
        <v>-8.7794703178134981E-2</v>
      </c>
      <c r="BJ11" s="168">
        <f t="shared" si="0"/>
        <v>-9.7657010695024415E-2</v>
      </c>
      <c r="BK11" s="168">
        <f t="shared" si="0"/>
        <v>-5.3893311075526862E-3</v>
      </c>
      <c r="BL11" s="397">
        <f t="shared" si="0"/>
        <v>2.3363634622185714E-2</v>
      </c>
    </row>
    <row r="12" spans="1:64" s="101" customFormat="1" ht="13.8" x14ac:dyDescent="0.3">
      <c r="A12" s="101">
        <v>8</v>
      </c>
      <c r="B12" s="101" t="s">
        <v>0</v>
      </c>
      <c r="C12" s="101" t="s">
        <v>39</v>
      </c>
      <c r="D12" s="170">
        <f>'1 Utsläpp'!D12/'7 Syss'!D12</f>
        <v>12.041137176427696</v>
      </c>
      <c r="E12" s="170">
        <f>'1 Utsläpp'!E12/'7 Syss'!E12</f>
        <v>11.950711565644125</v>
      </c>
      <c r="F12" s="170">
        <f>'1 Utsläpp'!F12/'7 Syss'!F12</f>
        <v>13.024504436782621</v>
      </c>
      <c r="G12" s="170">
        <f>'1 Utsläpp'!G12/'7 Syss'!G12</f>
        <v>13.832179926396169</v>
      </c>
      <c r="H12" s="170">
        <f>'1 Utsläpp'!H12/'7 Syss'!H12</f>
        <v>7.3765493717558996</v>
      </c>
      <c r="I12" s="170">
        <f>'1 Utsläpp'!I12/'7 Syss'!I12</f>
        <v>7.3760527713707864</v>
      </c>
      <c r="J12" s="170">
        <f>'1 Utsläpp'!J12/'7 Syss'!J12</f>
        <v>7.5886180846102143</v>
      </c>
      <c r="K12" s="170">
        <f>'1 Utsläpp'!K12/'7 Syss'!K12</f>
        <v>11.298370406839195</v>
      </c>
      <c r="L12" s="170">
        <f>'1 Utsläpp'!L12/'7 Syss'!L12</f>
        <v>13.263427667003365</v>
      </c>
      <c r="M12" s="170">
        <f>'1 Utsläpp'!M12/'7 Syss'!M12</f>
        <v>14.016440312818514</v>
      </c>
      <c r="N12" s="170">
        <f>'1 Utsläpp'!N12/'7 Syss'!N12</f>
        <v>13.094271308787858</v>
      </c>
      <c r="O12" s="170">
        <f>'1 Utsläpp'!O12/'7 Syss'!O12</f>
        <v>14.601421709060077</v>
      </c>
      <c r="P12" s="170">
        <f>'1 Utsläpp'!P12/'7 Syss'!P12</f>
        <v>11.914688934460239</v>
      </c>
      <c r="Q12" s="170">
        <f>'1 Utsläpp'!Q12/'7 Syss'!Q12</f>
        <v>12.760397624019582</v>
      </c>
      <c r="R12" s="170">
        <f>'1 Utsläpp'!R12/'7 Syss'!R12</f>
        <v>11.916348141791152</v>
      </c>
      <c r="S12" s="170">
        <f>'1 Utsläpp'!S12/'7 Syss'!S12</f>
        <v>13.39354006232564</v>
      </c>
      <c r="T12" s="170">
        <f>'1 Utsläpp'!T12/'7 Syss'!T12</f>
        <v>9.9755322031977141</v>
      </c>
      <c r="U12" s="170">
        <f>'1 Utsläpp'!U12/'7 Syss'!U12</f>
        <v>10.663362798672466</v>
      </c>
      <c r="V12" s="170">
        <f>'1 Utsläpp'!V12/'7 Syss'!V12</f>
        <v>10.187904924557573</v>
      </c>
      <c r="W12" s="170">
        <f>'1 Utsläpp'!W12/'7 Syss'!W12</f>
        <v>11.98247118626962</v>
      </c>
      <c r="X12" s="170">
        <f>'1 Utsläpp'!X12/'7 Syss'!X12</f>
        <v>9.9295275400261005</v>
      </c>
      <c r="Y12" s="170">
        <f>'1 Utsläpp'!Y12/'7 Syss'!Y12</f>
        <v>11.033891790040556</v>
      </c>
      <c r="Z12" s="170">
        <f>'1 Utsläpp'!Z12/'7 Syss'!Z12</f>
        <v>11.190033627818334</v>
      </c>
      <c r="AA12" s="170">
        <f>'1 Utsläpp'!AA12/'7 Syss'!AA12</f>
        <v>12.746275872481101</v>
      </c>
      <c r="AB12" s="170">
        <f>'1 Utsläpp'!AB12/'7 Syss'!AB12</f>
        <v>10.515229905776083</v>
      </c>
      <c r="AC12" s="170">
        <f>'1 Utsläpp'!AC12/'7 Syss'!AC12</f>
        <v>11.258913801799384</v>
      </c>
      <c r="AD12" s="170">
        <f>'1 Utsläpp'!AD12/'7 Syss'!AD12</f>
        <v>10.979217399422113</v>
      </c>
      <c r="AE12" s="170">
        <f>'1 Utsläpp'!AE12/'7 Syss'!AE12</f>
        <v>12.960598803521801</v>
      </c>
      <c r="AF12" s="170">
        <f>'1 Utsläpp'!AF12/'7 Syss'!AF12</f>
        <v>11.349562452295261</v>
      </c>
      <c r="AG12" s="170">
        <f>'1 Utsläpp'!AG12/'7 Syss'!AG12</f>
        <v>12.305744228559593</v>
      </c>
      <c r="AH12" s="170">
        <f>'1 Utsläpp'!AH12/'7 Syss'!AH12</f>
        <v>11.958110332866978</v>
      </c>
      <c r="AI12" s="170">
        <f>'1 Utsläpp'!AI12/'7 Syss'!AI12</f>
        <v>12.891580850663169</v>
      </c>
      <c r="AJ12" s="170">
        <f>'1 Utsläpp'!AJ12/'7 Syss'!AJ12</f>
        <v>11.161850478665869</v>
      </c>
      <c r="AK12" s="170">
        <f>'1 Utsläpp'!AK12/'7 Syss'!AK12</f>
        <v>11.884670442519377</v>
      </c>
      <c r="AL12" s="170">
        <f>'1 Utsläpp'!AL12/'7 Syss'!AL12</f>
        <v>12.783307835228287</v>
      </c>
      <c r="AM12" s="170">
        <f>'1 Utsläpp'!AM12/'7 Syss'!AM12</f>
        <v>14.167074052765285</v>
      </c>
      <c r="AN12" s="170">
        <f>'1 Utsläpp'!AN12/'7 Syss'!AN12</f>
        <v>11.097088249553853</v>
      </c>
      <c r="AO12" s="170">
        <f>'1 Utsläpp'!AO12/'7 Syss'!AO12</f>
        <v>11.536719452572131</v>
      </c>
      <c r="AP12" s="170">
        <f>'1 Utsläpp'!AP12/'7 Syss'!AP12</f>
        <v>11.947711525593412</v>
      </c>
      <c r="AQ12" s="170">
        <f>'1 Utsläpp'!AQ12/'7 Syss'!AQ12</f>
        <v>13.835624173988746</v>
      </c>
      <c r="AR12" s="170">
        <f>'1 Utsläpp'!AR12/'7 Syss'!AR12</f>
        <v>10.198671851881038</v>
      </c>
      <c r="AS12" s="170">
        <f>'1 Utsläpp'!AS12/'7 Syss'!AS12</f>
        <v>11.141709742713001</v>
      </c>
      <c r="AT12" s="170">
        <f>'1 Utsläpp'!AT12/'7 Syss'!AT12</f>
        <v>10.907283268853561</v>
      </c>
      <c r="AU12" s="170">
        <f>'1 Utsläpp'!AU12/'7 Syss'!AU12</f>
        <v>12.355891180622654</v>
      </c>
      <c r="AV12" s="170">
        <f>'1 Utsläpp'!AV12/'7 Syss'!AV12</f>
        <v>13.201329107852246</v>
      </c>
      <c r="AW12" s="170">
        <f>'1 Utsläpp'!AW12/'7 Syss'!AW12</f>
        <v>13.77426417034842</v>
      </c>
      <c r="AX12" s="170">
        <f>'1 Utsläpp'!AX12/'7 Syss'!AX12</f>
        <v>14.100607043546884</v>
      </c>
      <c r="AY12" s="170">
        <f>'1 Utsläpp'!AY12/'7 Syss'!AY12</f>
        <v>15.802201951266369</v>
      </c>
      <c r="AZ12" s="170">
        <f>'1 Utsläpp'!AZ12/'7 Syss'!AZ12</f>
        <v>12.300684941376243</v>
      </c>
      <c r="BA12" s="297">
        <f>'1 Utsläpp'!BA12/'7 Syss'!BA12</f>
        <v>12.141754628228421</v>
      </c>
      <c r="BB12"/>
      <c r="BC12" s="290">
        <f t="shared" si="0"/>
        <v>-8.0959651529213916E-2</v>
      </c>
      <c r="BD12" s="168">
        <f t="shared" si="0"/>
        <v>-3.4239344337272715E-2</v>
      </c>
      <c r="BE12" s="168">
        <f t="shared" si="0"/>
        <v>-8.7081802612251735E-2</v>
      </c>
      <c r="BF12" s="168">
        <f t="shared" si="0"/>
        <v>-0.10695093873307282</v>
      </c>
      <c r="BG12" s="168">
        <f t="shared" si="0"/>
        <v>0.29441649849900786</v>
      </c>
      <c r="BH12" s="168">
        <f t="shared" si="0"/>
        <v>0.2362792146292616</v>
      </c>
      <c r="BI12" s="168">
        <f t="shared" si="0"/>
        <v>0.29276985808299871</v>
      </c>
      <c r="BJ12" s="168">
        <f t="shared" si="0"/>
        <v>0.27892045343102834</v>
      </c>
      <c r="BK12" s="168">
        <f t="shared" si="0"/>
        <v>-6.8223749223878749E-2</v>
      </c>
      <c r="BL12" s="397">
        <f t="shared" si="0"/>
        <v>-0.11851882045606976</v>
      </c>
    </row>
    <row r="13" spans="1:64" s="101" customFormat="1" ht="13.8" x14ac:dyDescent="0.3">
      <c r="A13" s="101">
        <v>9</v>
      </c>
      <c r="B13" s="101" t="s">
        <v>0</v>
      </c>
      <c r="C13" s="101" t="s">
        <v>4</v>
      </c>
      <c r="D13" s="170">
        <f>'1 Utsläpp'!D13/'7 Syss'!D13</f>
        <v>0.25336486323177132</v>
      </c>
      <c r="E13" s="170">
        <f>'1 Utsläpp'!E13/'7 Syss'!E13</f>
        <v>0.2180570059099782</v>
      </c>
      <c r="F13" s="170">
        <f>'1 Utsläpp'!F13/'7 Syss'!F13</f>
        <v>0.22189567495647222</v>
      </c>
      <c r="G13" s="170">
        <f>'1 Utsläpp'!G13/'7 Syss'!G13</f>
        <v>0.29039555428543234</v>
      </c>
      <c r="H13" s="170">
        <f>'1 Utsläpp'!H13/'7 Syss'!H13</f>
        <v>0.18953236074840937</v>
      </c>
      <c r="I13" s="170">
        <f>'1 Utsläpp'!I13/'7 Syss'!I13</f>
        <v>0.17188364870444306</v>
      </c>
      <c r="J13" s="170">
        <f>'1 Utsläpp'!J13/'7 Syss'!J13</f>
        <v>0.17904062928975242</v>
      </c>
      <c r="K13" s="170">
        <f>'1 Utsläpp'!K13/'7 Syss'!K13</f>
        <v>0.19935199142044399</v>
      </c>
      <c r="L13" s="170">
        <f>'1 Utsläpp'!L13/'7 Syss'!L13</f>
        <v>0.19162491264313553</v>
      </c>
      <c r="M13" s="170">
        <f>'1 Utsläpp'!M13/'7 Syss'!M13</f>
        <v>0.16919652047219072</v>
      </c>
      <c r="N13" s="170">
        <f>'1 Utsläpp'!N13/'7 Syss'!N13</f>
        <v>0.17600688181305685</v>
      </c>
      <c r="O13" s="170">
        <f>'1 Utsläpp'!O13/'7 Syss'!O13</f>
        <v>0.20682809526063775</v>
      </c>
      <c r="P13" s="170">
        <f>'1 Utsläpp'!P13/'7 Syss'!P13</f>
        <v>0.18249287946308684</v>
      </c>
      <c r="Q13" s="170">
        <f>'1 Utsläpp'!Q13/'7 Syss'!Q13</f>
        <v>0.16333772334794236</v>
      </c>
      <c r="R13" s="170">
        <f>'1 Utsläpp'!R13/'7 Syss'!R13</f>
        <v>0.1689189929923772</v>
      </c>
      <c r="S13" s="170">
        <f>'1 Utsläpp'!S13/'7 Syss'!S13</f>
        <v>0.18746891033697599</v>
      </c>
      <c r="T13" s="170">
        <f>'1 Utsläpp'!T13/'7 Syss'!T13</f>
        <v>0.1827738101090329</v>
      </c>
      <c r="U13" s="170">
        <f>'1 Utsläpp'!U13/'7 Syss'!U13</f>
        <v>0.1512209929068401</v>
      </c>
      <c r="V13" s="170">
        <f>'1 Utsläpp'!V13/'7 Syss'!V13</f>
        <v>0.15371782117647961</v>
      </c>
      <c r="W13" s="170">
        <f>'1 Utsläpp'!W13/'7 Syss'!W13</f>
        <v>0.18566347904299141</v>
      </c>
      <c r="X13" s="170">
        <f>'1 Utsläpp'!X13/'7 Syss'!X13</f>
        <v>0.1536397791589853</v>
      </c>
      <c r="Y13" s="170">
        <f>'1 Utsläpp'!Y13/'7 Syss'!Y13</f>
        <v>0.13240160761252492</v>
      </c>
      <c r="Z13" s="170">
        <f>'1 Utsläpp'!Z13/'7 Syss'!Z13</f>
        <v>0.14045116427390641</v>
      </c>
      <c r="AA13" s="170">
        <f>'1 Utsläpp'!AA13/'7 Syss'!AA13</f>
        <v>0.15890079732877072</v>
      </c>
      <c r="AB13" s="170">
        <f>'1 Utsläpp'!AB13/'7 Syss'!AB13</f>
        <v>0.13956021545125644</v>
      </c>
      <c r="AC13" s="170">
        <f>'1 Utsläpp'!AC13/'7 Syss'!AC13</f>
        <v>0.11540185109874818</v>
      </c>
      <c r="AD13" s="170">
        <f>'1 Utsläpp'!AD13/'7 Syss'!AD13</f>
        <v>0.12203084031303328</v>
      </c>
      <c r="AE13" s="170">
        <f>'1 Utsläpp'!AE13/'7 Syss'!AE13</f>
        <v>0.13889571128996447</v>
      </c>
      <c r="AF13" s="170">
        <f>'1 Utsläpp'!AF13/'7 Syss'!AF13</f>
        <v>0.15487865276002993</v>
      </c>
      <c r="AG13" s="170">
        <f>'1 Utsläpp'!AG13/'7 Syss'!AG13</f>
        <v>0.12761470806169192</v>
      </c>
      <c r="AH13" s="170">
        <f>'1 Utsläpp'!AH13/'7 Syss'!AH13</f>
        <v>0.1375186060075175</v>
      </c>
      <c r="AI13" s="170">
        <f>'1 Utsläpp'!AI13/'7 Syss'!AI13</f>
        <v>0.16307349289773646</v>
      </c>
      <c r="AJ13" s="170">
        <f>'1 Utsläpp'!AJ13/'7 Syss'!AJ13</f>
        <v>0.14974573151422879</v>
      </c>
      <c r="AK13" s="170">
        <f>'1 Utsläpp'!AK13/'7 Syss'!AK13</f>
        <v>0.1308286116577847</v>
      </c>
      <c r="AL13" s="170">
        <f>'1 Utsläpp'!AL13/'7 Syss'!AL13</f>
        <v>0.14002642106581809</v>
      </c>
      <c r="AM13" s="170">
        <f>'1 Utsläpp'!AM13/'7 Syss'!AM13</f>
        <v>0.16461628523652871</v>
      </c>
      <c r="AN13" s="170">
        <f>'1 Utsläpp'!AN13/'7 Syss'!AN13</f>
        <v>0.14484626333197001</v>
      </c>
      <c r="AO13" s="170">
        <f>'1 Utsläpp'!AO13/'7 Syss'!AO13</f>
        <v>0.12512382326115096</v>
      </c>
      <c r="AP13" s="170">
        <f>'1 Utsläpp'!AP13/'7 Syss'!AP13</f>
        <v>0.13153443112486826</v>
      </c>
      <c r="AQ13" s="170">
        <f>'1 Utsläpp'!AQ13/'7 Syss'!AQ13</f>
        <v>0.14985751288963658</v>
      </c>
      <c r="AR13" s="170">
        <f>'1 Utsläpp'!AR13/'7 Syss'!AR13</f>
        <v>0.11584549509983355</v>
      </c>
      <c r="AS13" s="170">
        <f>'1 Utsläpp'!AS13/'7 Syss'!AS13</f>
        <v>0.11411003281055478</v>
      </c>
      <c r="AT13" s="170">
        <f>'1 Utsläpp'!AT13/'7 Syss'!AT13</f>
        <v>0.12200739959897207</v>
      </c>
      <c r="AU13" s="170">
        <f>'1 Utsläpp'!AU13/'7 Syss'!AU13</f>
        <v>0.1324655019021011</v>
      </c>
      <c r="AV13" s="170">
        <f>'1 Utsläpp'!AV13/'7 Syss'!AV13</f>
        <v>0.12392510650736514</v>
      </c>
      <c r="AW13" s="170">
        <f>'1 Utsläpp'!AW13/'7 Syss'!AW13</f>
        <v>0.11435479309242785</v>
      </c>
      <c r="AX13" s="170">
        <f>'1 Utsläpp'!AX13/'7 Syss'!AX13</f>
        <v>0.11881831968639227</v>
      </c>
      <c r="AY13" s="170">
        <f>'1 Utsläpp'!AY13/'7 Syss'!AY13</f>
        <v>0.12911802275591441</v>
      </c>
      <c r="AZ13" s="170">
        <f>'1 Utsläpp'!AZ13/'7 Syss'!AZ13</f>
        <v>0.11978838251430819</v>
      </c>
      <c r="BA13" s="297">
        <f>'1 Utsläpp'!BA13/'7 Syss'!BA13</f>
        <v>9.6077945906190745E-2</v>
      </c>
      <c r="BB13"/>
      <c r="BC13" s="290">
        <f t="shared" si="0"/>
        <v>-0.20021757941846408</v>
      </c>
      <c r="BD13" s="168">
        <f t="shared" si="0"/>
        <v>-8.8023129117537069E-2</v>
      </c>
      <c r="BE13" s="168">
        <f t="shared" si="0"/>
        <v>-7.2429944345537844E-2</v>
      </c>
      <c r="BF13" s="168">
        <f t="shared" si="0"/>
        <v>-0.11605698407889586</v>
      </c>
      <c r="BG13" s="168">
        <f t="shared" si="0"/>
        <v>6.9744718174571396E-2</v>
      </c>
      <c r="BH13" s="168">
        <f t="shared" si="0"/>
        <v>2.1449497107710602E-3</v>
      </c>
      <c r="BI13" s="168">
        <f t="shared" si="0"/>
        <v>-2.6138413924581938E-2</v>
      </c>
      <c r="BJ13" s="168">
        <f t="shared" si="0"/>
        <v>-2.52705730784204E-2</v>
      </c>
      <c r="BK13" s="168">
        <f t="shared" si="0"/>
        <v>-3.338083871496289E-2</v>
      </c>
      <c r="BL13" s="397">
        <f t="shared" si="0"/>
        <v>-0.15982580783880873</v>
      </c>
    </row>
    <row r="14" spans="1:64" s="101" customFormat="1" ht="13.8" x14ac:dyDescent="0.3">
      <c r="A14" s="101">
        <v>10</v>
      </c>
      <c r="B14" s="101" t="s">
        <v>0</v>
      </c>
      <c r="C14" s="101" t="s">
        <v>5</v>
      </c>
      <c r="D14" s="170">
        <f>'1 Utsläpp'!D14/'7 Syss'!D14</f>
        <v>0.43341524335556203</v>
      </c>
      <c r="E14" s="170">
        <f>'1 Utsläpp'!E14/'7 Syss'!E14</f>
        <v>0.34228928836479633</v>
      </c>
      <c r="F14" s="170">
        <f>'1 Utsläpp'!F14/'7 Syss'!F14</f>
        <v>0.4096388116326708</v>
      </c>
      <c r="G14" s="170">
        <f>'1 Utsläpp'!G14/'7 Syss'!G14</f>
        <v>0.52763013005162751</v>
      </c>
      <c r="H14" s="170">
        <f>'1 Utsläpp'!H14/'7 Syss'!H14</f>
        <v>0.54077220014828697</v>
      </c>
      <c r="I14" s="170">
        <f>'1 Utsläpp'!I14/'7 Syss'!I14</f>
        <v>0.4578805250206231</v>
      </c>
      <c r="J14" s="170">
        <f>'1 Utsläpp'!J14/'7 Syss'!J14</f>
        <v>0.53237205667363496</v>
      </c>
      <c r="K14" s="170">
        <f>'1 Utsläpp'!K14/'7 Syss'!K14</f>
        <v>0.69094632480602558</v>
      </c>
      <c r="L14" s="170">
        <f>'1 Utsläpp'!L14/'7 Syss'!L14</f>
        <v>0.7540621252163382</v>
      </c>
      <c r="M14" s="170">
        <f>'1 Utsläpp'!M14/'7 Syss'!M14</f>
        <v>0.35771282225341938</v>
      </c>
      <c r="N14" s="170">
        <f>'1 Utsläpp'!N14/'7 Syss'!N14</f>
        <v>0.46401862889002576</v>
      </c>
      <c r="O14" s="170">
        <f>'1 Utsläpp'!O14/'7 Syss'!O14</f>
        <v>0.77119702093284748</v>
      </c>
      <c r="P14" s="170">
        <f>'1 Utsläpp'!P14/'7 Syss'!P14</f>
        <v>0.57970568665777267</v>
      </c>
      <c r="Q14" s="170">
        <f>'1 Utsläpp'!Q14/'7 Syss'!Q14</f>
        <v>0.28310128404618801</v>
      </c>
      <c r="R14" s="170">
        <f>'1 Utsläpp'!R14/'7 Syss'!R14</f>
        <v>0.30753844604761921</v>
      </c>
      <c r="S14" s="170">
        <f>'1 Utsläpp'!S14/'7 Syss'!S14</f>
        <v>0.36114672408229509</v>
      </c>
      <c r="T14" s="170">
        <f>'1 Utsläpp'!T14/'7 Syss'!T14</f>
        <v>0.34667429118548843</v>
      </c>
      <c r="U14" s="170">
        <f>'1 Utsläpp'!U14/'7 Syss'!U14</f>
        <v>0.29139260822596724</v>
      </c>
      <c r="V14" s="170">
        <f>'1 Utsläpp'!V14/'7 Syss'!V14</f>
        <v>0.30437435506491889</v>
      </c>
      <c r="W14" s="170">
        <f>'1 Utsläpp'!W14/'7 Syss'!W14</f>
        <v>0.39961358472120401</v>
      </c>
      <c r="X14" s="170">
        <f>'1 Utsläpp'!X14/'7 Syss'!X14</f>
        <v>0.36078762791232627</v>
      </c>
      <c r="Y14" s="170">
        <f>'1 Utsläpp'!Y14/'7 Syss'!Y14</f>
        <v>0.29660929564868982</v>
      </c>
      <c r="Z14" s="170">
        <f>'1 Utsläpp'!Z14/'7 Syss'!Z14</f>
        <v>0.31768051044220852</v>
      </c>
      <c r="AA14" s="170">
        <f>'1 Utsläpp'!AA14/'7 Syss'!AA14</f>
        <v>0.35855372856631207</v>
      </c>
      <c r="AB14" s="170">
        <f>'1 Utsläpp'!AB14/'7 Syss'!AB14</f>
        <v>0.27681861671846014</v>
      </c>
      <c r="AC14" s="170">
        <f>'1 Utsläpp'!AC14/'7 Syss'!AC14</f>
        <v>0.2513783351992141</v>
      </c>
      <c r="AD14" s="170">
        <f>'1 Utsläpp'!AD14/'7 Syss'!AD14</f>
        <v>0.27488409196071517</v>
      </c>
      <c r="AE14" s="170">
        <f>'1 Utsläpp'!AE14/'7 Syss'!AE14</f>
        <v>0.36873926034509996</v>
      </c>
      <c r="AF14" s="170">
        <f>'1 Utsläpp'!AF14/'7 Syss'!AF14</f>
        <v>0.30535477798040506</v>
      </c>
      <c r="AG14" s="170">
        <f>'1 Utsläpp'!AG14/'7 Syss'!AG14</f>
        <v>0.29933995892167009</v>
      </c>
      <c r="AH14" s="170">
        <f>'1 Utsläpp'!AH14/'7 Syss'!AH14</f>
        <v>0.3378869705546631</v>
      </c>
      <c r="AI14" s="170">
        <f>'1 Utsläpp'!AI14/'7 Syss'!AI14</f>
        <v>0.36797496417296049</v>
      </c>
      <c r="AJ14" s="170">
        <f>'1 Utsläpp'!AJ14/'7 Syss'!AJ14</f>
        <v>0.38150459153491018</v>
      </c>
      <c r="AK14" s="170">
        <f>'1 Utsläpp'!AK14/'7 Syss'!AK14</f>
        <v>0.30987053090102673</v>
      </c>
      <c r="AL14" s="170">
        <f>'1 Utsläpp'!AL14/'7 Syss'!AL14</f>
        <v>0.3358031714131553</v>
      </c>
      <c r="AM14" s="170">
        <f>'1 Utsläpp'!AM14/'7 Syss'!AM14</f>
        <v>0.40347504904090004</v>
      </c>
      <c r="AN14" s="170">
        <f>'1 Utsläpp'!AN14/'7 Syss'!AN14</f>
        <v>0.25138206314111372</v>
      </c>
      <c r="AO14" s="170">
        <f>'1 Utsläpp'!AO14/'7 Syss'!AO14</f>
        <v>0.26399846274645966</v>
      </c>
      <c r="AP14" s="170">
        <f>'1 Utsläpp'!AP14/'7 Syss'!AP14</f>
        <v>0.30403086062814594</v>
      </c>
      <c r="AQ14" s="170">
        <f>'1 Utsläpp'!AQ14/'7 Syss'!AQ14</f>
        <v>0.31329157216262887</v>
      </c>
      <c r="AR14" s="170">
        <f>'1 Utsläpp'!AR14/'7 Syss'!AR14</f>
        <v>0.23584539614946823</v>
      </c>
      <c r="AS14" s="170">
        <f>'1 Utsläpp'!AS14/'7 Syss'!AS14</f>
        <v>0.24350645568342427</v>
      </c>
      <c r="AT14" s="170">
        <f>'1 Utsläpp'!AT14/'7 Syss'!AT14</f>
        <v>0.29519903329266456</v>
      </c>
      <c r="AU14" s="170">
        <f>'1 Utsläpp'!AU14/'7 Syss'!AU14</f>
        <v>0.29732296373408457</v>
      </c>
      <c r="AV14" s="170">
        <f>'1 Utsläpp'!AV14/'7 Syss'!AV14</f>
        <v>0.29799627079068219</v>
      </c>
      <c r="AW14" s="170">
        <f>'1 Utsläpp'!AW14/'7 Syss'!AW14</f>
        <v>0.25805827457070302</v>
      </c>
      <c r="AX14" s="170">
        <f>'1 Utsläpp'!AX14/'7 Syss'!AX14</f>
        <v>0.31329803626445341</v>
      </c>
      <c r="AY14" s="170">
        <f>'1 Utsläpp'!AY14/'7 Syss'!AY14</f>
        <v>0.34675126732515588</v>
      </c>
      <c r="AZ14" s="170">
        <f>'1 Utsläpp'!AZ14/'7 Syss'!AZ14</f>
        <v>0.30629568807142904</v>
      </c>
      <c r="BA14" s="297">
        <f>'1 Utsläpp'!BA14/'7 Syss'!BA14</f>
        <v>0.27798152099817847</v>
      </c>
      <c r="BB14"/>
      <c r="BC14" s="290">
        <f t="shared" si="0"/>
        <v>-6.1804994348081066E-2</v>
      </c>
      <c r="BD14" s="168">
        <f t="shared" si="0"/>
        <v>-7.7621690860812387E-2</v>
      </c>
      <c r="BE14" s="168">
        <f t="shared" si="0"/>
        <v>-2.9049114676168997E-2</v>
      </c>
      <c r="BF14" s="168">
        <f t="shared" si="0"/>
        <v>-5.0970437277690461E-2</v>
      </c>
      <c r="BG14" s="168">
        <f t="shared" si="0"/>
        <v>0.26352379845407503</v>
      </c>
      <c r="BH14" s="168">
        <f t="shared" si="0"/>
        <v>5.9759478846002967E-2</v>
      </c>
      <c r="BI14" s="168">
        <f t="shared" si="0"/>
        <v>6.1311186455835109E-2</v>
      </c>
      <c r="BJ14" s="168">
        <f t="shared" si="0"/>
        <v>0.16624448703961625</v>
      </c>
      <c r="BK14" s="168">
        <f t="shared" si="0"/>
        <v>2.7850742087227376E-2</v>
      </c>
      <c r="BL14" s="397">
        <f t="shared" si="0"/>
        <v>7.720444717620123E-2</v>
      </c>
    </row>
    <row r="15" spans="1:64" s="101" customFormat="1" ht="13.8" x14ac:dyDescent="0.3">
      <c r="A15" s="101">
        <v>11</v>
      </c>
      <c r="B15" s="101" t="s">
        <v>0</v>
      </c>
      <c r="C15" s="101" t="s">
        <v>6</v>
      </c>
      <c r="D15" s="170">
        <f>'1 Utsläpp'!D15/'7 Syss'!D15</f>
        <v>0.56476089555786468</v>
      </c>
      <c r="E15" s="170">
        <f>'1 Utsläpp'!E15/'7 Syss'!E15</f>
        <v>0.5081610481322768</v>
      </c>
      <c r="F15" s="170">
        <f>'1 Utsläpp'!F15/'7 Syss'!F15</f>
        <v>0.459960266038625</v>
      </c>
      <c r="G15" s="170">
        <f>'1 Utsläpp'!G15/'7 Syss'!G15</f>
        <v>0.59964158412479573</v>
      </c>
      <c r="H15" s="170">
        <f>'1 Utsläpp'!H15/'7 Syss'!H15</f>
        <v>0.45611457086455331</v>
      </c>
      <c r="I15" s="170">
        <f>'1 Utsläpp'!I15/'7 Syss'!I15</f>
        <v>0.47705649985664705</v>
      </c>
      <c r="J15" s="170">
        <f>'1 Utsläpp'!J15/'7 Syss'!J15</f>
        <v>0.44241875859512686</v>
      </c>
      <c r="K15" s="170">
        <f>'1 Utsläpp'!K15/'7 Syss'!K15</f>
        <v>0.52327298492596086</v>
      </c>
      <c r="L15" s="170">
        <f>'1 Utsläpp'!L15/'7 Syss'!L15</f>
        <v>0.52929094756688888</v>
      </c>
      <c r="M15" s="170">
        <f>'1 Utsläpp'!M15/'7 Syss'!M15</f>
        <v>0.50348272682529704</v>
      </c>
      <c r="N15" s="170">
        <f>'1 Utsläpp'!N15/'7 Syss'!N15</f>
        <v>0.47620150454801075</v>
      </c>
      <c r="O15" s="170">
        <f>'1 Utsläpp'!O15/'7 Syss'!O15</f>
        <v>0.58561455044099797</v>
      </c>
      <c r="P15" s="170">
        <f>'1 Utsläpp'!P15/'7 Syss'!P15</f>
        <v>0.42920384864750999</v>
      </c>
      <c r="Q15" s="170">
        <f>'1 Utsläpp'!Q15/'7 Syss'!Q15</f>
        <v>0.4393067918266263</v>
      </c>
      <c r="R15" s="170">
        <f>'1 Utsläpp'!R15/'7 Syss'!R15</f>
        <v>0.39658730488236893</v>
      </c>
      <c r="S15" s="170">
        <f>'1 Utsläpp'!S15/'7 Syss'!S15</f>
        <v>0.47597130738035415</v>
      </c>
      <c r="T15" s="170">
        <f>'1 Utsläpp'!T15/'7 Syss'!T15</f>
        <v>0.43340051698907245</v>
      </c>
      <c r="U15" s="170">
        <f>'1 Utsläpp'!U15/'7 Syss'!U15</f>
        <v>0.42951995466566611</v>
      </c>
      <c r="V15" s="170">
        <f>'1 Utsläpp'!V15/'7 Syss'!V15</f>
        <v>0.40355970819797693</v>
      </c>
      <c r="W15" s="170">
        <f>'1 Utsläpp'!W15/'7 Syss'!W15</f>
        <v>0.47622616902005183</v>
      </c>
      <c r="X15" s="170">
        <f>'1 Utsläpp'!X15/'7 Syss'!X15</f>
        <v>0.4209211230080776</v>
      </c>
      <c r="Y15" s="170">
        <f>'1 Utsläpp'!Y15/'7 Syss'!Y15</f>
        <v>0.42798971376246364</v>
      </c>
      <c r="Z15" s="170">
        <f>'1 Utsläpp'!Z15/'7 Syss'!Z15</f>
        <v>0.42225954198742272</v>
      </c>
      <c r="AA15" s="170">
        <f>'1 Utsläpp'!AA15/'7 Syss'!AA15</f>
        <v>0.44443384391809693</v>
      </c>
      <c r="AB15" s="170">
        <f>'1 Utsläpp'!AB15/'7 Syss'!AB15</f>
        <v>0.48625688814882717</v>
      </c>
      <c r="AC15" s="170">
        <f>'1 Utsläpp'!AC15/'7 Syss'!AC15</f>
        <v>0.4801199621462886</v>
      </c>
      <c r="AD15" s="170">
        <f>'1 Utsläpp'!AD15/'7 Syss'!AD15</f>
        <v>0.47263710039295631</v>
      </c>
      <c r="AE15" s="170">
        <f>'1 Utsläpp'!AE15/'7 Syss'!AE15</f>
        <v>0.49752639004654176</v>
      </c>
      <c r="AF15" s="170">
        <f>'1 Utsläpp'!AF15/'7 Syss'!AF15</f>
        <v>0.50539157580553784</v>
      </c>
      <c r="AG15" s="170">
        <f>'1 Utsläpp'!AG15/'7 Syss'!AG15</f>
        <v>0.51690620748474303</v>
      </c>
      <c r="AH15" s="170">
        <f>'1 Utsläpp'!AH15/'7 Syss'!AH15</f>
        <v>0.4875680784737958</v>
      </c>
      <c r="AI15" s="170">
        <f>'1 Utsläpp'!AI15/'7 Syss'!AI15</f>
        <v>0.50238368361377328</v>
      </c>
      <c r="AJ15" s="170">
        <f>'1 Utsläpp'!AJ15/'7 Syss'!AJ15</f>
        <v>0.44914154848511795</v>
      </c>
      <c r="AK15" s="170">
        <f>'1 Utsläpp'!AK15/'7 Syss'!AK15</f>
        <v>0.48791722846233998</v>
      </c>
      <c r="AL15" s="170">
        <f>'1 Utsläpp'!AL15/'7 Syss'!AL15</f>
        <v>0.51818896529455749</v>
      </c>
      <c r="AM15" s="170">
        <f>'1 Utsläpp'!AM15/'7 Syss'!AM15</f>
        <v>0.53941010806368006</v>
      </c>
      <c r="AN15" s="170">
        <f>'1 Utsläpp'!AN15/'7 Syss'!AN15</f>
        <v>0.43368343614636962</v>
      </c>
      <c r="AO15" s="170">
        <f>'1 Utsläpp'!AO15/'7 Syss'!AO15</f>
        <v>0.44993263352759233</v>
      </c>
      <c r="AP15" s="170">
        <f>'1 Utsläpp'!AP15/'7 Syss'!AP15</f>
        <v>0.48796314128469065</v>
      </c>
      <c r="AQ15" s="170">
        <f>'1 Utsläpp'!AQ15/'7 Syss'!AQ15</f>
        <v>0.48694539497175277</v>
      </c>
      <c r="AR15" s="170">
        <f>'1 Utsläpp'!AR15/'7 Syss'!AR15</f>
        <v>0.4042108560286839</v>
      </c>
      <c r="AS15" s="170">
        <f>'1 Utsläpp'!AS15/'7 Syss'!AS15</f>
        <v>0.43413269789269016</v>
      </c>
      <c r="AT15" s="170">
        <f>'1 Utsläpp'!AT15/'7 Syss'!AT15</f>
        <v>0.40466392497180209</v>
      </c>
      <c r="AU15" s="170">
        <f>'1 Utsläpp'!AU15/'7 Syss'!AU15</f>
        <v>0.44730815474120567</v>
      </c>
      <c r="AV15" s="170">
        <f>'1 Utsläpp'!AV15/'7 Syss'!AV15</f>
        <v>0.51004728266008026</v>
      </c>
      <c r="AW15" s="170">
        <f>'1 Utsläpp'!AW15/'7 Syss'!AW15</f>
        <v>0.44959203080556914</v>
      </c>
      <c r="AX15" s="170">
        <f>'1 Utsläpp'!AX15/'7 Syss'!AX15</f>
        <v>0.42440162304461693</v>
      </c>
      <c r="AY15" s="170">
        <f>'1 Utsläpp'!AY15/'7 Syss'!AY15</f>
        <v>0.42842316766615407</v>
      </c>
      <c r="AZ15" s="170">
        <f>'1 Utsläpp'!AZ15/'7 Syss'!AZ15</f>
        <v>0.4937234207843324</v>
      </c>
      <c r="BA15" s="297">
        <f>'1 Utsläpp'!BA15/'7 Syss'!BA15</f>
        <v>0.35955888267674257</v>
      </c>
      <c r="BB15"/>
      <c r="BC15" s="290">
        <f t="shared" si="0"/>
        <v>-6.7958740549497576E-2</v>
      </c>
      <c r="BD15" s="168">
        <f t="shared" si="0"/>
        <v>-3.5116225091357478E-2</v>
      </c>
      <c r="BE15" s="168">
        <f t="shared" si="0"/>
        <v>-0.17070800899752714</v>
      </c>
      <c r="BF15" s="168">
        <f t="shared" si="0"/>
        <v>-8.1399763997863528E-2</v>
      </c>
      <c r="BG15" s="168">
        <f t="shared" si="0"/>
        <v>0.26183469605746046</v>
      </c>
      <c r="BH15" s="168">
        <f t="shared" si="0"/>
        <v>3.5609694888036891E-2</v>
      </c>
      <c r="BI15" s="168">
        <f t="shared" si="0"/>
        <v>4.8775531632057945E-2</v>
      </c>
      <c r="BJ15" s="168">
        <f t="shared" si="0"/>
        <v>-4.2219187991280105E-2</v>
      </c>
      <c r="BK15" s="168">
        <f t="shared" si="0"/>
        <v>-3.2004605123299612E-2</v>
      </c>
      <c r="BL15" s="397">
        <f t="shared" si="0"/>
        <v>-0.20025521352659914</v>
      </c>
    </row>
    <row r="16" spans="1:64" s="101" customFormat="1" ht="13.8" x14ac:dyDescent="0.3">
      <c r="A16" s="101">
        <v>12</v>
      </c>
      <c r="B16" s="101" t="s">
        <v>0</v>
      </c>
      <c r="C16" s="101" t="s">
        <v>7</v>
      </c>
      <c r="D16" s="170">
        <f>'1 Utsläpp'!D16/'7 Syss'!D16</f>
        <v>1.0048614459641063</v>
      </c>
      <c r="E16" s="170">
        <f>'1 Utsläpp'!E16/'7 Syss'!E16</f>
        <v>0.88793330426374439</v>
      </c>
      <c r="F16" s="170">
        <f>'1 Utsläpp'!F16/'7 Syss'!F16</f>
        <v>0.65605011637750899</v>
      </c>
      <c r="G16" s="170">
        <f>'1 Utsläpp'!G16/'7 Syss'!G16</f>
        <v>0.78160662435771611</v>
      </c>
      <c r="H16" s="170">
        <f>'1 Utsläpp'!H16/'7 Syss'!H16</f>
        <v>0.8887770760013286</v>
      </c>
      <c r="I16" s="170">
        <f>'1 Utsläpp'!I16/'7 Syss'!I16</f>
        <v>0.83025471393629502</v>
      </c>
      <c r="J16" s="170">
        <f>'1 Utsläpp'!J16/'7 Syss'!J16</f>
        <v>0.62382073081887468</v>
      </c>
      <c r="K16" s="170">
        <f>'1 Utsläpp'!K16/'7 Syss'!K16</f>
        <v>0.97129018965671843</v>
      </c>
      <c r="L16" s="170">
        <f>'1 Utsläpp'!L16/'7 Syss'!L16</f>
        <v>1.0261520030852618</v>
      </c>
      <c r="M16" s="170">
        <f>'1 Utsläpp'!M16/'7 Syss'!M16</f>
        <v>0.96127475864344847</v>
      </c>
      <c r="N16" s="170">
        <f>'1 Utsläpp'!N16/'7 Syss'!N16</f>
        <v>0.78928234896932548</v>
      </c>
      <c r="O16" s="170">
        <f>'1 Utsläpp'!O16/'7 Syss'!O16</f>
        <v>1.0956701113726406</v>
      </c>
      <c r="P16" s="170">
        <f>'1 Utsläpp'!P16/'7 Syss'!P16</f>
        <v>1.0718880708452079</v>
      </c>
      <c r="Q16" s="170">
        <f>'1 Utsläpp'!Q16/'7 Syss'!Q16</f>
        <v>0.75076915899875873</v>
      </c>
      <c r="R16" s="170">
        <f>'1 Utsläpp'!R16/'7 Syss'!R16</f>
        <v>0.62836699899949178</v>
      </c>
      <c r="S16" s="170">
        <f>'1 Utsläpp'!S16/'7 Syss'!S16</f>
        <v>0.84987947136048192</v>
      </c>
      <c r="T16" s="170">
        <f>'1 Utsläpp'!T16/'7 Syss'!T16</f>
        <v>1.018728230811236</v>
      </c>
      <c r="U16" s="170">
        <f>'1 Utsläpp'!U16/'7 Syss'!U16</f>
        <v>0.82232816850204349</v>
      </c>
      <c r="V16" s="170">
        <f>'1 Utsläpp'!V16/'7 Syss'!V16</f>
        <v>0.69016140967836259</v>
      </c>
      <c r="W16" s="170">
        <f>'1 Utsläpp'!W16/'7 Syss'!W16</f>
        <v>0.95670656945331034</v>
      </c>
      <c r="X16" s="170">
        <f>'1 Utsläpp'!X16/'7 Syss'!X16</f>
        <v>0.9889841958531822</v>
      </c>
      <c r="Y16" s="170">
        <f>'1 Utsläpp'!Y16/'7 Syss'!Y16</f>
        <v>0.90617350085592141</v>
      </c>
      <c r="Z16" s="170">
        <f>'1 Utsläpp'!Z16/'7 Syss'!Z16</f>
        <v>0.74023958706513859</v>
      </c>
      <c r="AA16" s="170">
        <f>'1 Utsläpp'!AA16/'7 Syss'!AA16</f>
        <v>0.92792913658236875</v>
      </c>
      <c r="AB16" s="170">
        <f>'1 Utsläpp'!AB16/'7 Syss'!AB16</f>
        <v>0.75087786939073486</v>
      </c>
      <c r="AC16" s="170">
        <f>'1 Utsläpp'!AC16/'7 Syss'!AC16</f>
        <v>0.6667458820996055</v>
      </c>
      <c r="AD16" s="170">
        <f>'1 Utsläpp'!AD16/'7 Syss'!AD16</f>
        <v>0.56899097961437217</v>
      </c>
      <c r="AE16" s="170">
        <f>'1 Utsläpp'!AE16/'7 Syss'!AE16</f>
        <v>0.82499307362925678</v>
      </c>
      <c r="AF16" s="170">
        <f>'1 Utsläpp'!AF16/'7 Syss'!AF16</f>
        <v>0.81880642985884533</v>
      </c>
      <c r="AG16" s="170">
        <f>'1 Utsläpp'!AG16/'7 Syss'!AG16</f>
        <v>0.70348175213285602</v>
      </c>
      <c r="AH16" s="170">
        <f>'1 Utsläpp'!AH16/'7 Syss'!AH16</f>
        <v>0.56766653830644742</v>
      </c>
      <c r="AI16" s="170">
        <f>'1 Utsläpp'!AI16/'7 Syss'!AI16</f>
        <v>0.75118909103021425</v>
      </c>
      <c r="AJ16" s="170">
        <f>'1 Utsläpp'!AJ16/'7 Syss'!AJ16</f>
        <v>0.62848201054467145</v>
      </c>
      <c r="AK16" s="170">
        <f>'1 Utsläpp'!AK16/'7 Syss'!AK16</f>
        <v>0.57010198347850738</v>
      </c>
      <c r="AL16" s="170">
        <f>'1 Utsläpp'!AL16/'7 Syss'!AL16</f>
        <v>0.48171333838375907</v>
      </c>
      <c r="AM16" s="170">
        <f>'1 Utsläpp'!AM16/'7 Syss'!AM16</f>
        <v>0.5806842735901151</v>
      </c>
      <c r="AN16" s="170">
        <f>'1 Utsläpp'!AN16/'7 Syss'!AN16</f>
        <v>0.71212538565889594</v>
      </c>
      <c r="AO16" s="170">
        <f>'1 Utsläpp'!AO16/'7 Syss'!AO16</f>
        <v>0.59970273913633976</v>
      </c>
      <c r="AP16" s="170">
        <f>'1 Utsläpp'!AP16/'7 Syss'!AP16</f>
        <v>0.48255912700402831</v>
      </c>
      <c r="AQ16" s="170">
        <f>'1 Utsläpp'!AQ16/'7 Syss'!AQ16</f>
        <v>0.65908552099483686</v>
      </c>
      <c r="AR16" s="170">
        <f>'1 Utsläpp'!AR16/'7 Syss'!AR16</f>
        <v>0.67658342409820393</v>
      </c>
      <c r="AS16" s="170">
        <f>'1 Utsläpp'!AS16/'7 Syss'!AS16</f>
        <v>0.51388935155453497</v>
      </c>
      <c r="AT16" s="170">
        <f>'1 Utsläpp'!AT16/'7 Syss'!AT16</f>
        <v>0.49699684362538071</v>
      </c>
      <c r="AU16" s="170">
        <f>'1 Utsläpp'!AU16/'7 Syss'!AU16</f>
        <v>0.64802389074906286</v>
      </c>
      <c r="AV16" s="170">
        <f>'1 Utsläpp'!AV16/'7 Syss'!AV16</f>
        <v>0.63659360777342766</v>
      </c>
      <c r="AW16" s="170">
        <f>'1 Utsläpp'!AW16/'7 Syss'!AW16</f>
        <v>0.51853354068583757</v>
      </c>
      <c r="AX16" s="170">
        <f>'1 Utsläpp'!AX16/'7 Syss'!AX16</f>
        <v>0.48673803716152253</v>
      </c>
      <c r="AY16" s="170">
        <f>'1 Utsläpp'!AY16/'7 Syss'!AY16</f>
        <v>0.53317133255460869</v>
      </c>
      <c r="AZ16" s="170">
        <f>'1 Utsläpp'!AZ16/'7 Syss'!AZ16</f>
        <v>0.6181337034369605</v>
      </c>
      <c r="BA16" s="297">
        <f>'1 Utsläpp'!BA16/'7 Syss'!BA16</f>
        <v>0.29293325031969564</v>
      </c>
      <c r="BB16"/>
      <c r="BC16" s="290">
        <f t="shared" si="0"/>
        <v>-4.9909696068209497E-2</v>
      </c>
      <c r="BD16" s="168">
        <f t="shared" si="0"/>
        <v>-0.14309320598633368</v>
      </c>
      <c r="BE16" s="168">
        <f t="shared" si="0"/>
        <v>2.9919062376851269E-2</v>
      </c>
      <c r="BF16" s="168">
        <f t="shared" si="0"/>
        <v>-1.6783300335709628E-2</v>
      </c>
      <c r="BG16" s="168">
        <f t="shared" si="0"/>
        <v>-5.910552180328299E-2</v>
      </c>
      <c r="BH16" s="168">
        <f t="shared" si="0"/>
        <v>9.0373328757518134E-3</v>
      </c>
      <c r="BI16" s="168">
        <f t="shared" si="0"/>
        <v>-2.0641592789653496E-2</v>
      </c>
      <c r="BJ16" s="168">
        <f t="shared" si="0"/>
        <v>-0.17723506777148901</v>
      </c>
      <c r="BK16" s="168">
        <f t="shared" si="0"/>
        <v>-2.8997941718317266E-2</v>
      </c>
      <c r="BL16" s="397">
        <f t="shared" si="0"/>
        <v>-0.43507366961788441</v>
      </c>
    </row>
    <row r="17" spans="1:64" s="101" customFormat="1" ht="13.8" x14ac:dyDescent="0.3">
      <c r="A17" s="101">
        <v>13</v>
      </c>
      <c r="B17" s="101" t="s">
        <v>0</v>
      </c>
      <c r="C17" s="101" t="s">
        <v>8</v>
      </c>
      <c r="D17" s="170">
        <f>'1 Utsläpp'!D17/'7 Syss'!D17</f>
        <v>1.0222238565018675</v>
      </c>
      <c r="E17" s="170">
        <f>'1 Utsläpp'!E17/'7 Syss'!E17</f>
        <v>0.39358527664397769</v>
      </c>
      <c r="F17" s="170">
        <f>'1 Utsläpp'!F17/'7 Syss'!F17</f>
        <v>0.36736118820772451</v>
      </c>
      <c r="G17" s="170">
        <f>'1 Utsläpp'!G17/'7 Syss'!G17</f>
        <v>0.44847848490543857</v>
      </c>
      <c r="H17" s="170">
        <f>'1 Utsläpp'!H17/'7 Syss'!H17</f>
        <v>0.44825929848525342</v>
      </c>
      <c r="I17" s="170">
        <f>'1 Utsläpp'!I17/'7 Syss'!I17</f>
        <v>0.48958235321587124</v>
      </c>
      <c r="J17" s="170">
        <f>'1 Utsläpp'!J17/'7 Syss'!J17</f>
        <v>0.36357258767429929</v>
      </c>
      <c r="K17" s="170">
        <f>'1 Utsläpp'!K17/'7 Syss'!K17</f>
        <v>0.43548923819932306</v>
      </c>
      <c r="L17" s="170">
        <f>'1 Utsläpp'!L17/'7 Syss'!L17</f>
        <v>0.5566578204458742</v>
      </c>
      <c r="M17" s="170">
        <f>'1 Utsläpp'!M17/'7 Syss'!M17</f>
        <v>0.41788608668655747</v>
      </c>
      <c r="N17" s="170">
        <f>'1 Utsläpp'!N17/'7 Syss'!N17</f>
        <v>0.44189484606278162</v>
      </c>
      <c r="O17" s="170">
        <f>'1 Utsläpp'!O17/'7 Syss'!O17</f>
        <v>0.53582193779466603</v>
      </c>
      <c r="P17" s="170">
        <f>'1 Utsläpp'!P17/'7 Syss'!P17</f>
        <v>0.51680061524876386</v>
      </c>
      <c r="Q17" s="170">
        <f>'1 Utsläpp'!Q17/'7 Syss'!Q17</f>
        <v>0.42125407745802401</v>
      </c>
      <c r="R17" s="170">
        <f>'1 Utsläpp'!R17/'7 Syss'!R17</f>
        <v>0.42359841356593025</v>
      </c>
      <c r="S17" s="170">
        <f>'1 Utsläpp'!S17/'7 Syss'!S17</f>
        <v>0.43472974946109927</v>
      </c>
      <c r="T17" s="170">
        <f>'1 Utsläpp'!T17/'7 Syss'!T17</f>
        <v>0.34647843149153723</v>
      </c>
      <c r="U17" s="170">
        <f>'1 Utsläpp'!U17/'7 Syss'!U17</f>
        <v>0.31598221504194524</v>
      </c>
      <c r="V17" s="170">
        <f>'1 Utsläpp'!V17/'7 Syss'!V17</f>
        <v>0.32359847910517286</v>
      </c>
      <c r="W17" s="170">
        <f>'1 Utsläpp'!W17/'7 Syss'!W17</f>
        <v>0.31218598548554299</v>
      </c>
      <c r="X17" s="170">
        <f>'1 Utsläpp'!X17/'7 Syss'!X17</f>
        <v>0.32119598817198886</v>
      </c>
      <c r="Y17" s="170">
        <f>'1 Utsläpp'!Y17/'7 Syss'!Y17</f>
        <v>0.31954427765351384</v>
      </c>
      <c r="Z17" s="170">
        <f>'1 Utsläpp'!Z17/'7 Syss'!Z17</f>
        <v>0.31468426190223198</v>
      </c>
      <c r="AA17" s="170">
        <f>'1 Utsläpp'!AA17/'7 Syss'!AA17</f>
        <v>0.29301330175323176</v>
      </c>
      <c r="AB17" s="170">
        <f>'1 Utsläpp'!AB17/'7 Syss'!AB17</f>
        <v>0.29539313565930264</v>
      </c>
      <c r="AC17" s="170">
        <f>'1 Utsläpp'!AC17/'7 Syss'!AC17</f>
        <v>0.29839634009875088</v>
      </c>
      <c r="AD17" s="170">
        <f>'1 Utsläpp'!AD17/'7 Syss'!AD17</f>
        <v>0.29359034716831828</v>
      </c>
      <c r="AE17" s="170">
        <f>'1 Utsläpp'!AE17/'7 Syss'!AE17</f>
        <v>0.26547899656019353</v>
      </c>
      <c r="AF17" s="170">
        <f>'1 Utsläpp'!AF17/'7 Syss'!AF17</f>
        <v>0.27447981809815147</v>
      </c>
      <c r="AG17" s="170">
        <f>'1 Utsläpp'!AG17/'7 Syss'!AG17</f>
        <v>0.29498110646899611</v>
      </c>
      <c r="AH17" s="170">
        <f>'1 Utsläpp'!AH17/'7 Syss'!AH17</f>
        <v>0.27132953783481023</v>
      </c>
      <c r="AI17" s="170">
        <f>'1 Utsläpp'!AI17/'7 Syss'!AI17</f>
        <v>0.26201125417145732</v>
      </c>
      <c r="AJ17" s="170">
        <f>'1 Utsläpp'!AJ17/'7 Syss'!AJ17</f>
        <v>0.39525683894695535</v>
      </c>
      <c r="AK17" s="170">
        <f>'1 Utsläpp'!AK17/'7 Syss'!AK17</f>
        <v>0.30312935092125859</v>
      </c>
      <c r="AL17" s="170">
        <f>'1 Utsläpp'!AL17/'7 Syss'!AL17</f>
        <v>0.27929640270531286</v>
      </c>
      <c r="AM17" s="170">
        <f>'1 Utsläpp'!AM17/'7 Syss'!AM17</f>
        <v>0.29723116845280878</v>
      </c>
      <c r="AN17" s="170">
        <f>'1 Utsläpp'!AN17/'7 Syss'!AN17</f>
        <v>0.29331146557362797</v>
      </c>
      <c r="AO17" s="170">
        <f>'1 Utsläpp'!AO17/'7 Syss'!AO17</f>
        <v>0.26410374489373445</v>
      </c>
      <c r="AP17" s="170">
        <f>'1 Utsläpp'!AP17/'7 Syss'!AP17</f>
        <v>0.2344136713725119</v>
      </c>
      <c r="AQ17" s="170">
        <f>'1 Utsläpp'!AQ17/'7 Syss'!AQ17</f>
        <v>0.23136201292124886</v>
      </c>
      <c r="AR17" s="170">
        <f>'1 Utsläpp'!AR17/'7 Syss'!AR17</f>
        <v>0.26543873361564607</v>
      </c>
      <c r="AS17" s="170">
        <f>'1 Utsläpp'!AS17/'7 Syss'!AS17</f>
        <v>0.27978855081668524</v>
      </c>
      <c r="AT17" s="170">
        <f>'1 Utsläpp'!AT17/'7 Syss'!AT17</f>
        <v>0.26109673859307214</v>
      </c>
      <c r="AU17" s="170">
        <f>'1 Utsläpp'!AU17/'7 Syss'!AU17</f>
        <v>0.24790906754048617</v>
      </c>
      <c r="AV17" s="170">
        <f>'1 Utsläpp'!AV17/'7 Syss'!AV17</f>
        <v>0.27570107981943504</v>
      </c>
      <c r="AW17" s="170">
        <f>'1 Utsläpp'!AW17/'7 Syss'!AW17</f>
        <v>0.28190383507654071</v>
      </c>
      <c r="AX17" s="170">
        <f>'1 Utsläpp'!AX17/'7 Syss'!AX17</f>
        <v>0.25848243577707203</v>
      </c>
      <c r="AY17" s="170">
        <f>'1 Utsläpp'!AY17/'7 Syss'!AY17</f>
        <v>0.2407148458889222</v>
      </c>
      <c r="AZ17" s="170">
        <f>'1 Utsläpp'!AZ17/'7 Syss'!AZ17</f>
        <v>0.26212814704237491</v>
      </c>
      <c r="BA17" s="297">
        <f>'1 Utsläpp'!BA17/'7 Syss'!BA17</f>
        <v>0.24338283394698768</v>
      </c>
      <c r="BB17"/>
      <c r="BC17" s="290">
        <f t="shared" si="0"/>
        <v>-9.5027761371248576E-2</v>
      </c>
      <c r="BD17" s="168">
        <f t="shared" si="0"/>
        <v>5.9388805445609094E-2</v>
      </c>
      <c r="BE17" s="168">
        <f t="shared" si="0"/>
        <v>0.11382897193806407</v>
      </c>
      <c r="BF17" s="168">
        <f t="shared" si="0"/>
        <v>7.1520187823009618E-2</v>
      </c>
      <c r="BG17" s="168">
        <f t="shared" si="0"/>
        <v>3.8661826267784916E-2</v>
      </c>
      <c r="BH17" s="168">
        <f t="shared" si="0"/>
        <v>7.5602959938176895E-3</v>
      </c>
      <c r="BI17" s="168">
        <f t="shared" si="0"/>
        <v>-1.001277469066586E-2</v>
      </c>
      <c r="BJ17" s="168">
        <f t="shared" si="0"/>
        <v>-2.9019598689705384E-2</v>
      </c>
      <c r="BK17" s="168">
        <f t="shared" si="0"/>
        <v>-4.9230611595534768E-2</v>
      </c>
      <c r="BL17" s="397">
        <f t="shared" si="0"/>
        <v>-0.13664589245156622</v>
      </c>
    </row>
    <row r="18" spans="1:64" s="101" customFormat="1" ht="13.8" x14ac:dyDescent="0.3">
      <c r="A18" s="101">
        <v>14</v>
      </c>
      <c r="B18" s="101" t="s">
        <v>0</v>
      </c>
      <c r="C18" s="101" t="s">
        <v>40</v>
      </c>
      <c r="D18" s="170">
        <f>'1 Utsläpp'!D18/'7 Syss'!D18</f>
        <v>0.66537240334113767</v>
      </c>
      <c r="E18" s="170">
        <f>'1 Utsläpp'!E18/'7 Syss'!E18</f>
        <v>0.66494525244823366</v>
      </c>
      <c r="F18" s="170">
        <f>'1 Utsläpp'!F18/'7 Syss'!F18</f>
        <v>0.66411077303706689</v>
      </c>
      <c r="G18" s="170">
        <f>'1 Utsläpp'!G18/'7 Syss'!G18</f>
        <v>0.78806606907603793</v>
      </c>
      <c r="H18" s="170">
        <f>'1 Utsläpp'!H18/'7 Syss'!H18</f>
        <v>0.66817503019462055</v>
      </c>
      <c r="I18" s="170">
        <f>'1 Utsläpp'!I18/'7 Syss'!I18</f>
        <v>0.67017443590025838</v>
      </c>
      <c r="J18" s="170">
        <f>'1 Utsläpp'!J18/'7 Syss'!J18</f>
        <v>0.64213635523364287</v>
      </c>
      <c r="K18" s="170">
        <f>'1 Utsläpp'!K18/'7 Syss'!K18</f>
        <v>0.68093817436989845</v>
      </c>
      <c r="L18" s="170">
        <f>'1 Utsläpp'!L18/'7 Syss'!L18</f>
        <v>0.77344808066723802</v>
      </c>
      <c r="M18" s="170">
        <f>'1 Utsläpp'!M18/'7 Syss'!M18</f>
        <v>0.72822000037253631</v>
      </c>
      <c r="N18" s="170">
        <f>'1 Utsläpp'!N18/'7 Syss'!N18</f>
        <v>0.69574636470265283</v>
      </c>
      <c r="O18" s="170">
        <f>'1 Utsläpp'!O18/'7 Syss'!O18</f>
        <v>0.82946853596199921</v>
      </c>
      <c r="P18" s="170">
        <f>'1 Utsläpp'!P18/'7 Syss'!P18</f>
        <v>0.75025355136751759</v>
      </c>
      <c r="Q18" s="170">
        <f>'1 Utsläpp'!Q18/'7 Syss'!Q18</f>
        <v>0.70859561908473989</v>
      </c>
      <c r="R18" s="170">
        <f>'1 Utsläpp'!R18/'7 Syss'!R18</f>
        <v>0.68470274990417812</v>
      </c>
      <c r="S18" s="170">
        <f>'1 Utsläpp'!S18/'7 Syss'!S18</f>
        <v>0.74809512554416402</v>
      </c>
      <c r="T18" s="170">
        <f>'1 Utsläpp'!T18/'7 Syss'!T18</f>
        <v>0.71318155688840768</v>
      </c>
      <c r="U18" s="170">
        <f>'1 Utsläpp'!U18/'7 Syss'!U18</f>
        <v>0.69898631952494472</v>
      </c>
      <c r="V18" s="170">
        <f>'1 Utsläpp'!V18/'7 Syss'!V18</f>
        <v>0.70317087105211296</v>
      </c>
      <c r="W18" s="170">
        <f>'1 Utsläpp'!W18/'7 Syss'!W18</f>
        <v>0.77062161707988941</v>
      </c>
      <c r="X18" s="170">
        <f>'1 Utsläpp'!X18/'7 Syss'!X18</f>
        <v>0.75474670522626197</v>
      </c>
      <c r="Y18" s="170">
        <f>'1 Utsläpp'!Y18/'7 Syss'!Y18</f>
        <v>0.78224119054161789</v>
      </c>
      <c r="Z18" s="170">
        <f>'1 Utsläpp'!Z18/'7 Syss'!Z18</f>
        <v>0.77271694532213209</v>
      </c>
      <c r="AA18" s="170">
        <f>'1 Utsläpp'!AA18/'7 Syss'!AA18</f>
        <v>0.78503496064000289</v>
      </c>
      <c r="AB18" s="170">
        <f>'1 Utsläpp'!AB18/'7 Syss'!AB18</f>
        <v>0.68206683746678376</v>
      </c>
      <c r="AC18" s="170">
        <f>'1 Utsläpp'!AC18/'7 Syss'!AC18</f>
        <v>0.71258739651408654</v>
      </c>
      <c r="AD18" s="170">
        <f>'1 Utsläpp'!AD18/'7 Syss'!AD18</f>
        <v>0.7095411730622041</v>
      </c>
      <c r="AE18" s="170">
        <f>'1 Utsläpp'!AE18/'7 Syss'!AE18</f>
        <v>0.7736340716480693</v>
      </c>
      <c r="AF18" s="170">
        <f>'1 Utsläpp'!AF18/'7 Syss'!AF18</f>
        <v>0.62365335339932182</v>
      </c>
      <c r="AG18" s="170">
        <f>'1 Utsläpp'!AG18/'7 Syss'!AG18</f>
        <v>0.67904538592507824</v>
      </c>
      <c r="AH18" s="170">
        <f>'1 Utsläpp'!AH18/'7 Syss'!AH18</f>
        <v>0.66602092579165284</v>
      </c>
      <c r="AI18" s="170">
        <f>'1 Utsläpp'!AI18/'7 Syss'!AI18</f>
        <v>0.70924121489958314</v>
      </c>
      <c r="AJ18" s="170">
        <f>'1 Utsläpp'!AJ18/'7 Syss'!AJ18</f>
        <v>0.61555052042993696</v>
      </c>
      <c r="AK18" s="170">
        <f>'1 Utsläpp'!AK18/'7 Syss'!AK18</f>
        <v>0.65303734243880718</v>
      </c>
      <c r="AL18" s="170">
        <f>'1 Utsläpp'!AL18/'7 Syss'!AL18</f>
        <v>0.64899092559570049</v>
      </c>
      <c r="AM18" s="170">
        <f>'1 Utsläpp'!AM18/'7 Syss'!AM18</f>
        <v>0.68434892466387609</v>
      </c>
      <c r="AN18" s="170">
        <f>'1 Utsläpp'!AN18/'7 Syss'!AN18</f>
        <v>0.58974375875137786</v>
      </c>
      <c r="AO18" s="170">
        <f>'1 Utsläpp'!AO18/'7 Syss'!AO18</f>
        <v>0.62955264592267113</v>
      </c>
      <c r="AP18" s="170">
        <f>'1 Utsläpp'!AP18/'7 Syss'!AP18</f>
        <v>0.62595411747488305</v>
      </c>
      <c r="AQ18" s="170">
        <f>'1 Utsläpp'!AQ18/'7 Syss'!AQ18</f>
        <v>0.65918475408451704</v>
      </c>
      <c r="AR18" s="170">
        <f>'1 Utsläpp'!AR18/'7 Syss'!AR18</f>
        <v>0.54359437977591052</v>
      </c>
      <c r="AS18" s="170">
        <f>'1 Utsläpp'!AS18/'7 Syss'!AS18</f>
        <v>0.58295748475445719</v>
      </c>
      <c r="AT18" s="170">
        <f>'1 Utsläpp'!AT18/'7 Syss'!AT18</f>
        <v>0.58182390501720849</v>
      </c>
      <c r="AU18" s="170">
        <f>'1 Utsläpp'!AU18/'7 Syss'!AU18</f>
        <v>0.61294798582474996</v>
      </c>
      <c r="AV18" s="170">
        <f>'1 Utsläpp'!AV18/'7 Syss'!AV18</f>
        <v>0.54654933611356971</v>
      </c>
      <c r="AW18" s="170">
        <f>'1 Utsläpp'!AW18/'7 Syss'!AW18</f>
        <v>0.60644792128721636</v>
      </c>
      <c r="AX18" s="170">
        <f>'1 Utsläpp'!AX18/'7 Syss'!AX18</f>
        <v>0.58464340036769835</v>
      </c>
      <c r="AY18" s="170">
        <f>'1 Utsläpp'!AY18/'7 Syss'!AY18</f>
        <v>0.60392602938655149</v>
      </c>
      <c r="AZ18" s="170">
        <f>'1 Utsläpp'!AZ18/'7 Syss'!AZ18</f>
        <v>0.53805433603819985</v>
      </c>
      <c r="BA18" s="297">
        <f>'1 Utsläpp'!BA18/'7 Syss'!BA18</f>
        <v>0.57044929019501578</v>
      </c>
      <c r="BB18"/>
      <c r="BC18" s="290">
        <f t="shared" si="0"/>
        <v>-7.825327235878865E-2</v>
      </c>
      <c r="BD18" s="168">
        <f t="shared" si="0"/>
        <v>-7.4013128957506225E-2</v>
      </c>
      <c r="BE18" s="168">
        <f t="shared" si="0"/>
        <v>-7.0500714390532515E-2</v>
      </c>
      <c r="BF18" s="168">
        <f t="shared" si="0"/>
        <v>-7.0142350795083575E-2</v>
      </c>
      <c r="BG18" s="168">
        <f t="shared" si="0"/>
        <v>5.435958221049475E-3</v>
      </c>
      <c r="BH18" s="168">
        <f t="shared" si="0"/>
        <v>4.0295282498437057E-2</v>
      </c>
      <c r="BI18" s="168">
        <f t="shared" si="0"/>
        <v>4.8459599651657914E-3</v>
      </c>
      <c r="BJ18" s="168">
        <f t="shared" si="0"/>
        <v>-1.4718959270351495E-2</v>
      </c>
      <c r="BK18" s="168">
        <f t="shared" si="0"/>
        <v>-1.5542970257317545E-2</v>
      </c>
      <c r="BL18" s="397">
        <f t="shared" si="0"/>
        <v>-5.9359806223412637E-2</v>
      </c>
    </row>
    <row r="19" spans="1:64" s="101" customFormat="1" ht="13.8" x14ac:dyDescent="0.3">
      <c r="A19" s="101">
        <v>15</v>
      </c>
      <c r="B19" s="101" t="s">
        <v>28</v>
      </c>
      <c r="C19" s="101" t="s">
        <v>41</v>
      </c>
      <c r="D19" s="170">
        <f>'1 Utsläpp'!D19/'7 Syss'!D19</f>
        <v>66.376235289451643</v>
      </c>
      <c r="E19" s="170">
        <f>'1 Utsläpp'!E19/'7 Syss'!E19</f>
        <v>42.007559085604193</v>
      </c>
      <c r="F19" s="170">
        <f>'1 Utsläpp'!F19/'7 Syss'!F19</f>
        <v>36.832220296598521</v>
      </c>
      <c r="G19" s="170">
        <f>'1 Utsläpp'!G19/'7 Syss'!G19</f>
        <v>54.488473005661163</v>
      </c>
      <c r="H19" s="170">
        <f>'1 Utsläpp'!H19/'7 Syss'!H19</f>
        <v>71.93762626887505</v>
      </c>
      <c r="I19" s="170">
        <f>'1 Utsläpp'!I19/'7 Syss'!I19</f>
        <v>39.375519119543341</v>
      </c>
      <c r="J19" s="170">
        <f>'1 Utsläpp'!J19/'7 Syss'!J19</f>
        <v>30.415751734110305</v>
      </c>
      <c r="K19" s="170">
        <f>'1 Utsläpp'!K19/'7 Syss'!K19</f>
        <v>60.576659656733959</v>
      </c>
      <c r="L19" s="170">
        <f>'1 Utsläpp'!L19/'7 Syss'!L19</f>
        <v>98.214023692175218</v>
      </c>
      <c r="M19" s="170">
        <f>'1 Utsläpp'!M19/'7 Syss'!M19</f>
        <v>48.718861342683411</v>
      </c>
      <c r="N19" s="170">
        <f>'1 Utsläpp'!N19/'7 Syss'!N19</f>
        <v>32.020731613834656</v>
      </c>
      <c r="O19" s="170">
        <f>'1 Utsläpp'!O19/'7 Syss'!O19</f>
        <v>72.684717277293473</v>
      </c>
      <c r="P19" s="170">
        <f>'1 Utsläpp'!P19/'7 Syss'!P19</f>
        <v>81.80632128363294</v>
      </c>
      <c r="Q19" s="170">
        <f>'1 Utsläpp'!Q19/'7 Syss'!Q19</f>
        <v>41.115665735379046</v>
      </c>
      <c r="R19" s="170">
        <f>'1 Utsläpp'!R19/'7 Syss'!R19</f>
        <v>29.575670162443242</v>
      </c>
      <c r="S19" s="170">
        <f>'1 Utsläpp'!S19/'7 Syss'!S19</f>
        <v>46.989637127932717</v>
      </c>
      <c r="T19" s="170">
        <f>'1 Utsläpp'!T19/'7 Syss'!T19</f>
        <v>69.799430996419488</v>
      </c>
      <c r="U19" s="170">
        <f>'1 Utsläpp'!U19/'7 Syss'!U19</f>
        <v>37.863780387928131</v>
      </c>
      <c r="V19" s="170">
        <f>'1 Utsläpp'!V19/'7 Syss'!V19</f>
        <v>27.584436376896946</v>
      </c>
      <c r="W19" s="170">
        <f>'1 Utsläpp'!W19/'7 Syss'!W19</f>
        <v>48.760376136376657</v>
      </c>
      <c r="X19" s="170">
        <f>'1 Utsläpp'!X19/'7 Syss'!X19</f>
        <v>69.054030284854676</v>
      </c>
      <c r="Y19" s="170">
        <f>'1 Utsläpp'!Y19/'7 Syss'!Y19</f>
        <v>35.870931162881185</v>
      </c>
      <c r="Z19" s="170">
        <f>'1 Utsläpp'!Z19/'7 Syss'!Z19</f>
        <v>27.822141157430064</v>
      </c>
      <c r="AA19" s="170">
        <f>'1 Utsläpp'!AA19/'7 Syss'!AA19</f>
        <v>40.286309756753688</v>
      </c>
      <c r="AB19" s="170">
        <f>'1 Utsläpp'!AB19/'7 Syss'!AB19</f>
        <v>51.297099259307124</v>
      </c>
      <c r="AC19" s="170">
        <f>'1 Utsläpp'!AC19/'7 Syss'!AC19</f>
        <v>33.576229184127278</v>
      </c>
      <c r="AD19" s="170">
        <f>'1 Utsläpp'!AD19/'7 Syss'!AD19</f>
        <v>24.707848345682017</v>
      </c>
      <c r="AE19" s="170">
        <f>'1 Utsläpp'!AE19/'7 Syss'!AE19</f>
        <v>38.982054862375989</v>
      </c>
      <c r="AF19" s="170">
        <f>'1 Utsläpp'!AF19/'7 Syss'!AF19</f>
        <v>54.420137501821806</v>
      </c>
      <c r="AG19" s="170">
        <f>'1 Utsläpp'!AG19/'7 Syss'!AG19</f>
        <v>31.780862902961076</v>
      </c>
      <c r="AH19" s="170">
        <f>'1 Utsläpp'!AH19/'7 Syss'!AH19</f>
        <v>22.264958502510837</v>
      </c>
      <c r="AI19" s="170">
        <f>'1 Utsläpp'!AI19/'7 Syss'!AI19</f>
        <v>37.757188340314343</v>
      </c>
      <c r="AJ19" s="170">
        <f>'1 Utsläpp'!AJ19/'7 Syss'!AJ19</f>
        <v>56.612104236725408</v>
      </c>
      <c r="AK19" s="170">
        <f>'1 Utsläpp'!AK19/'7 Syss'!AK19</f>
        <v>31.937042887470369</v>
      </c>
      <c r="AL19" s="170">
        <f>'1 Utsläpp'!AL19/'7 Syss'!AL19</f>
        <v>23.97182487285431</v>
      </c>
      <c r="AM19" s="170">
        <f>'1 Utsläpp'!AM19/'7 Syss'!AM19</f>
        <v>36.289863716706321</v>
      </c>
      <c r="AN19" s="170">
        <f>'1 Utsläpp'!AN19/'7 Syss'!AN19</f>
        <v>48.280123618872331</v>
      </c>
      <c r="AO19" s="170">
        <f>'1 Utsläpp'!AO19/'7 Syss'!AO19</f>
        <v>33.273002040611289</v>
      </c>
      <c r="AP19" s="170">
        <f>'1 Utsläpp'!AP19/'7 Syss'!AP19</f>
        <v>27.698211002248925</v>
      </c>
      <c r="AQ19" s="170">
        <f>'1 Utsläpp'!AQ19/'7 Syss'!AQ19</f>
        <v>35.611030222214609</v>
      </c>
      <c r="AR19" s="170">
        <f>'1 Utsläpp'!AR19/'7 Syss'!AR19</f>
        <v>50.379943272480773</v>
      </c>
      <c r="AS19" s="170">
        <f>'1 Utsläpp'!AS19/'7 Syss'!AS19</f>
        <v>29.266744359619885</v>
      </c>
      <c r="AT19" s="170">
        <f>'1 Utsläpp'!AT19/'7 Syss'!AT19</f>
        <v>24.194799810575081</v>
      </c>
      <c r="AU19" s="170">
        <f>'1 Utsläpp'!AU19/'7 Syss'!AU19</f>
        <v>35.498416914077602</v>
      </c>
      <c r="AV19" s="170">
        <f>'1 Utsläpp'!AV19/'7 Syss'!AV19</f>
        <v>47.328046451915604</v>
      </c>
      <c r="AW19" s="170">
        <f>'1 Utsläpp'!AW19/'7 Syss'!AW19</f>
        <v>23.727156600226618</v>
      </c>
      <c r="AX19" s="170">
        <f>'1 Utsläpp'!AX19/'7 Syss'!AX19</f>
        <v>21.461130360048241</v>
      </c>
      <c r="AY19" s="170">
        <f>'1 Utsläpp'!AY19/'7 Syss'!AY19</f>
        <v>26.873178693445819</v>
      </c>
      <c r="AZ19" s="170">
        <f>'1 Utsläpp'!AZ19/'7 Syss'!AZ19</f>
        <v>32.282149088458524</v>
      </c>
      <c r="BA19" s="297">
        <f>'1 Utsläpp'!BA19/'7 Syss'!BA19</f>
        <v>25.810898959658779</v>
      </c>
      <c r="BB19"/>
      <c r="BC19" s="290">
        <f t="shared" si="0"/>
        <v>4.3492424961141474E-2</v>
      </c>
      <c r="BD19" s="168">
        <f t="shared" si="0"/>
        <v>-0.1204056572984179</v>
      </c>
      <c r="BE19" s="168">
        <f t="shared" si="0"/>
        <v>-0.12648510733741569</v>
      </c>
      <c r="BF19" s="168">
        <f t="shared" si="0"/>
        <v>-3.1623153678591587E-3</v>
      </c>
      <c r="BG19" s="168">
        <f t="shared" si="0"/>
        <v>-6.0577615263656237E-2</v>
      </c>
      <c r="BH19" s="168">
        <f t="shared" si="0"/>
        <v>-0.18927926151691765</v>
      </c>
      <c r="BI19" s="168">
        <f t="shared" si="0"/>
        <v>-0.11298582637298804</v>
      </c>
      <c r="BJ19" s="168">
        <f t="shared" si="0"/>
        <v>-0.24297529215200786</v>
      </c>
      <c r="BK19" s="168">
        <f t="shared" si="0"/>
        <v>-0.31790657953193624</v>
      </c>
      <c r="BL19" s="397">
        <f t="shared" si="0"/>
        <v>8.7820989027073804E-2</v>
      </c>
    </row>
    <row r="20" spans="1:64" s="101" customFormat="1" ht="13.8" x14ac:dyDescent="0.3">
      <c r="A20" s="101">
        <v>16</v>
      </c>
      <c r="B20" s="101" t="s">
        <v>24</v>
      </c>
      <c r="C20" s="101" t="s">
        <v>9</v>
      </c>
      <c r="D20" s="170">
        <f>'1 Utsläpp'!D20/'7 Syss'!D20</f>
        <v>1.7660886741466644</v>
      </c>
      <c r="E20" s="170">
        <f>'1 Utsläpp'!E20/'7 Syss'!E20</f>
        <v>1.6207363298912376</v>
      </c>
      <c r="F20" s="170">
        <f>'1 Utsläpp'!F20/'7 Syss'!F20</f>
        <v>1.5303126544997974</v>
      </c>
      <c r="G20" s="170">
        <f>'1 Utsläpp'!G20/'7 Syss'!G20</f>
        <v>1.8829564273188293</v>
      </c>
      <c r="H20" s="170">
        <f>'1 Utsläpp'!H20/'7 Syss'!H20</f>
        <v>1.7485779092202234</v>
      </c>
      <c r="I20" s="170">
        <f>'1 Utsläpp'!I20/'7 Syss'!I20</f>
        <v>1.5655840532849372</v>
      </c>
      <c r="J20" s="170">
        <f>'1 Utsläpp'!J20/'7 Syss'!J20</f>
        <v>1.5275400186546673</v>
      </c>
      <c r="K20" s="170">
        <f>'1 Utsläpp'!K20/'7 Syss'!K20</f>
        <v>1.8432905113109415</v>
      </c>
      <c r="L20" s="170">
        <f>'1 Utsläpp'!L20/'7 Syss'!L20</f>
        <v>1.8220668545935259</v>
      </c>
      <c r="M20" s="170">
        <f>'1 Utsläpp'!M20/'7 Syss'!M20</f>
        <v>1.5853971394745396</v>
      </c>
      <c r="N20" s="170">
        <f>'1 Utsläpp'!N20/'7 Syss'!N20</f>
        <v>1.5579352238155562</v>
      </c>
      <c r="O20" s="170">
        <f>'1 Utsläpp'!O20/'7 Syss'!O20</f>
        <v>1.9812529643652173</v>
      </c>
      <c r="P20" s="170">
        <f>'1 Utsläpp'!P20/'7 Syss'!P20</f>
        <v>1.7438780366857709</v>
      </c>
      <c r="Q20" s="170">
        <f>'1 Utsläpp'!Q20/'7 Syss'!Q20</f>
        <v>1.6202944536165278</v>
      </c>
      <c r="R20" s="170">
        <f>'1 Utsläpp'!R20/'7 Syss'!R20</f>
        <v>1.5253423450030414</v>
      </c>
      <c r="S20" s="170">
        <f>'1 Utsläpp'!S20/'7 Syss'!S20</f>
        <v>1.7573969765176338</v>
      </c>
      <c r="T20" s="170">
        <f>'1 Utsläpp'!T20/'7 Syss'!T20</f>
        <v>1.746921642005838</v>
      </c>
      <c r="U20" s="170">
        <f>'1 Utsläpp'!U20/'7 Syss'!U20</f>
        <v>1.4596079942440527</v>
      </c>
      <c r="V20" s="170">
        <f>'1 Utsläpp'!V20/'7 Syss'!V20</f>
        <v>1.4304347967346029</v>
      </c>
      <c r="W20" s="170">
        <f>'1 Utsläpp'!W20/'7 Syss'!W20</f>
        <v>1.7620221392424049</v>
      </c>
      <c r="X20" s="170">
        <f>'1 Utsläpp'!X20/'7 Syss'!X20</f>
        <v>1.7786572694198128</v>
      </c>
      <c r="Y20" s="170">
        <f>'1 Utsläpp'!Y20/'7 Syss'!Y20</f>
        <v>1.4681890807495428</v>
      </c>
      <c r="Z20" s="170">
        <f>'1 Utsläpp'!Z20/'7 Syss'!Z20</f>
        <v>1.4019889561376024</v>
      </c>
      <c r="AA20" s="170">
        <f>'1 Utsläpp'!AA20/'7 Syss'!AA20</f>
        <v>1.627837316926747</v>
      </c>
      <c r="AB20" s="170">
        <f>'1 Utsläpp'!AB20/'7 Syss'!AB20</f>
        <v>1.6633256059912915</v>
      </c>
      <c r="AC20" s="170">
        <f>'1 Utsläpp'!AC20/'7 Syss'!AC20</f>
        <v>1.3695775847494647</v>
      </c>
      <c r="AD20" s="170">
        <f>'1 Utsläpp'!AD20/'7 Syss'!AD20</f>
        <v>1.3270887936159717</v>
      </c>
      <c r="AE20" s="170">
        <f>'1 Utsläpp'!AE20/'7 Syss'!AE20</f>
        <v>1.5618583528395578</v>
      </c>
      <c r="AF20" s="170">
        <f>'1 Utsläpp'!AF20/'7 Syss'!AF20</f>
        <v>1.6397939684956055</v>
      </c>
      <c r="AG20" s="170">
        <f>'1 Utsläpp'!AG20/'7 Syss'!AG20</f>
        <v>1.4003033002186465</v>
      </c>
      <c r="AH20" s="170">
        <f>'1 Utsläpp'!AH20/'7 Syss'!AH20</f>
        <v>1.3074857055155582</v>
      </c>
      <c r="AI20" s="170">
        <f>'1 Utsläpp'!AI20/'7 Syss'!AI20</f>
        <v>1.5362383927357055</v>
      </c>
      <c r="AJ20" s="170">
        <f>'1 Utsläpp'!AJ20/'7 Syss'!AJ20</f>
        <v>1.5426775417910881</v>
      </c>
      <c r="AK20" s="170">
        <f>'1 Utsläpp'!AK20/'7 Syss'!AK20</f>
        <v>1.3109637109092653</v>
      </c>
      <c r="AL20" s="170">
        <f>'1 Utsläpp'!AL20/'7 Syss'!AL20</f>
        <v>1.2457511357931372</v>
      </c>
      <c r="AM20" s="170">
        <f>'1 Utsläpp'!AM20/'7 Syss'!AM20</f>
        <v>1.492185600501823</v>
      </c>
      <c r="AN20" s="170">
        <f>'1 Utsläpp'!AN20/'7 Syss'!AN20</f>
        <v>1.3621577922352353</v>
      </c>
      <c r="AO20" s="170">
        <f>'1 Utsläpp'!AO20/'7 Syss'!AO20</f>
        <v>1.2050819167657447</v>
      </c>
      <c r="AP20" s="170">
        <f>'1 Utsläpp'!AP20/'7 Syss'!AP20</f>
        <v>1.1070844389079093</v>
      </c>
      <c r="AQ20" s="170">
        <f>'1 Utsläpp'!AQ20/'7 Syss'!AQ20</f>
        <v>1.2720302398535521</v>
      </c>
      <c r="AR20" s="170">
        <f>'1 Utsläpp'!AR20/'7 Syss'!AR20</f>
        <v>1.2777953312699668</v>
      </c>
      <c r="AS20" s="170">
        <f>'1 Utsläpp'!AS20/'7 Syss'!AS20</f>
        <v>1.1490315364937376</v>
      </c>
      <c r="AT20" s="170">
        <f>'1 Utsläpp'!AT20/'7 Syss'!AT20</f>
        <v>1.0793191153942543</v>
      </c>
      <c r="AU20" s="170">
        <f>'1 Utsläpp'!AU20/'7 Syss'!AU20</f>
        <v>1.2020182405356614</v>
      </c>
      <c r="AV20" s="170">
        <f>'1 Utsläpp'!AV20/'7 Syss'!AV20</f>
        <v>1.2843530128424192</v>
      </c>
      <c r="AW20" s="170">
        <f>'1 Utsläpp'!AW20/'7 Syss'!AW20</f>
        <v>1.1638948072955382</v>
      </c>
      <c r="AX20" s="170">
        <f>'1 Utsläpp'!AX20/'7 Syss'!AX20</f>
        <v>1.0909039369757456</v>
      </c>
      <c r="AY20" s="170">
        <f>'1 Utsläpp'!AY20/'7 Syss'!AY20</f>
        <v>1.2093682438003341</v>
      </c>
      <c r="AZ20" s="170">
        <f>'1 Utsläpp'!AZ20/'7 Syss'!AZ20</f>
        <v>1.2811168412807337</v>
      </c>
      <c r="BA20" s="297">
        <f>'1 Utsläpp'!BA20/'7 Syss'!BA20</f>
        <v>1.1561418152635938</v>
      </c>
      <c r="BB20"/>
      <c r="BC20" s="290">
        <f t="shared" si="0"/>
        <v>-6.1932957727924953E-2</v>
      </c>
      <c r="BD20" s="168">
        <f t="shared" si="0"/>
        <v>-4.6511676502820509E-2</v>
      </c>
      <c r="BE20" s="168">
        <f t="shared" si="0"/>
        <v>-2.5079680047751629E-2</v>
      </c>
      <c r="BF20" s="168">
        <f t="shared" si="0"/>
        <v>-5.5039571485306138E-2</v>
      </c>
      <c r="BG20" s="168">
        <f t="shared" si="0"/>
        <v>5.1320281206028717E-3</v>
      </c>
      <c r="BH20" s="168">
        <f t="shared" si="0"/>
        <v>1.2935476816550828E-2</v>
      </c>
      <c r="BI20" s="168">
        <f t="shared" si="0"/>
        <v>1.0733453541457605E-2</v>
      </c>
      <c r="BJ20" s="168">
        <f t="shared" si="0"/>
        <v>6.1147185764811596E-3</v>
      </c>
      <c r="BK20" s="168">
        <f t="shared" si="0"/>
        <v>-2.5196900924641108E-3</v>
      </c>
      <c r="BL20" s="397">
        <f t="shared" si="0"/>
        <v>-6.6612480641266014E-3</v>
      </c>
    </row>
    <row r="21" spans="1:64" s="101" customFormat="1" ht="13.8" x14ac:dyDescent="0.3">
      <c r="A21" s="101">
        <v>17</v>
      </c>
      <c r="B21" s="101" t="s">
        <v>29</v>
      </c>
      <c r="C21" s="101" t="s">
        <v>10</v>
      </c>
      <c r="D21" s="170">
        <f>'1 Utsläpp'!D21/'7 Syss'!D21</f>
        <v>0.98339201108863583</v>
      </c>
      <c r="E21" s="170">
        <f>'1 Utsläpp'!E21/'7 Syss'!E21</f>
        <v>1.0533987889559238</v>
      </c>
      <c r="F21" s="170">
        <f>'1 Utsläpp'!F21/'7 Syss'!F21</f>
        <v>0.87476833581450075</v>
      </c>
      <c r="G21" s="170">
        <f>'1 Utsläpp'!G21/'7 Syss'!G21</f>
        <v>0.93072837629534799</v>
      </c>
      <c r="H21" s="170">
        <f>'1 Utsläpp'!H21/'7 Syss'!H21</f>
        <v>0.86197952029696168</v>
      </c>
      <c r="I21" s="170">
        <f>'1 Utsläpp'!I21/'7 Syss'!I21</f>
        <v>0.95255103445417133</v>
      </c>
      <c r="J21" s="170">
        <f>'1 Utsläpp'!J21/'7 Syss'!J21</f>
        <v>0.81666141908415613</v>
      </c>
      <c r="K21" s="170">
        <f>'1 Utsläpp'!K21/'7 Syss'!K21</f>
        <v>0.86537989380050584</v>
      </c>
      <c r="L21" s="170">
        <f>'1 Utsläpp'!L21/'7 Syss'!L21</f>
        <v>0.92250003813685755</v>
      </c>
      <c r="M21" s="170">
        <f>'1 Utsläpp'!M21/'7 Syss'!M21</f>
        <v>0.97638961569750726</v>
      </c>
      <c r="N21" s="170">
        <f>'1 Utsläpp'!N21/'7 Syss'!N21</f>
        <v>0.83097627717738787</v>
      </c>
      <c r="O21" s="170">
        <f>'1 Utsläpp'!O21/'7 Syss'!O21</f>
        <v>0.90688949749799652</v>
      </c>
      <c r="P21" s="170">
        <f>'1 Utsläpp'!P21/'7 Syss'!P21</f>
        <v>0.95508858746282466</v>
      </c>
      <c r="Q21" s="170">
        <f>'1 Utsläpp'!Q21/'7 Syss'!Q21</f>
        <v>1.003770225983853</v>
      </c>
      <c r="R21" s="170">
        <f>'1 Utsläpp'!R21/'7 Syss'!R21</f>
        <v>0.84445499092431942</v>
      </c>
      <c r="S21" s="170">
        <f>'1 Utsläpp'!S21/'7 Syss'!S21</f>
        <v>0.88810762243710284</v>
      </c>
      <c r="T21" s="170">
        <f>'1 Utsläpp'!T21/'7 Syss'!T21</f>
        <v>0.87667488795242898</v>
      </c>
      <c r="U21" s="170">
        <f>'1 Utsläpp'!U21/'7 Syss'!U21</f>
        <v>0.89590147553161315</v>
      </c>
      <c r="V21" s="170">
        <f>'1 Utsläpp'!V21/'7 Syss'!V21</f>
        <v>0.75862621881036696</v>
      </c>
      <c r="W21" s="170">
        <f>'1 Utsläpp'!W21/'7 Syss'!W21</f>
        <v>0.8242335732160837</v>
      </c>
      <c r="X21" s="170">
        <f>'1 Utsläpp'!X21/'7 Syss'!X21</f>
        <v>0.87012012585113463</v>
      </c>
      <c r="Y21" s="170">
        <f>'1 Utsläpp'!Y21/'7 Syss'!Y21</f>
        <v>0.90663367403132944</v>
      </c>
      <c r="Z21" s="170">
        <f>'1 Utsläpp'!Z21/'7 Syss'!Z21</f>
        <v>0.75439851617568621</v>
      </c>
      <c r="AA21" s="170">
        <f>'1 Utsläpp'!AA21/'7 Syss'!AA21</f>
        <v>0.78848496073961016</v>
      </c>
      <c r="AB21" s="170">
        <f>'1 Utsläpp'!AB21/'7 Syss'!AB21</f>
        <v>0.80239706827832291</v>
      </c>
      <c r="AC21" s="170">
        <f>'1 Utsläpp'!AC21/'7 Syss'!AC21</f>
        <v>0.82478387648551443</v>
      </c>
      <c r="AD21" s="170">
        <f>'1 Utsläpp'!AD21/'7 Syss'!AD21</f>
        <v>0.6872337720640499</v>
      </c>
      <c r="AE21" s="170">
        <f>'1 Utsläpp'!AE21/'7 Syss'!AE21</f>
        <v>0.73404872018853451</v>
      </c>
      <c r="AF21" s="170">
        <f>'1 Utsläpp'!AF21/'7 Syss'!AF21</f>
        <v>0.79360117024487453</v>
      </c>
      <c r="AG21" s="170">
        <f>'1 Utsläpp'!AG21/'7 Syss'!AG21</f>
        <v>0.81012028279427084</v>
      </c>
      <c r="AH21" s="170">
        <f>'1 Utsläpp'!AH21/'7 Syss'!AH21</f>
        <v>0.67360214625740966</v>
      </c>
      <c r="AI21" s="170">
        <f>'1 Utsläpp'!AI21/'7 Syss'!AI21</f>
        <v>0.72675448058986114</v>
      </c>
      <c r="AJ21" s="170">
        <f>'1 Utsläpp'!AJ21/'7 Syss'!AJ21</f>
        <v>0.74340902367525141</v>
      </c>
      <c r="AK21" s="170">
        <f>'1 Utsläpp'!AK21/'7 Syss'!AK21</f>
        <v>0.792406992410018</v>
      </c>
      <c r="AL21" s="170">
        <f>'1 Utsläpp'!AL21/'7 Syss'!AL21</f>
        <v>0.67917124441065257</v>
      </c>
      <c r="AM21" s="170">
        <f>'1 Utsläpp'!AM21/'7 Syss'!AM21</f>
        <v>0.7286862019733189</v>
      </c>
      <c r="AN21" s="170">
        <f>'1 Utsläpp'!AN21/'7 Syss'!AN21</f>
        <v>0.72292782042203685</v>
      </c>
      <c r="AO21" s="170">
        <f>'1 Utsläpp'!AO21/'7 Syss'!AO21</f>
        <v>0.77259697008219907</v>
      </c>
      <c r="AP21" s="170">
        <f>'1 Utsläpp'!AP21/'7 Syss'!AP21</f>
        <v>0.64474550013203158</v>
      </c>
      <c r="AQ21" s="170">
        <f>'1 Utsläpp'!AQ21/'7 Syss'!AQ21</f>
        <v>0.68206236190884251</v>
      </c>
      <c r="AR21" s="170">
        <f>'1 Utsläpp'!AR21/'7 Syss'!AR21</f>
        <v>0.71472634692584114</v>
      </c>
      <c r="AS21" s="170">
        <f>'1 Utsläpp'!AS21/'7 Syss'!AS21</f>
        <v>0.77024022452433272</v>
      </c>
      <c r="AT21" s="170">
        <f>'1 Utsläpp'!AT21/'7 Syss'!AT21</f>
        <v>0.65275705611114931</v>
      </c>
      <c r="AU21" s="170">
        <f>'1 Utsläpp'!AU21/'7 Syss'!AU21</f>
        <v>0.67122571454308377</v>
      </c>
      <c r="AV21" s="170">
        <f>'1 Utsläpp'!AV21/'7 Syss'!AV21</f>
        <v>0.71080054463426534</v>
      </c>
      <c r="AW21" s="170">
        <f>'1 Utsläpp'!AW21/'7 Syss'!AW21</f>
        <v>0.78185949257649723</v>
      </c>
      <c r="AX21" s="170">
        <f>'1 Utsläpp'!AX21/'7 Syss'!AX21</f>
        <v>0.65556136407973786</v>
      </c>
      <c r="AY21" s="170">
        <f>'1 Utsläpp'!AY21/'7 Syss'!AY21</f>
        <v>0.68413914703216805</v>
      </c>
      <c r="AZ21" s="170">
        <f>'1 Utsläpp'!AZ21/'7 Syss'!AZ21</f>
        <v>0.70729566886912443</v>
      </c>
      <c r="BA21" s="297">
        <f>'1 Utsläpp'!BA21/'7 Syss'!BA21</f>
        <v>0.72497750754519874</v>
      </c>
      <c r="BB21"/>
      <c r="BC21" s="290">
        <f t="shared" ref="BC21:BL38" si="1">AR21/AN21-1</f>
        <v>-1.1344802709913449E-2</v>
      </c>
      <c r="BD21" s="168">
        <f t="shared" si="1"/>
        <v>-3.0504203991579271E-3</v>
      </c>
      <c r="BE21" s="168">
        <f t="shared" si="1"/>
        <v>1.2425919959855758E-2</v>
      </c>
      <c r="BF21" s="168">
        <f t="shared" si="1"/>
        <v>-1.5888059466338089E-2</v>
      </c>
      <c r="BG21" s="168">
        <f t="shared" si="1"/>
        <v>-5.492734818663636E-3</v>
      </c>
      <c r="BH21" s="168">
        <f t="shared" si="1"/>
        <v>1.5085252213801414E-2</v>
      </c>
      <c r="BI21" s="168">
        <f t="shared" si="1"/>
        <v>4.2960975179577865E-3</v>
      </c>
      <c r="BJ21" s="168">
        <f t="shared" si="1"/>
        <v>1.9238584293324701E-2</v>
      </c>
      <c r="BK21" s="168">
        <f t="shared" si="1"/>
        <v>-4.9308850304051743E-3</v>
      </c>
      <c r="BL21" s="397">
        <f t="shared" si="1"/>
        <v>-7.2752183188123376E-2</v>
      </c>
    </row>
    <row r="22" spans="1:64" s="101" customFormat="1" ht="13.8" x14ac:dyDescent="0.3">
      <c r="A22" s="101">
        <v>18</v>
      </c>
      <c r="B22" s="101" t="s">
        <v>241</v>
      </c>
      <c r="C22" s="101" t="s">
        <v>42</v>
      </c>
      <c r="D22" s="170">
        <f>'1 Utsläpp'!D22/'7 Syss'!D22</f>
        <v>12.202935115486595</v>
      </c>
      <c r="E22" s="170">
        <f>'1 Utsläpp'!E22/'7 Syss'!E22</f>
        <v>12.479044740787407</v>
      </c>
      <c r="F22" s="170">
        <f>'1 Utsläpp'!F22/'7 Syss'!F22</f>
        <v>11.274707214309142</v>
      </c>
      <c r="G22" s="170">
        <f>'1 Utsläpp'!G22/'7 Syss'!G22</f>
        <v>11.697728248149904</v>
      </c>
      <c r="H22" s="170">
        <f>'1 Utsläpp'!H22/'7 Syss'!H22</f>
        <v>11.885327919353049</v>
      </c>
      <c r="I22" s="170">
        <f>'1 Utsläpp'!I22/'7 Syss'!I22</f>
        <v>12.247461604666587</v>
      </c>
      <c r="J22" s="170">
        <f>'1 Utsläpp'!J22/'7 Syss'!J22</f>
        <v>11.233586140065363</v>
      </c>
      <c r="K22" s="170">
        <f>'1 Utsläpp'!K22/'7 Syss'!K22</f>
        <v>11.295930017055515</v>
      </c>
      <c r="L22" s="170">
        <f>'1 Utsläpp'!L22/'7 Syss'!L22</f>
        <v>11.723400765817892</v>
      </c>
      <c r="M22" s="170">
        <f>'1 Utsläpp'!M22/'7 Syss'!M22</f>
        <v>11.170549966935083</v>
      </c>
      <c r="N22" s="170">
        <f>'1 Utsläpp'!N22/'7 Syss'!N22</f>
        <v>10.800018165646593</v>
      </c>
      <c r="O22" s="170">
        <f>'1 Utsläpp'!O22/'7 Syss'!O22</f>
        <v>10.914827882511876</v>
      </c>
      <c r="P22" s="170">
        <f>'1 Utsläpp'!P22/'7 Syss'!P22</f>
        <v>9.2981101184305253</v>
      </c>
      <c r="Q22" s="170">
        <f>'1 Utsläpp'!Q22/'7 Syss'!Q22</f>
        <v>9.3151415254685084</v>
      </c>
      <c r="R22" s="170">
        <f>'1 Utsläpp'!R22/'7 Syss'!R22</f>
        <v>8.7248099678333642</v>
      </c>
      <c r="S22" s="170">
        <f>'1 Utsläpp'!S22/'7 Syss'!S22</f>
        <v>8.1205243707237518</v>
      </c>
      <c r="T22" s="170">
        <f>'1 Utsläpp'!T22/'7 Syss'!T22</f>
        <v>8.268603125538128</v>
      </c>
      <c r="U22" s="170">
        <f>'1 Utsläpp'!U22/'7 Syss'!U22</f>
        <v>8.5148598139789655</v>
      </c>
      <c r="V22" s="170">
        <f>'1 Utsläpp'!V22/'7 Syss'!V22</f>
        <v>8.3112940641072957</v>
      </c>
      <c r="W22" s="170">
        <f>'1 Utsläpp'!W22/'7 Syss'!W22</f>
        <v>8.3191133129859178</v>
      </c>
      <c r="X22" s="170">
        <f>'1 Utsläpp'!X22/'7 Syss'!X22</f>
        <v>9.0825294996041759</v>
      </c>
      <c r="Y22" s="170">
        <f>'1 Utsläpp'!Y22/'7 Syss'!Y22</f>
        <v>9.7593434008250757</v>
      </c>
      <c r="Z22" s="170">
        <f>'1 Utsläpp'!Z22/'7 Syss'!Z22</f>
        <v>8.6444379345124389</v>
      </c>
      <c r="AA22" s="170">
        <f>'1 Utsläpp'!AA22/'7 Syss'!AA22</f>
        <v>8.3742376056729864</v>
      </c>
      <c r="AB22" s="170">
        <f>'1 Utsläpp'!AB22/'7 Syss'!AB22</f>
        <v>9.1565889784610892</v>
      </c>
      <c r="AC22" s="170">
        <f>'1 Utsläpp'!AC22/'7 Syss'!AC22</f>
        <v>10.125526039253192</v>
      </c>
      <c r="AD22" s="170">
        <f>'1 Utsläpp'!AD22/'7 Syss'!AD22</f>
        <v>10.429140503054992</v>
      </c>
      <c r="AE22" s="170">
        <f>'1 Utsläpp'!AE22/'7 Syss'!AE22</f>
        <v>9.275161379204814</v>
      </c>
      <c r="AF22" s="170">
        <f>'1 Utsläpp'!AF22/'7 Syss'!AF22</f>
        <v>11.967197599633604</v>
      </c>
      <c r="AG22" s="170">
        <f>'1 Utsläpp'!AG22/'7 Syss'!AG22</f>
        <v>11.550304279597761</v>
      </c>
      <c r="AH22" s="170">
        <f>'1 Utsläpp'!AH22/'7 Syss'!AH22</f>
        <v>11.712690605045601</v>
      </c>
      <c r="AI22" s="170">
        <f>'1 Utsläpp'!AI22/'7 Syss'!AI22</f>
        <v>11.37384198236221</v>
      </c>
      <c r="AJ22" s="170">
        <f>'1 Utsläpp'!AJ22/'7 Syss'!AJ22</f>
        <v>10.93797015067277</v>
      </c>
      <c r="AK22" s="170">
        <f>'1 Utsläpp'!AK22/'7 Syss'!AK22</f>
        <v>11.027188611242476</v>
      </c>
      <c r="AL22" s="170">
        <f>'1 Utsläpp'!AL22/'7 Syss'!AL22</f>
        <v>12.17558851754305</v>
      </c>
      <c r="AM22" s="170">
        <f>'1 Utsläpp'!AM22/'7 Syss'!AM22</f>
        <v>11.376740441599356</v>
      </c>
      <c r="AN22" s="170">
        <f>'1 Utsläpp'!AN22/'7 Syss'!AN22</f>
        <v>9.4242576242836513</v>
      </c>
      <c r="AO22" s="170">
        <f>'1 Utsläpp'!AO22/'7 Syss'!AO22</f>
        <v>9.7499497437488039</v>
      </c>
      <c r="AP22" s="170">
        <f>'1 Utsläpp'!AP22/'7 Syss'!AP22</f>
        <v>10.120169486821345</v>
      </c>
      <c r="AQ22" s="170">
        <f>'1 Utsläpp'!AQ22/'7 Syss'!AQ22</f>
        <v>9.431692713868415</v>
      </c>
      <c r="AR22" s="170">
        <f>'1 Utsläpp'!AR22/'7 Syss'!AR22</f>
        <v>9.4864672808837316</v>
      </c>
      <c r="AS22" s="170">
        <f>'1 Utsläpp'!AS22/'7 Syss'!AS22</f>
        <v>9.9995966467912485</v>
      </c>
      <c r="AT22" s="170">
        <f>'1 Utsläpp'!AT22/'7 Syss'!AT22</f>
        <v>10.089441132809929</v>
      </c>
      <c r="AU22" s="170">
        <f>'1 Utsläpp'!AU22/'7 Syss'!AU22</f>
        <v>9.5118965507567808</v>
      </c>
      <c r="AV22" s="170">
        <f>'1 Utsläpp'!AV22/'7 Syss'!AV22</f>
        <v>9.4313726707360477</v>
      </c>
      <c r="AW22" s="170">
        <f>'1 Utsläpp'!AW22/'7 Syss'!AW22</f>
        <v>9.7538866247646894</v>
      </c>
      <c r="AX22" s="170">
        <f>'1 Utsläpp'!AX22/'7 Syss'!AX22</f>
        <v>9.9081319275118922</v>
      </c>
      <c r="AY22" s="170">
        <f>'1 Utsläpp'!AY22/'7 Syss'!AY22</f>
        <v>9.143714119531138</v>
      </c>
      <c r="AZ22" s="170">
        <f>'1 Utsläpp'!AZ22/'7 Syss'!AZ22</f>
        <v>8.6964020165726215</v>
      </c>
      <c r="BA22" s="297">
        <f>'1 Utsläpp'!BA22/'7 Syss'!BA22</f>
        <v>5.7424047930526045</v>
      </c>
      <c r="BB22"/>
      <c r="BC22" s="290">
        <f t="shared" si="1"/>
        <v>6.6010140087622293E-3</v>
      </c>
      <c r="BD22" s="168">
        <f t="shared" si="1"/>
        <v>2.5604942548807186E-2</v>
      </c>
      <c r="BE22" s="168">
        <f t="shared" si="1"/>
        <v>-3.0363477658581495E-3</v>
      </c>
      <c r="BF22" s="168">
        <f t="shared" si="1"/>
        <v>8.5036524536505897E-3</v>
      </c>
      <c r="BG22" s="168">
        <f t="shared" si="1"/>
        <v>-5.8077057050210934E-3</v>
      </c>
      <c r="BH22" s="168">
        <f t="shared" si="1"/>
        <v>-2.4571993321891084E-2</v>
      </c>
      <c r="BI22" s="168">
        <f t="shared" si="1"/>
        <v>-1.7970193087150865E-2</v>
      </c>
      <c r="BJ22" s="168">
        <f t="shared" si="1"/>
        <v>-3.8707573117618632E-2</v>
      </c>
      <c r="BK22" s="168">
        <f t="shared" si="1"/>
        <v>-7.792828041287303E-2</v>
      </c>
      <c r="BL22" s="397">
        <f t="shared" si="1"/>
        <v>-0.41127009017380911</v>
      </c>
    </row>
    <row r="23" spans="1:64" s="101" customFormat="1" ht="13.8" x14ac:dyDescent="0.3">
      <c r="A23" s="101">
        <v>19</v>
      </c>
      <c r="B23" s="101" t="s">
        <v>29</v>
      </c>
      <c r="C23" s="101" t="s">
        <v>11</v>
      </c>
      <c r="D23" s="170">
        <f>'1 Utsläpp'!D23/'7 Syss'!D23</f>
        <v>0.15503850231433541</v>
      </c>
      <c r="E23" s="170">
        <f>'1 Utsläpp'!E23/'7 Syss'!E23</f>
        <v>0.15264784988414828</v>
      </c>
      <c r="F23" s="170">
        <f>'1 Utsläpp'!F23/'7 Syss'!F23</f>
        <v>0.15047883719018848</v>
      </c>
      <c r="G23" s="170">
        <f>'1 Utsläpp'!G23/'7 Syss'!G23</f>
        <v>0.15696072478317905</v>
      </c>
      <c r="H23" s="170">
        <f>'1 Utsläpp'!H23/'7 Syss'!H23</f>
        <v>0.14890077375219782</v>
      </c>
      <c r="I23" s="170">
        <f>'1 Utsläpp'!I23/'7 Syss'!I23</f>
        <v>0.14901970704650727</v>
      </c>
      <c r="J23" s="170">
        <f>'1 Utsläpp'!J23/'7 Syss'!J23</f>
        <v>0.14718835197009272</v>
      </c>
      <c r="K23" s="170">
        <f>'1 Utsläpp'!K23/'7 Syss'!K23</f>
        <v>0.1516639056055446</v>
      </c>
      <c r="L23" s="170">
        <f>'1 Utsläpp'!L23/'7 Syss'!L23</f>
        <v>0.15816132262091673</v>
      </c>
      <c r="M23" s="170">
        <f>'1 Utsläpp'!M23/'7 Syss'!M23</f>
        <v>0.14686048811267727</v>
      </c>
      <c r="N23" s="170">
        <f>'1 Utsläpp'!N23/'7 Syss'!N23</f>
        <v>0.14290709645395758</v>
      </c>
      <c r="O23" s="170">
        <f>'1 Utsläpp'!O23/'7 Syss'!O23</f>
        <v>0.16195092926095359</v>
      </c>
      <c r="P23" s="170">
        <f>'1 Utsläpp'!P23/'7 Syss'!P23</f>
        <v>0.13974499853826503</v>
      </c>
      <c r="Q23" s="170">
        <f>'1 Utsläpp'!Q23/'7 Syss'!Q23</f>
        <v>0.13807923358835669</v>
      </c>
      <c r="R23" s="170">
        <f>'1 Utsläpp'!R23/'7 Syss'!R23</f>
        <v>0.13557558233216607</v>
      </c>
      <c r="S23" s="170">
        <f>'1 Utsläpp'!S23/'7 Syss'!S23</f>
        <v>0.1417336181825222</v>
      </c>
      <c r="T23" s="170">
        <f>'1 Utsläpp'!T23/'7 Syss'!T23</f>
        <v>0.12164497090483853</v>
      </c>
      <c r="U23" s="170">
        <f>'1 Utsläpp'!U23/'7 Syss'!U23</f>
        <v>0.12120556850448308</v>
      </c>
      <c r="V23" s="170">
        <f>'1 Utsläpp'!V23/'7 Syss'!V23</f>
        <v>0.12403157023291138</v>
      </c>
      <c r="W23" s="170">
        <f>'1 Utsläpp'!W23/'7 Syss'!W23</f>
        <v>0.13011238618696253</v>
      </c>
      <c r="X23" s="170">
        <f>'1 Utsläpp'!X23/'7 Syss'!X23</f>
        <v>0.11130921512456951</v>
      </c>
      <c r="Y23" s="170">
        <f>'1 Utsläpp'!Y23/'7 Syss'!Y23</f>
        <v>0.11793860784106083</v>
      </c>
      <c r="Z23" s="170">
        <f>'1 Utsläpp'!Z23/'7 Syss'!Z23</f>
        <v>0.11731857863429701</v>
      </c>
      <c r="AA23" s="170">
        <f>'1 Utsläpp'!AA23/'7 Syss'!AA23</f>
        <v>0.11974931478167698</v>
      </c>
      <c r="AB23" s="170">
        <f>'1 Utsläpp'!AB23/'7 Syss'!AB23</f>
        <v>0.10075076205781167</v>
      </c>
      <c r="AC23" s="170">
        <f>'1 Utsläpp'!AC23/'7 Syss'!AC23</f>
        <v>0.10964549726031164</v>
      </c>
      <c r="AD23" s="170">
        <f>'1 Utsläpp'!AD23/'7 Syss'!AD23</f>
        <v>0.11002502830606389</v>
      </c>
      <c r="AE23" s="170">
        <f>'1 Utsläpp'!AE23/'7 Syss'!AE23</f>
        <v>0.11669568199048216</v>
      </c>
      <c r="AF23" s="170">
        <f>'1 Utsläpp'!AF23/'7 Syss'!AF23</f>
        <v>0.10090431955841073</v>
      </c>
      <c r="AG23" s="170">
        <f>'1 Utsläpp'!AG23/'7 Syss'!AG23</f>
        <v>0.10924427816582782</v>
      </c>
      <c r="AH23" s="170">
        <f>'1 Utsläpp'!AH23/'7 Syss'!AH23</f>
        <v>0.10414401506686118</v>
      </c>
      <c r="AI23" s="170">
        <f>'1 Utsläpp'!AI23/'7 Syss'!AI23</f>
        <v>0.11080078323535758</v>
      </c>
      <c r="AJ23" s="170">
        <f>'1 Utsläpp'!AJ23/'7 Syss'!AJ23</f>
        <v>8.8736821808810998E-2</v>
      </c>
      <c r="AK23" s="170">
        <f>'1 Utsläpp'!AK23/'7 Syss'!AK23</f>
        <v>9.3973682641646919E-2</v>
      </c>
      <c r="AL23" s="170">
        <f>'1 Utsläpp'!AL23/'7 Syss'!AL23</f>
        <v>9.6118950911612377E-2</v>
      </c>
      <c r="AM23" s="170">
        <f>'1 Utsläpp'!AM23/'7 Syss'!AM23</f>
        <v>0.10868054233081698</v>
      </c>
      <c r="AN23" s="170">
        <f>'1 Utsläpp'!AN23/'7 Syss'!AN23</f>
        <v>9.0464649442844491E-2</v>
      </c>
      <c r="AO23" s="170">
        <f>'1 Utsläpp'!AO23/'7 Syss'!AO23</f>
        <v>9.1321253190119703E-2</v>
      </c>
      <c r="AP23" s="170">
        <f>'1 Utsläpp'!AP23/'7 Syss'!AP23</f>
        <v>9.2268305177915136E-2</v>
      </c>
      <c r="AQ23" s="170">
        <f>'1 Utsläpp'!AQ23/'7 Syss'!AQ23</f>
        <v>9.9081703763970158E-2</v>
      </c>
      <c r="AR23" s="170">
        <f>'1 Utsläpp'!AR23/'7 Syss'!AR23</f>
        <v>8.0955170130398088E-2</v>
      </c>
      <c r="AS23" s="170">
        <f>'1 Utsläpp'!AS23/'7 Syss'!AS23</f>
        <v>9.2498406565107411E-2</v>
      </c>
      <c r="AT23" s="170">
        <f>'1 Utsläpp'!AT23/'7 Syss'!AT23</f>
        <v>9.3078983033996088E-2</v>
      </c>
      <c r="AU23" s="170">
        <f>'1 Utsläpp'!AU23/'7 Syss'!AU23</f>
        <v>9.5007876658188745E-2</v>
      </c>
      <c r="AV23" s="170">
        <f>'1 Utsläpp'!AV23/'7 Syss'!AV23</f>
        <v>8.2021090467537111E-2</v>
      </c>
      <c r="AW23" s="170">
        <f>'1 Utsläpp'!AW23/'7 Syss'!AW23</f>
        <v>8.9934837812966045E-2</v>
      </c>
      <c r="AX23" s="170">
        <f>'1 Utsläpp'!AX23/'7 Syss'!AX23</f>
        <v>8.9925360874494806E-2</v>
      </c>
      <c r="AY23" s="170">
        <f>'1 Utsläpp'!AY23/'7 Syss'!AY23</f>
        <v>9.2703148043996958E-2</v>
      </c>
      <c r="AZ23" s="170">
        <f>'1 Utsläpp'!AZ23/'7 Syss'!AZ23</f>
        <v>8.2136999883769463E-2</v>
      </c>
      <c r="BA23" s="297">
        <f>'1 Utsläpp'!BA23/'7 Syss'!BA23</f>
        <v>9.827789620696159E-2</v>
      </c>
      <c r="BB23"/>
      <c r="BC23" s="290">
        <f t="shared" si="1"/>
        <v>-0.10511818009591123</v>
      </c>
      <c r="BD23" s="168">
        <f t="shared" si="1"/>
        <v>1.2890245521894217E-2</v>
      </c>
      <c r="BE23" s="168">
        <f t="shared" si="1"/>
        <v>8.7860924129663509E-3</v>
      </c>
      <c r="BF23" s="168">
        <f t="shared" si="1"/>
        <v>-4.1115836234366543E-2</v>
      </c>
      <c r="BG23" s="168">
        <f t="shared" si="1"/>
        <v>1.3166797567370825E-2</v>
      </c>
      <c r="BH23" s="168">
        <f t="shared" si="1"/>
        <v>-2.7714734202874403E-2</v>
      </c>
      <c r="BI23" s="168">
        <f t="shared" si="1"/>
        <v>-3.3881141120218894E-2</v>
      </c>
      <c r="BJ23" s="168">
        <f t="shared" si="1"/>
        <v>-2.4258289894042662E-2</v>
      </c>
      <c r="BK23" s="168">
        <f t="shared" si="1"/>
        <v>1.4131659987894896E-3</v>
      </c>
      <c r="BL23" s="397">
        <f t="shared" si="1"/>
        <v>9.2767814974507257E-2</v>
      </c>
    </row>
    <row r="24" spans="1:64" s="101" customFormat="1" ht="13.8" x14ac:dyDescent="0.3">
      <c r="A24" s="101">
        <v>20</v>
      </c>
      <c r="B24" s="101" t="s">
        <v>29</v>
      </c>
      <c r="C24" s="101" t="s">
        <v>43</v>
      </c>
      <c r="D24" s="170">
        <f>'1 Utsläpp'!D24/'7 Syss'!D24</f>
        <v>0.18922742505837753</v>
      </c>
      <c r="E24" s="170">
        <f>'1 Utsläpp'!E24/'7 Syss'!E24</f>
        <v>0.20434520473732196</v>
      </c>
      <c r="F24" s="170">
        <f>'1 Utsläpp'!F24/'7 Syss'!F24</f>
        <v>0.18536549353130066</v>
      </c>
      <c r="G24" s="170">
        <f>'1 Utsläpp'!G24/'7 Syss'!G24</f>
        <v>0.18856066245101125</v>
      </c>
      <c r="H24" s="170">
        <f>'1 Utsläpp'!H24/'7 Syss'!H24</f>
        <v>0.1805244308180399</v>
      </c>
      <c r="I24" s="170">
        <f>'1 Utsläpp'!I24/'7 Syss'!I24</f>
        <v>0.19608725871715912</v>
      </c>
      <c r="J24" s="170">
        <f>'1 Utsläpp'!J24/'7 Syss'!J24</f>
        <v>0.18233776184739559</v>
      </c>
      <c r="K24" s="170">
        <f>'1 Utsläpp'!K24/'7 Syss'!K24</f>
        <v>0.19113909269851101</v>
      </c>
      <c r="L24" s="170">
        <f>'1 Utsläpp'!L24/'7 Syss'!L24</f>
        <v>0.1971500862394136</v>
      </c>
      <c r="M24" s="170">
        <f>'1 Utsläpp'!M24/'7 Syss'!M24</f>
        <v>0.20282724341084118</v>
      </c>
      <c r="N24" s="170">
        <f>'1 Utsläpp'!N24/'7 Syss'!N24</f>
        <v>0.18599056014452064</v>
      </c>
      <c r="O24" s="170">
        <f>'1 Utsläpp'!O24/'7 Syss'!O24</f>
        <v>0.20536875988760478</v>
      </c>
      <c r="P24" s="170">
        <f>'1 Utsläpp'!P24/'7 Syss'!P24</f>
        <v>0.18712254342827758</v>
      </c>
      <c r="Q24" s="170">
        <f>'1 Utsläpp'!Q24/'7 Syss'!Q24</f>
        <v>0.1995853934448352</v>
      </c>
      <c r="R24" s="170">
        <f>'1 Utsläpp'!R24/'7 Syss'!R24</f>
        <v>0.17929093358953752</v>
      </c>
      <c r="S24" s="170">
        <f>'1 Utsläpp'!S24/'7 Syss'!S24</f>
        <v>0.18825876029891864</v>
      </c>
      <c r="T24" s="170">
        <f>'1 Utsläpp'!T24/'7 Syss'!T24</f>
        <v>0.17027027995402522</v>
      </c>
      <c r="U24" s="170">
        <f>'1 Utsläpp'!U24/'7 Syss'!U24</f>
        <v>0.17483040778588702</v>
      </c>
      <c r="V24" s="170">
        <f>'1 Utsläpp'!V24/'7 Syss'!V24</f>
        <v>0.15883910191635014</v>
      </c>
      <c r="W24" s="170">
        <f>'1 Utsläpp'!W24/'7 Syss'!W24</f>
        <v>0.17336398011832638</v>
      </c>
      <c r="X24" s="170">
        <f>'1 Utsläpp'!X24/'7 Syss'!X24</f>
        <v>0.15953374479847474</v>
      </c>
      <c r="Y24" s="170">
        <f>'1 Utsläpp'!Y24/'7 Syss'!Y24</f>
        <v>0.16269189650171212</v>
      </c>
      <c r="Z24" s="170">
        <f>'1 Utsläpp'!Z24/'7 Syss'!Z24</f>
        <v>0.1464306368183417</v>
      </c>
      <c r="AA24" s="170">
        <f>'1 Utsläpp'!AA24/'7 Syss'!AA24</f>
        <v>0.15603371305884531</v>
      </c>
      <c r="AB24" s="170">
        <f>'1 Utsläpp'!AB24/'7 Syss'!AB24</f>
        <v>0.15168734030272452</v>
      </c>
      <c r="AC24" s="170">
        <f>'1 Utsläpp'!AC24/'7 Syss'!AC24</f>
        <v>0.14930389504577699</v>
      </c>
      <c r="AD24" s="170">
        <f>'1 Utsläpp'!AD24/'7 Syss'!AD24</f>
        <v>0.14233070869754963</v>
      </c>
      <c r="AE24" s="170">
        <f>'1 Utsläpp'!AE24/'7 Syss'!AE24</f>
        <v>0.14987261186884396</v>
      </c>
      <c r="AF24" s="170">
        <f>'1 Utsläpp'!AF24/'7 Syss'!AF24</f>
        <v>0.13760996269732698</v>
      </c>
      <c r="AG24" s="170">
        <f>'1 Utsläpp'!AG24/'7 Syss'!AG24</f>
        <v>0.1357616735110373</v>
      </c>
      <c r="AH24" s="170">
        <f>'1 Utsläpp'!AH24/'7 Syss'!AH24</f>
        <v>0.12893582002826462</v>
      </c>
      <c r="AI24" s="170">
        <f>'1 Utsläpp'!AI24/'7 Syss'!AI24</f>
        <v>0.13512871086260506</v>
      </c>
      <c r="AJ24" s="170">
        <f>'1 Utsläpp'!AJ24/'7 Syss'!AJ24</f>
        <v>0.13342171585962495</v>
      </c>
      <c r="AK24" s="170">
        <f>'1 Utsläpp'!AK24/'7 Syss'!AK24</f>
        <v>0.12058335259880584</v>
      </c>
      <c r="AL24" s="170">
        <f>'1 Utsläpp'!AL24/'7 Syss'!AL24</f>
        <v>0.12079927297430906</v>
      </c>
      <c r="AM24" s="170">
        <f>'1 Utsläpp'!AM24/'7 Syss'!AM24</f>
        <v>0.12481385589019721</v>
      </c>
      <c r="AN24" s="170">
        <f>'1 Utsläpp'!AN24/'7 Syss'!AN24</f>
        <v>0.12500515402150414</v>
      </c>
      <c r="AO24" s="170">
        <f>'1 Utsläpp'!AO24/'7 Syss'!AO24</f>
        <v>0.11260179773432699</v>
      </c>
      <c r="AP24" s="170">
        <f>'1 Utsläpp'!AP24/'7 Syss'!AP24</f>
        <v>0.10800766870365974</v>
      </c>
      <c r="AQ24" s="170">
        <f>'1 Utsläpp'!AQ24/'7 Syss'!AQ24</f>
        <v>0.11132049581609857</v>
      </c>
      <c r="AR24" s="170">
        <f>'1 Utsläpp'!AR24/'7 Syss'!AR24</f>
        <v>0.12383833280683618</v>
      </c>
      <c r="AS24" s="170">
        <f>'1 Utsläpp'!AS24/'7 Syss'!AS24</f>
        <v>0.11189337072127552</v>
      </c>
      <c r="AT24" s="170">
        <f>'1 Utsläpp'!AT24/'7 Syss'!AT24</f>
        <v>0.10881837814119251</v>
      </c>
      <c r="AU24" s="170">
        <f>'1 Utsläpp'!AU24/'7 Syss'!AU24</f>
        <v>0.10946033108257654</v>
      </c>
      <c r="AV24" s="170">
        <f>'1 Utsläpp'!AV24/'7 Syss'!AV24</f>
        <v>0.12225460205284895</v>
      </c>
      <c r="AW24" s="170">
        <f>'1 Utsläpp'!AW24/'7 Syss'!AW24</f>
        <v>0.10540897340517302</v>
      </c>
      <c r="AX24" s="170">
        <f>'1 Utsläpp'!AX24/'7 Syss'!AX24</f>
        <v>0.10193768832247643</v>
      </c>
      <c r="AY24" s="170">
        <f>'1 Utsläpp'!AY24/'7 Syss'!AY24</f>
        <v>0.10532194633520778</v>
      </c>
      <c r="AZ24" s="170">
        <f>'1 Utsläpp'!AZ24/'7 Syss'!AZ24</f>
        <v>0.11766196612645952</v>
      </c>
      <c r="BA24" s="297">
        <f>'1 Utsläpp'!BA24/'7 Syss'!BA24</f>
        <v>9.2091828264615538E-2</v>
      </c>
      <c r="BC24" s="290">
        <f t="shared" si="1"/>
        <v>-9.3341848486282464E-3</v>
      </c>
      <c r="BD24" s="168">
        <f t="shared" si="1"/>
        <v>-6.2914360810023551E-3</v>
      </c>
      <c r="BE24" s="168">
        <f t="shared" si="1"/>
        <v>7.5060358885914447E-3</v>
      </c>
      <c r="BF24" s="168">
        <f t="shared" si="1"/>
        <v>-1.6709993248637867E-2</v>
      </c>
      <c r="BG24" s="168">
        <f t="shared" si="1"/>
        <v>-1.2788695697781516E-2</v>
      </c>
      <c r="BH24" s="168">
        <f t="shared" si="1"/>
        <v>-5.7951577240934249E-2</v>
      </c>
      <c r="BI24" s="168">
        <f t="shared" si="1"/>
        <v>-6.3230953596720041E-2</v>
      </c>
      <c r="BJ24" s="168">
        <f t="shared" si="1"/>
        <v>-3.7807164535678006E-2</v>
      </c>
      <c r="BK24" s="168">
        <f t="shared" si="1"/>
        <v>-3.7566159876779914E-2</v>
      </c>
      <c r="BL24" s="397">
        <f t="shared" si="1"/>
        <v>-0.12633786963628602</v>
      </c>
    </row>
    <row r="25" spans="1:64" s="101" customFormat="1" ht="13.8" x14ac:dyDescent="0.3">
      <c r="A25" s="101">
        <v>21</v>
      </c>
      <c r="B25" s="101" t="s">
        <v>29</v>
      </c>
      <c r="C25" s="101" t="s">
        <v>12</v>
      </c>
      <c r="D25" s="170">
        <f>'1 Utsläpp'!D25/'7 Syss'!D25</f>
        <v>0.49388243494616224</v>
      </c>
      <c r="E25" s="170">
        <f>'1 Utsläpp'!E25/'7 Syss'!E25</f>
        <v>0.44508237324244382</v>
      </c>
      <c r="F25" s="170">
        <f>'1 Utsläpp'!F25/'7 Syss'!F25</f>
        <v>0.32647266526079499</v>
      </c>
      <c r="G25" s="170">
        <f>'1 Utsläpp'!G25/'7 Syss'!G25</f>
        <v>0.37722633365599584</v>
      </c>
      <c r="H25" s="170">
        <f>'1 Utsläpp'!H25/'7 Syss'!H25</f>
        <v>0.38423017556994488</v>
      </c>
      <c r="I25" s="170">
        <f>'1 Utsläpp'!I25/'7 Syss'!I25</f>
        <v>0.36798099805470902</v>
      </c>
      <c r="J25" s="170">
        <f>'1 Utsläpp'!J25/'7 Syss'!J25</f>
        <v>0.28712087080173687</v>
      </c>
      <c r="K25" s="170">
        <f>'1 Utsläpp'!K25/'7 Syss'!K25</f>
        <v>0.3635010403461848</v>
      </c>
      <c r="L25" s="170">
        <f>'1 Utsläpp'!L25/'7 Syss'!L25</f>
        <v>0.44382531427198252</v>
      </c>
      <c r="M25" s="170">
        <f>'1 Utsläpp'!M25/'7 Syss'!M25</f>
        <v>0.37737762964824234</v>
      </c>
      <c r="N25" s="170">
        <f>'1 Utsläpp'!N25/'7 Syss'!N25</f>
        <v>0.29038192136794855</v>
      </c>
      <c r="O25" s="170">
        <f>'1 Utsläpp'!O25/'7 Syss'!O25</f>
        <v>0.37887412308449026</v>
      </c>
      <c r="P25" s="170">
        <f>'1 Utsläpp'!P25/'7 Syss'!P25</f>
        <v>0.49581998712460829</v>
      </c>
      <c r="Q25" s="170">
        <f>'1 Utsläpp'!Q25/'7 Syss'!Q25</f>
        <v>0.42484092673335827</v>
      </c>
      <c r="R25" s="170">
        <f>'1 Utsläpp'!R25/'7 Syss'!R25</f>
        <v>0.30942316379566631</v>
      </c>
      <c r="S25" s="170">
        <f>'1 Utsläpp'!S25/'7 Syss'!S25</f>
        <v>0.36940396614870685</v>
      </c>
      <c r="T25" s="170">
        <f>'1 Utsläpp'!T25/'7 Syss'!T25</f>
        <v>0.35498779939329161</v>
      </c>
      <c r="U25" s="170">
        <f>'1 Utsläpp'!U25/'7 Syss'!U25</f>
        <v>0.33669172834833888</v>
      </c>
      <c r="V25" s="170">
        <f>'1 Utsläpp'!V25/'7 Syss'!V25</f>
        <v>0.23730859073337385</v>
      </c>
      <c r="W25" s="170">
        <f>'1 Utsläpp'!W25/'7 Syss'!W25</f>
        <v>0.31380015061970984</v>
      </c>
      <c r="X25" s="170">
        <f>'1 Utsläpp'!X25/'7 Syss'!X25</f>
        <v>0.34836276451840453</v>
      </c>
      <c r="Y25" s="170">
        <f>'1 Utsläpp'!Y25/'7 Syss'!Y25</f>
        <v>0.33348056043295371</v>
      </c>
      <c r="Z25" s="170">
        <f>'1 Utsläpp'!Z25/'7 Syss'!Z25</f>
        <v>0.22726170402902793</v>
      </c>
      <c r="AA25" s="170">
        <f>'1 Utsläpp'!AA25/'7 Syss'!AA25</f>
        <v>0.27720175775271144</v>
      </c>
      <c r="AB25" s="170">
        <f>'1 Utsläpp'!AB25/'7 Syss'!AB25</f>
        <v>0.32571491321304591</v>
      </c>
      <c r="AC25" s="170">
        <f>'1 Utsläpp'!AC25/'7 Syss'!AC25</f>
        <v>0.30946216309458635</v>
      </c>
      <c r="AD25" s="170">
        <f>'1 Utsläpp'!AD25/'7 Syss'!AD25</f>
        <v>0.2202606160637447</v>
      </c>
      <c r="AE25" s="170">
        <f>'1 Utsläpp'!AE25/'7 Syss'!AE25</f>
        <v>0.26261363997835113</v>
      </c>
      <c r="AF25" s="170">
        <f>'1 Utsläpp'!AF25/'7 Syss'!AF25</f>
        <v>0.26705156719017736</v>
      </c>
      <c r="AG25" s="170">
        <f>'1 Utsläpp'!AG25/'7 Syss'!AG25</f>
        <v>0.26393005818867493</v>
      </c>
      <c r="AH25" s="170">
        <f>'1 Utsläpp'!AH25/'7 Syss'!AH25</f>
        <v>0.18697687759374898</v>
      </c>
      <c r="AI25" s="170">
        <f>'1 Utsläpp'!AI25/'7 Syss'!AI25</f>
        <v>0.220907069009013</v>
      </c>
      <c r="AJ25" s="170">
        <f>'1 Utsläpp'!AJ25/'7 Syss'!AJ25</f>
        <v>0.24949392108007215</v>
      </c>
      <c r="AK25" s="170">
        <f>'1 Utsläpp'!AK25/'7 Syss'!AK25</f>
        <v>0.24936205459985802</v>
      </c>
      <c r="AL25" s="170">
        <f>'1 Utsläpp'!AL25/'7 Syss'!AL25</f>
        <v>0.18036978895463271</v>
      </c>
      <c r="AM25" s="170">
        <f>'1 Utsläpp'!AM25/'7 Syss'!AM25</f>
        <v>0.23685672800189414</v>
      </c>
      <c r="AN25" s="170">
        <f>'1 Utsläpp'!AN25/'7 Syss'!AN25</f>
        <v>0.21895651467919194</v>
      </c>
      <c r="AO25" s="170">
        <f>'1 Utsläpp'!AO25/'7 Syss'!AO25</f>
        <v>0.23535609059043919</v>
      </c>
      <c r="AP25" s="170">
        <f>'1 Utsläpp'!AP25/'7 Syss'!AP25</f>
        <v>0.17201974549679092</v>
      </c>
      <c r="AQ25" s="170">
        <f>'1 Utsläpp'!AQ25/'7 Syss'!AQ25</f>
        <v>0.21370545679789965</v>
      </c>
      <c r="AR25" s="170">
        <f>'1 Utsläpp'!AR25/'7 Syss'!AR25</f>
        <v>0.23019536593995024</v>
      </c>
      <c r="AS25" s="170">
        <f>'1 Utsläpp'!AS25/'7 Syss'!AS25</f>
        <v>0.23351055251580047</v>
      </c>
      <c r="AT25" s="170">
        <f>'1 Utsläpp'!AT25/'7 Syss'!AT25</f>
        <v>0.17714269975278807</v>
      </c>
      <c r="AU25" s="170">
        <f>'1 Utsläpp'!AU25/'7 Syss'!AU25</f>
        <v>0.20473607761518636</v>
      </c>
      <c r="AV25" s="170">
        <f>'1 Utsläpp'!AV25/'7 Syss'!AV25</f>
        <v>0.23107294873497647</v>
      </c>
      <c r="AW25" s="170">
        <f>'1 Utsläpp'!AW25/'7 Syss'!AW25</f>
        <v>0.24348178939531712</v>
      </c>
      <c r="AX25" s="170">
        <f>'1 Utsläpp'!AX25/'7 Syss'!AX25</f>
        <v>0.17898267721083103</v>
      </c>
      <c r="AY25" s="170">
        <f>'1 Utsläpp'!AY25/'7 Syss'!AY25</f>
        <v>0.21136714864912706</v>
      </c>
      <c r="AZ25" s="170">
        <f>'1 Utsläpp'!AZ25/'7 Syss'!AZ25</f>
        <v>0.24523000456441033</v>
      </c>
      <c r="BA25" s="297">
        <f>'1 Utsläpp'!BA25/'7 Syss'!BA25</f>
        <v>0.24516557353467833</v>
      </c>
      <c r="BC25" s="290">
        <f t="shared" si="1"/>
        <v>5.132914760369256E-2</v>
      </c>
      <c r="BD25" s="168">
        <f t="shared" si="1"/>
        <v>-7.8414714911724248E-3</v>
      </c>
      <c r="BE25" s="168">
        <f t="shared" si="1"/>
        <v>2.9781198903661377E-2</v>
      </c>
      <c r="BF25" s="168">
        <f t="shared" si="1"/>
        <v>-4.1970754126300025E-2</v>
      </c>
      <c r="BG25" s="168">
        <f t="shared" si="1"/>
        <v>3.812339103538509E-3</v>
      </c>
      <c r="BH25" s="168">
        <f t="shared" si="1"/>
        <v>4.2701440136594826E-2</v>
      </c>
      <c r="BI25" s="168">
        <f t="shared" si="1"/>
        <v>1.0386978749961084E-2</v>
      </c>
      <c r="BJ25" s="168">
        <f t="shared" si="1"/>
        <v>3.2388385628859151E-2</v>
      </c>
      <c r="BK25" s="168">
        <f t="shared" si="1"/>
        <v>6.1266608259155975E-2</v>
      </c>
      <c r="BL25" s="397">
        <f t="shared" si="1"/>
        <v>6.915441781263576E-3</v>
      </c>
    </row>
    <row r="26" spans="1:64" s="101" customFormat="1" ht="13.8" x14ac:dyDescent="0.3">
      <c r="A26" s="101">
        <v>22</v>
      </c>
      <c r="B26" s="101" t="s">
        <v>29</v>
      </c>
      <c r="C26" s="101" t="s">
        <v>13</v>
      </c>
      <c r="D26" s="170">
        <f>'1 Utsläpp'!D26/'7 Syss'!D26</f>
        <v>0.18576110838800422</v>
      </c>
      <c r="E26" s="170">
        <f>'1 Utsläpp'!E26/'7 Syss'!E26</f>
        <v>0.2439173224259287</v>
      </c>
      <c r="F26" s="170">
        <f>'1 Utsläpp'!F26/'7 Syss'!F26</f>
        <v>0.24151447163164519</v>
      </c>
      <c r="G26" s="170">
        <f>'1 Utsläpp'!G26/'7 Syss'!G26</f>
        <v>0.21457042811514462</v>
      </c>
      <c r="H26" s="170">
        <f>'1 Utsläpp'!H26/'7 Syss'!H26</f>
        <v>0.18767815920032993</v>
      </c>
      <c r="I26" s="170">
        <f>'1 Utsläpp'!I26/'7 Syss'!I26</f>
        <v>0.25103696322061392</v>
      </c>
      <c r="J26" s="170">
        <f>'1 Utsläpp'!J26/'7 Syss'!J26</f>
        <v>0.2608526319439553</v>
      </c>
      <c r="K26" s="170">
        <f>'1 Utsläpp'!K26/'7 Syss'!K26</f>
        <v>0.22886256769550078</v>
      </c>
      <c r="L26" s="170">
        <f>'1 Utsläpp'!L26/'7 Syss'!L26</f>
        <v>0.1714499175383408</v>
      </c>
      <c r="M26" s="170">
        <f>'1 Utsläpp'!M26/'7 Syss'!M26</f>
        <v>0.22590150585461513</v>
      </c>
      <c r="N26" s="170">
        <f>'1 Utsläpp'!N26/'7 Syss'!N26</f>
        <v>0.23042470645067265</v>
      </c>
      <c r="O26" s="170">
        <f>'1 Utsläpp'!O26/'7 Syss'!O26</f>
        <v>0.20642240941802603</v>
      </c>
      <c r="P26" s="170">
        <f>'1 Utsläpp'!P26/'7 Syss'!P26</f>
        <v>0.18031459319986892</v>
      </c>
      <c r="Q26" s="170">
        <f>'1 Utsläpp'!Q26/'7 Syss'!Q26</f>
        <v>0.24035367738787006</v>
      </c>
      <c r="R26" s="170">
        <f>'1 Utsläpp'!R26/'7 Syss'!R26</f>
        <v>0.22897763049319841</v>
      </c>
      <c r="S26" s="170">
        <f>'1 Utsläpp'!S26/'7 Syss'!S26</f>
        <v>0.2018967051427645</v>
      </c>
      <c r="T26" s="170">
        <f>'1 Utsläpp'!T26/'7 Syss'!T26</f>
        <v>0.16012794713150158</v>
      </c>
      <c r="U26" s="170">
        <f>'1 Utsläpp'!U26/'7 Syss'!U26</f>
        <v>0.20463527335966122</v>
      </c>
      <c r="V26" s="170">
        <f>'1 Utsläpp'!V26/'7 Syss'!V26</f>
        <v>0.19921165049026837</v>
      </c>
      <c r="W26" s="170">
        <f>'1 Utsläpp'!W26/'7 Syss'!W26</f>
        <v>0.18055363456561102</v>
      </c>
      <c r="X26" s="170">
        <f>'1 Utsläpp'!X26/'7 Syss'!X26</f>
        <v>0.14698832577895415</v>
      </c>
      <c r="Y26" s="170">
        <f>'1 Utsläpp'!Y26/'7 Syss'!Y26</f>
        <v>0.19187396415649013</v>
      </c>
      <c r="Z26" s="170">
        <f>'1 Utsläpp'!Z26/'7 Syss'!Z26</f>
        <v>0.19988261764440757</v>
      </c>
      <c r="AA26" s="170">
        <f>'1 Utsläpp'!AA26/'7 Syss'!AA26</f>
        <v>0.16801091804560195</v>
      </c>
      <c r="AB26" s="170">
        <f>'1 Utsläpp'!AB26/'7 Syss'!AB26</f>
        <v>0.13533114941056706</v>
      </c>
      <c r="AC26" s="170">
        <f>'1 Utsläpp'!AC26/'7 Syss'!AC26</f>
        <v>0.17380415032899343</v>
      </c>
      <c r="AD26" s="170">
        <f>'1 Utsläpp'!AD26/'7 Syss'!AD26</f>
        <v>0.17190633841693345</v>
      </c>
      <c r="AE26" s="170">
        <f>'1 Utsläpp'!AE26/'7 Syss'!AE26</f>
        <v>0.15683173629474439</v>
      </c>
      <c r="AF26" s="170">
        <f>'1 Utsläpp'!AF26/'7 Syss'!AF26</f>
        <v>0.12788899173444118</v>
      </c>
      <c r="AG26" s="170">
        <f>'1 Utsläpp'!AG26/'7 Syss'!AG26</f>
        <v>0.16205648038095469</v>
      </c>
      <c r="AH26" s="170">
        <f>'1 Utsläpp'!AH26/'7 Syss'!AH26</f>
        <v>0.16432060645641691</v>
      </c>
      <c r="AI26" s="170">
        <f>'1 Utsläpp'!AI26/'7 Syss'!AI26</f>
        <v>0.14449720547195163</v>
      </c>
      <c r="AJ26" s="170">
        <f>'1 Utsläpp'!AJ26/'7 Syss'!AJ26</f>
        <v>0.11608735741565503</v>
      </c>
      <c r="AK26" s="170">
        <f>'1 Utsläpp'!AK26/'7 Syss'!AK26</f>
        <v>0.15118509248927228</v>
      </c>
      <c r="AL26" s="170">
        <f>'1 Utsläpp'!AL26/'7 Syss'!AL26</f>
        <v>0.15452984807844586</v>
      </c>
      <c r="AM26" s="170">
        <f>'1 Utsläpp'!AM26/'7 Syss'!AM26</f>
        <v>0.14060081681869899</v>
      </c>
      <c r="AN26" s="170">
        <f>'1 Utsläpp'!AN26/'7 Syss'!AN26</f>
        <v>0.11156755661998054</v>
      </c>
      <c r="AO26" s="170">
        <f>'1 Utsläpp'!AO26/'7 Syss'!AO26</f>
        <v>0.14455986358795686</v>
      </c>
      <c r="AP26" s="170">
        <f>'1 Utsläpp'!AP26/'7 Syss'!AP26</f>
        <v>0.14335279693744415</v>
      </c>
      <c r="AQ26" s="170">
        <f>'1 Utsläpp'!AQ26/'7 Syss'!AQ26</f>
        <v>0.12170927200465437</v>
      </c>
      <c r="AR26" s="170">
        <f>'1 Utsläpp'!AR26/'7 Syss'!AR26</f>
        <v>0.10133044386523694</v>
      </c>
      <c r="AS26" s="170">
        <f>'1 Utsläpp'!AS26/'7 Syss'!AS26</f>
        <v>0.13449550005674238</v>
      </c>
      <c r="AT26" s="170">
        <f>'1 Utsläpp'!AT26/'7 Syss'!AT26</f>
        <v>0.14298720266556883</v>
      </c>
      <c r="AU26" s="170">
        <f>'1 Utsläpp'!AU26/'7 Syss'!AU26</f>
        <v>0.11571774597157654</v>
      </c>
      <c r="AV26" s="170">
        <f>'1 Utsläpp'!AV26/'7 Syss'!AV26</f>
        <v>9.8868378878521332E-2</v>
      </c>
      <c r="AW26" s="170">
        <f>'1 Utsläpp'!AW26/'7 Syss'!AW26</f>
        <v>0.13371002792551459</v>
      </c>
      <c r="AX26" s="170">
        <f>'1 Utsläpp'!AX26/'7 Syss'!AX26</f>
        <v>0.1363733512373905</v>
      </c>
      <c r="AY26" s="170">
        <f>'1 Utsläpp'!AY26/'7 Syss'!AY26</f>
        <v>0.1061993775957831</v>
      </c>
      <c r="AZ26" s="170">
        <f>'1 Utsläpp'!AZ26/'7 Syss'!AZ26</f>
        <v>8.8427623139989142E-2</v>
      </c>
      <c r="BA26" s="297">
        <f>'1 Utsläpp'!BA26/'7 Syss'!BA26</f>
        <v>0.10383906534946254</v>
      </c>
      <c r="BC26" s="290">
        <f t="shared" si="1"/>
        <v>-9.1757075846099823E-2</v>
      </c>
      <c r="BD26" s="168">
        <f t="shared" si="1"/>
        <v>-6.9620732071947855E-2</v>
      </c>
      <c r="BE26" s="168">
        <f t="shared" si="1"/>
        <v>-2.5503113973762703E-3</v>
      </c>
      <c r="BF26" s="168">
        <f t="shared" si="1"/>
        <v>-4.9228180683298373E-2</v>
      </c>
      <c r="BG26" s="168">
        <f t="shared" si="1"/>
        <v>-2.4297386775390062E-2</v>
      </c>
      <c r="BH26" s="168">
        <f t="shared" si="1"/>
        <v>-5.8401368885681038E-3</v>
      </c>
      <c r="BI26" s="168">
        <f t="shared" si="1"/>
        <v>-4.6254848719905373E-2</v>
      </c>
      <c r="BJ26" s="168">
        <f t="shared" si="1"/>
        <v>-8.2255044771883168E-2</v>
      </c>
      <c r="BK26" s="168">
        <f t="shared" si="1"/>
        <v>-0.10560257846809296</v>
      </c>
      <c r="BL26" s="397">
        <f t="shared" si="1"/>
        <v>-0.22340106452368835</v>
      </c>
    </row>
    <row r="27" spans="1:64" s="101" customFormat="1" ht="13.8" x14ac:dyDescent="0.3">
      <c r="A27" s="101">
        <v>23</v>
      </c>
      <c r="B27" s="101" t="s">
        <v>29</v>
      </c>
      <c r="C27" s="101" t="s">
        <v>44</v>
      </c>
      <c r="D27" s="170">
        <f>'1 Utsläpp'!D27/'7 Syss'!D27</f>
        <v>0.17892005105806261</v>
      </c>
      <c r="E27" s="170">
        <f>'1 Utsläpp'!E27/'7 Syss'!E27</f>
        <v>0.2167909672002398</v>
      </c>
      <c r="F27" s="170">
        <f>'1 Utsläpp'!F27/'7 Syss'!F27</f>
        <v>0.20974906564104034</v>
      </c>
      <c r="G27" s="170">
        <f>'1 Utsläpp'!G27/'7 Syss'!G27</f>
        <v>0.17591420454454049</v>
      </c>
      <c r="H27" s="170">
        <f>'1 Utsläpp'!H27/'7 Syss'!H27</f>
        <v>0.18568701978668567</v>
      </c>
      <c r="I27" s="170">
        <f>'1 Utsläpp'!I27/'7 Syss'!I27</f>
        <v>0.23398793717082736</v>
      </c>
      <c r="J27" s="170">
        <f>'1 Utsläpp'!J27/'7 Syss'!J27</f>
        <v>0.22565032137676025</v>
      </c>
      <c r="K27" s="170">
        <f>'1 Utsläpp'!K27/'7 Syss'!K27</f>
        <v>0.1822494651702701</v>
      </c>
      <c r="L27" s="170">
        <f>'1 Utsläpp'!L27/'7 Syss'!L27</f>
        <v>0.22609154058526898</v>
      </c>
      <c r="M27" s="170">
        <f>'1 Utsläpp'!M27/'7 Syss'!M27</f>
        <v>0.26318205703615521</v>
      </c>
      <c r="N27" s="170">
        <f>'1 Utsläpp'!N27/'7 Syss'!N27</f>
        <v>0.25847749813285242</v>
      </c>
      <c r="O27" s="170">
        <f>'1 Utsläpp'!O27/'7 Syss'!O27</f>
        <v>0.22033610305927823</v>
      </c>
      <c r="P27" s="170">
        <f>'1 Utsläpp'!P27/'7 Syss'!P27</f>
        <v>0.19732616352641899</v>
      </c>
      <c r="Q27" s="170">
        <f>'1 Utsläpp'!Q27/'7 Syss'!Q27</f>
        <v>0.23716066157200816</v>
      </c>
      <c r="R27" s="170">
        <f>'1 Utsläpp'!R27/'7 Syss'!R27</f>
        <v>0.2249690826759729</v>
      </c>
      <c r="S27" s="170">
        <f>'1 Utsläpp'!S27/'7 Syss'!S27</f>
        <v>0.19134301994969877</v>
      </c>
      <c r="T27" s="170">
        <f>'1 Utsläpp'!T27/'7 Syss'!T27</f>
        <v>0.22279443788822123</v>
      </c>
      <c r="U27" s="170">
        <f>'1 Utsläpp'!U27/'7 Syss'!U27</f>
        <v>0.24286039704431428</v>
      </c>
      <c r="V27" s="170">
        <f>'1 Utsläpp'!V27/'7 Syss'!V27</f>
        <v>0.23124586899201896</v>
      </c>
      <c r="W27" s="170">
        <f>'1 Utsläpp'!W27/'7 Syss'!W27</f>
        <v>0.20170434608129564</v>
      </c>
      <c r="X27" s="170">
        <f>'1 Utsläpp'!X27/'7 Syss'!X27</f>
        <v>0.20406172890047963</v>
      </c>
      <c r="Y27" s="170">
        <f>'1 Utsläpp'!Y27/'7 Syss'!Y27</f>
        <v>0.23600227771060894</v>
      </c>
      <c r="Z27" s="170">
        <f>'1 Utsläpp'!Z27/'7 Syss'!Z27</f>
        <v>0.22324095255302079</v>
      </c>
      <c r="AA27" s="170">
        <f>'1 Utsläpp'!AA27/'7 Syss'!AA27</f>
        <v>0.19165714203536949</v>
      </c>
      <c r="AB27" s="170">
        <f>'1 Utsläpp'!AB27/'7 Syss'!AB27</f>
        <v>0.19063159363460047</v>
      </c>
      <c r="AC27" s="170">
        <f>'1 Utsläpp'!AC27/'7 Syss'!AC27</f>
        <v>0.22795183742370939</v>
      </c>
      <c r="AD27" s="170">
        <f>'1 Utsläpp'!AD27/'7 Syss'!AD27</f>
        <v>0.21154443958354704</v>
      </c>
      <c r="AE27" s="170">
        <f>'1 Utsläpp'!AE27/'7 Syss'!AE27</f>
        <v>0.18586203494536463</v>
      </c>
      <c r="AF27" s="170">
        <f>'1 Utsläpp'!AF27/'7 Syss'!AF27</f>
        <v>0.19464341464454601</v>
      </c>
      <c r="AG27" s="170">
        <f>'1 Utsläpp'!AG27/'7 Syss'!AG27</f>
        <v>0.23969453014047679</v>
      </c>
      <c r="AH27" s="170">
        <f>'1 Utsläpp'!AH27/'7 Syss'!AH27</f>
        <v>0.22365944743641067</v>
      </c>
      <c r="AI27" s="170">
        <f>'1 Utsläpp'!AI27/'7 Syss'!AI27</f>
        <v>0.19132484367098107</v>
      </c>
      <c r="AJ27" s="170">
        <f>'1 Utsläpp'!AJ27/'7 Syss'!AJ27</f>
        <v>0.18606609691250506</v>
      </c>
      <c r="AK27" s="170">
        <f>'1 Utsläpp'!AK27/'7 Syss'!AK27</f>
        <v>0.23655935153459931</v>
      </c>
      <c r="AL27" s="170">
        <f>'1 Utsläpp'!AL27/'7 Syss'!AL27</f>
        <v>0.23566483387560055</v>
      </c>
      <c r="AM27" s="170">
        <f>'1 Utsläpp'!AM27/'7 Syss'!AM27</f>
        <v>0.19037602208626175</v>
      </c>
      <c r="AN27" s="170">
        <f>'1 Utsläpp'!AN27/'7 Syss'!AN27</f>
        <v>0.19024639054935824</v>
      </c>
      <c r="AO27" s="170">
        <f>'1 Utsläpp'!AO27/'7 Syss'!AO27</f>
        <v>0.26418060943622984</v>
      </c>
      <c r="AP27" s="170">
        <f>'1 Utsläpp'!AP27/'7 Syss'!AP27</f>
        <v>0.25000866701369123</v>
      </c>
      <c r="AQ27" s="170">
        <f>'1 Utsläpp'!AQ27/'7 Syss'!AQ27</f>
        <v>0.19693096402155433</v>
      </c>
      <c r="AR27" s="170">
        <f>'1 Utsläpp'!AR27/'7 Syss'!AR27</f>
        <v>0.17220131500933622</v>
      </c>
      <c r="AS27" s="170">
        <f>'1 Utsläpp'!AS27/'7 Syss'!AS27</f>
        <v>0.24614301589433876</v>
      </c>
      <c r="AT27" s="170">
        <f>'1 Utsläpp'!AT27/'7 Syss'!AT27</f>
        <v>0.23233376666030295</v>
      </c>
      <c r="AU27" s="170">
        <f>'1 Utsläpp'!AU27/'7 Syss'!AU27</f>
        <v>0.18217360659908105</v>
      </c>
      <c r="AV27" s="170">
        <f>'1 Utsläpp'!AV27/'7 Syss'!AV27</f>
        <v>0.17755116307388452</v>
      </c>
      <c r="AW27" s="170">
        <f>'1 Utsläpp'!AW27/'7 Syss'!AW27</f>
        <v>0.2498783953900944</v>
      </c>
      <c r="AX27" s="170">
        <f>'1 Utsläpp'!AX27/'7 Syss'!AX27</f>
        <v>0.22796195872378841</v>
      </c>
      <c r="AY27" s="170">
        <f>'1 Utsläpp'!AY27/'7 Syss'!AY27</f>
        <v>0.17982492755455548</v>
      </c>
      <c r="AZ27" s="170">
        <f>'1 Utsläpp'!AZ27/'7 Syss'!AZ27</f>
        <v>0.16607187250015498</v>
      </c>
      <c r="BA27" s="297">
        <f>'1 Utsläpp'!BA27/'7 Syss'!BA27</f>
        <v>0.21445817400444855</v>
      </c>
      <c r="BB27"/>
      <c r="BC27" s="290">
        <f t="shared" si="1"/>
        <v>-9.4851079633704427E-2</v>
      </c>
      <c r="BD27" s="168">
        <f t="shared" si="1"/>
        <v>-6.8277507499070023E-2</v>
      </c>
      <c r="BE27" s="168">
        <f t="shared" si="1"/>
        <v>-7.0697150480868554E-2</v>
      </c>
      <c r="BF27" s="168">
        <f t="shared" si="1"/>
        <v>-7.4936704320698211E-2</v>
      </c>
      <c r="BG27" s="168">
        <f t="shared" si="1"/>
        <v>3.1067405404298087E-2</v>
      </c>
      <c r="BH27" s="168">
        <f t="shared" si="1"/>
        <v>1.517564689854578E-2</v>
      </c>
      <c r="BI27" s="168">
        <f t="shared" si="1"/>
        <v>-1.8816928763121132E-2</v>
      </c>
      <c r="BJ27" s="168">
        <f t="shared" si="1"/>
        <v>-1.2892531955490338E-2</v>
      </c>
      <c r="BK27" s="168">
        <f t="shared" si="1"/>
        <v>-6.4653423694851608E-2</v>
      </c>
      <c r="BL27" s="397">
        <f t="shared" si="1"/>
        <v>-0.14174983527627527</v>
      </c>
    </row>
    <row r="28" spans="1:64" s="101" customFormat="1" ht="13.8" x14ac:dyDescent="0.3">
      <c r="A28" s="101">
        <v>24</v>
      </c>
      <c r="B28" s="101" t="s">
        <v>29</v>
      </c>
      <c r="C28" s="101" t="s">
        <v>14</v>
      </c>
      <c r="D28" s="170">
        <f>'1 Utsläpp'!D28/'7 Syss'!D28</f>
        <v>1.2665180980961088</v>
      </c>
      <c r="E28" s="170">
        <f>'1 Utsläpp'!E28/'7 Syss'!E28</f>
        <v>0.89531995300045586</v>
      </c>
      <c r="F28" s="170">
        <f>'1 Utsläpp'!F28/'7 Syss'!F28</f>
        <v>0.89072641025999044</v>
      </c>
      <c r="G28" s="170">
        <f>'1 Utsläpp'!G28/'7 Syss'!G28</f>
        <v>1.0678050361848359</v>
      </c>
      <c r="H28" s="170">
        <f>'1 Utsläpp'!H28/'7 Syss'!H28</f>
        <v>1.1633498173504968</v>
      </c>
      <c r="I28" s="170">
        <f>'1 Utsläpp'!I28/'7 Syss'!I28</f>
        <v>0.83017638065203347</v>
      </c>
      <c r="J28" s="170">
        <f>'1 Utsläpp'!J28/'7 Syss'!J28</f>
        <v>0.85459048775529822</v>
      </c>
      <c r="K28" s="170">
        <f>'1 Utsläpp'!K28/'7 Syss'!K28</f>
        <v>1.1117491928780614</v>
      </c>
      <c r="L28" s="170">
        <f>'1 Utsläpp'!L28/'7 Syss'!L28</f>
        <v>1.4319999752020205</v>
      </c>
      <c r="M28" s="170">
        <f>'1 Utsläpp'!M28/'7 Syss'!M28</f>
        <v>0.94451804874177758</v>
      </c>
      <c r="N28" s="170">
        <f>'1 Utsläpp'!N28/'7 Syss'!N28</f>
        <v>0.94455911618110011</v>
      </c>
      <c r="O28" s="170">
        <f>'1 Utsläpp'!O28/'7 Syss'!O28</f>
        <v>1.2816304840283945</v>
      </c>
      <c r="P28" s="170">
        <f>'1 Utsläpp'!P28/'7 Syss'!P28</f>
        <v>1.1188742371458502</v>
      </c>
      <c r="Q28" s="170">
        <f>'1 Utsläpp'!Q28/'7 Syss'!Q28</f>
        <v>0.82935097640575595</v>
      </c>
      <c r="R28" s="170">
        <f>'1 Utsläpp'!R28/'7 Syss'!R28</f>
        <v>0.82564682635918829</v>
      </c>
      <c r="S28" s="170">
        <f>'1 Utsläpp'!S28/'7 Syss'!S28</f>
        <v>0.89081335107213055</v>
      </c>
      <c r="T28" s="170">
        <f>'1 Utsläpp'!T28/'7 Syss'!T28</f>
        <v>0.94908075034132366</v>
      </c>
      <c r="U28" s="170">
        <f>'1 Utsläpp'!U28/'7 Syss'!U28</f>
        <v>0.72168650653349709</v>
      </c>
      <c r="V28" s="170">
        <f>'1 Utsläpp'!V28/'7 Syss'!V28</f>
        <v>0.72216686665033403</v>
      </c>
      <c r="W28" s="170">
        <f>'1 Utsläpp'!W28/'7 Syss'!W28</f>
        <v>0.86436237926592008</v>
      </c>
      <c r="X28" s="170">
        <f>'1 Utsläpp'!X28/'7 Syss'!X28</f>
        <v>0.84763864696772462</v>
      </c>
      <c r="Y28" s="170">
        <f>'1 Utsläpp'!Y28/'7 Syss'!Y28</f>
        <v>0.66240425117185087</v>
      </c>
      <c r="Z28" s="170">
        <f>'1 Utsläpp'!Z28/'7 Syss'!Z28</f>
        <v>0.61561364034523303</v>
      </c>
      <c r="AA28" s="170">
        <f>'1 Utsläpp'!AA28/'7 Syss'!AA28</f>
        <v>0.70395092470286535</v>
      </c>
      <c r="AB28" s="170">
        <f>'1 Utsläpp'!AB28/'7 Syss'!AB28</f>
        <v>0.86090135776407872</v>
      </c>
      <c r="AC28" s="170">
        <f>'1 Utsläpp'!AC28/'7 Syss'!AC28</f>
        <v>0.67514665796081708</v>
      </c>
      <c r="AD28" s="170">
        <f>'1 Utsläpp'!AD28/'7 Syss'!AD28</f>
        <v>0.65078449766055335</v>
      </c>
      <c r="AE28" s="170">
        <f>'1 Utsläpp'!AE28/'7 Syss'!AE28</f>
        <v>0.69496121369825337</v>
      </c>
      <c r="AF28" s="170">
        <f>'1 Utsläpp'!AF28/'7 Syss'!AF28</f>
        <v>0.77898604134794269</v>
      </c>
      <c r="AG28" s="170">
        <f>'1 Utsläpp'!AG28/'7 Syss'!AG28</f>
        <v>0.65566939927897272</v>
      </c>
      <c r="AH28" s="170">
        <f>'1 Utsläpp'!AH28/'7 Syss'!AH28</f>
        <v>0.6257969381277243</v>
      </c>
      <c r="AI28" s="170">
        <f>'1 Utsläpp'!AI28/'7 Syss'!AI28</f>
        <v>0.64550487316695204</v>
      </c>
      <c r="AJ28" s="170">
        <f>'1 Utsläpp'!AJ28/'7 Syss'!AJ28</f>
        <v>0.74704413497351818</v>
      </c>
      <c r="AK28" s="170">
        <f>'1 Utsläpp'!AK28/'7 Syss'!AK28</f>
        <v>0.57948950865476567</v>
      </c>
      <c r="AL28" s="170">
        <f>'1 Utsläpp'!AL28/'7 Syss'!AL28</f>
        <v>0.60401839737650798</v>
      </c>
      <c r="AM28" s="170">
        <f>'1 Utsläpp'!AM28/'7 Syss'!AM28</f>
        <v>0.67889290899894128</v>
      </c>
      <c r="AN28" s="170">
        <f>'1 Utsläpp'!AN28/'7 Syss'!AN28</f>
        <v>0.65002641155976992</v>
      </c>
      <c r="AO28" s="170">
        <f>'1 Utsläpp'!AO28/'7 Syss'!AO28</f>
        <v>0.55781137693953242</v>
      </c>
      <c r="AP28" s="170">
        <f>'1 Utsläpp'!AP28/'7 Syss'!AP28</f>
        <v>0.55519867619413354</v>
      </c>
      <c r="AQ28" s="170">
        <f>'1 Utsläpp'!AQ28/'7 Syss'!AQ28</f>
        <v>0.54161806822857905</v>
      </c>
      <c r="AR28" s="170">
        <f>'1 Utsläpp'!AR28/'7 Syss'!AR28</f>
        <v>0.64332118822553064</v>
      </c>
      <c r="AS28" s="170">
        <f>'1 Utsläpp'!AS28/'7 Syss'!AS28</f>
        <v>0.52712711940793755</v>
      </c>
      <c r="AT28" s="170">
        <f>'1 Utsläpp'!AT28/'7 Syss'!AT28</f>
        <v>0.53036509544297716</v>
      </c>
      <c r="AU28" s="170">
        <f>'1 Utsläpp'!AU28/'7 Syss'!AU28</f>
        <v>0.54922672183532018</v>
      </c>
      <c r="AV28" s="170">
        <f>'1 Utsläpp'!AV28/'7 Syss'!AV28</f>
        <v>0.64610617359634348</v>
      </c>
      <c r="AW28" s="170">
        <f>'1 Utsläpp'!AW28/'7 Syss'!AW28</f>
        <v>0.50441972335750196</v>
      </c>
      <c r="AX28" s="170">
        <f>'1 Utsläpp'!AX28/'7 Syss'!AX28</f>
        <v>0.50543380527709181</v>
      </c>
      <c r="AY28" s="170">
        <f>'1 Utsläpp'!AY28/'7 Syss'!AY28</f>
        <v>0.53336628257310703</v>
      </c>
      <c r="AZ28" s="170">
        <f>'1 Utsläpp'!AZ28/'7 Syss'!AZ28</f>
        <v>0.61540512005075376</v>
      </c>
      <c r="BA28" s="297">
        <f>'1 Utsläpp'!BA28/'7 Syss'!BA28</f>
        <v>0.46632359438972426</v>
      </c>
      <c r="BB28"/>
      <c r="BC28" s="290">
        <f t="shared" si="1"/>
        <v>-1.031530906282685E-2</v>
      </c>
      <c r="BD28" s="168">
        <f t="shared" si="1"/>
        <v>-5.5008303523578217E-2</v>
      </c>
      <c r="BE28" s="168">
        <f t="shared" si="1"/>
        <v>-4.4729178609339781E-2</v>
      </c>
      <c r="BF28" s="168">
        <f t="shared" si="1"/>
        <v>1.404800550990859E-2</v>
      </c>
      <c r="BG28" s="168">
        <f t="shared" si="1"/>
        <v>4.3290745303985467E-3</v>
      </c>
      <c r="BH28" s="168">
        <f t="shared" si="1"/>
        <v>-4.3077647145038256E-2</v>
      </c>
      <c r="BI28" s="168">
        <f t="shared" si="1"/>
        <v>-4.7007788370880599E-2</v>
      </c>
      <c r="BJ28" s="168">
        <f t="shared" si="1"/>
        <v>-2.8877763283645774E-2</v>
      </c>
      <c r="BK28" s="168">
        <f t="shared" si="1"/>
        <v>-4.7517041006901573E-2</v>
      </c>
      <c r="BL28" s="397">
        <f t="shared" si="1"/>
        <v>-7.5524661712677466E-2</v>
      </c>
    </row>
    <row r="29" spans="1:64" s="101" customFormat="1" ht="13.8" x14ac:dyDescent="0.3">
      <c r="A29" s="101">
        <v>25</v>
      </c>
      <c r="B29" s="101" t="s">
        <v>29</v>
      </c>
      <c r="C29" s="101" t="s">
        <v>45</v>
      </c>
      <c r="D29" s="170">
        <f>'1 Utsläpp'!D29/'7 Syss'!D29</f>
        <v>0.54528739086363232</v>
      </c>
      <c r="E29" s="170">
        <f>'1 Utsläpp'!E29/'7 Syss'!E29</f>
        <v>0.63239570401592204</v>
      </c>
      <c r="F29" s="170">
        <f>'1 Utsläpp'!F29/'7 Syss'!F29</f>
        <v>0.64014084662108728</v>
      </c>
      <c r="G29" s="170">
        <f>'1 Utsläpp'!G29/'7 Syss'!G29</f>
        <v>0.5411266633282662</v>
      </c>
      <c r="H29" s="170">
        <f>'1 Utsläpp'!H29/'7 Syss'!H29</f>
        <v>0.48983234455563424</v>
      </c>
      <c r="I29" s="170">
        <f>'1 Utsläpp'!I29/'7 Syss'!I29</f>
        <v>0.60583396426317626</v>
      </c>
      <c r="J29" s="170">
        <f>'1 Utsläpp'!J29/'7 Syss'!J29</f>
        <v>0.63042579992292802</v>
      </c>
      <c r="K29" s="170">
        <f>'1 Utsläpp'!K29/'7 Syss'!K29</f>
        <v>0.53419321985732071</v>
      </c>
      <c r="L29" s="170">
        <f>'1 Utsläpp'!L29/'7 Syss'!L29</f>
        <v>0.49238713592776651</v>
      </c>
      <c r="M29" s="170">
        <f>'1 Utsläpp'!M29/'7 Syss'!M29</f>
        <v>0.57455527248163041</v>
      </c>
      <c r="N29" s="170">
        <f>'1 Utsläpp'!N29/'7 Syss'!N29</f>
        <v>0.58390263697801825</v>
      </c>
      <c r="O29" s="170">
        <f>'1 Utsläpp'!O29/'7 Syss'!O29</f>
        <v>0.51961689527432298</v>
      </c>
      <c r="P29" s="170">
        <f>'1 Utsläpp'!P29/'7 Syss'!P29</f>
        <v>0.49126418518947618</v>
      </c>
      <c r="Q29" s="170">
        <f>'1 Utsläpp'!Q29/'7 Syss'!Q29</f>
        <v>0.57191537473585696</v>
      </c>
      <c r="R29" s="170">
        <f>'1 Utsläpp'!R29/'7 Syss'!R29</f>
        <v>0.56704034078058341</v>
      </c>
      <c r="S29" s="170">
        <f>'1 Utsläpp'!S29/'7 Syss'!S29</f>
        <v>0.47940232924934173</v>
      </c>
      <c r="T29" s="170">
        <f>'1 Utsläpp'!T29/'7 Syss'!T29</f>
        <v>0.43098403792148515</v>
      </c>
      <c r="U29" s="170">
        <f>'1 Utsläpp'!U29/'7 Syss'!U29</f>
        <v>0.49910650669653173</v>
      </c>
      <c r="V29" s="170">
        <f>'1 Utsläpp'!V29/'7 Syss'!V29</f>
        <v>0.49010358349532473</v>
      </c>
      <c r="W29" s="170">
        <f>'1 Utsläpp'!W29/'7 Syss'!W29</f>
        <v>0.43123004904465773</v>
      </c>
      <c r="X29" s="170">
        <f>'1 Utsläpp'!X29/'7 Syss'!X29</f>
        <v>0.39624034040259121</v>
      </c>
      <c r="Y29" s="170">
        <f>'1 Utsläpp'!Y29/'7 Syss'!Y29</f>
        <v>0.47411771267685182</v>
      </c>
      <c r="Z29" s="170">
        <f>'1 Utsläpp'!Z29/'7 Syss'!Z29</f>
        <v>0.48552277195186283</v>
      </c>
      <c r="AA29" s="170">
        <f>'1 Utsläpp'!AA29/'7 Syss'!AA29</f>
        <v>0.40626169037633636</v>
      </c>
      <c r="AB29" s="170">
        <f>'1 Utsläpp'!AB29/'7 Syss'!AB29</f>
        <v>0.37404722742058827</v>
      </c>
      <c r="AC29" s="170">
        <f>'1 Utsläpp'!AC29/'7 Syss'!AC29</f>
        <v>0.45355574550130245</v>
      </c>
      <c r="AD29" s="170">
        <f>'1 Utsläpp'!AD29/'7 Syss'!AD29</f>
        <v>0.45483215512611952</v>
      </c>
      <c r="AE29" s="170">
        <f>'1 Utsläpp'!AE29/'7 Syss'!AE29</f>
        <v>0.38535015821752699</v>
      </c>
      <c r="AF29" s="170">
        <f>'1 Utsläpp'!AF29/'7 Syss'!AF29</f>
        <v>0.36182873709986091</v>
      </c>
      <c r="AG29" s="170">
        <f>'1 Utsläpp'!AG29/'7 Syss'!AG29</f>
        <v>0.43658248474088052</v>
      </c>
      <c r="AH29" s="170">
        <f>'1 Utsläpp'!AH29/'7 Syss'!AH29</f>
        <v>0.42717311165582439</v>
      </c>
      <c r="AI29" s="170">
        <f>'1 Utsläpp'!AI29/'7 Syss'!AI29</f>
        <v>0.36075882432048811</v>
      </c>
      <c r="AJ29" s="170">
        <f>'1 Utsläpp'!AJ29/'7 Syss'!AJ29</f>
        <v>0.33269389458549536</v>
      </c>
      <c r="AK29" s="170">
        <f>'1 Utsläpp'!AK29/'7 Syss'!AK29</f>
        <v>0.37375991669912617</v>
      </c>
      <c r="AL29" s="170">
        <f>'1 Utsläpp'!AL29/'7 Syss'!AL29</f>
        <v>0.40213812502377128</v>
      </c>
      <c r="AM29" s="170">
        <f>'1 Utsläpp'!AM29/'7 Syss'!AM29</f>
        <v>0.35062273069403765</v>
      </c>
      <c r="AN29" s="170">
        <f>'1 Utsläpp'!AN29/'7 Syss'!AN29</f>
        <v>0.29633594904482774</v>
      </c>
      <c r="AO29" s="170">
        <f>'1 Utsläpp'!AO29/'7 Syss'!AO29</f>
        <v>0.34206185588219634</v>
      </c>
      <c r="AP29" s="170">
        <f>'1 Utsläpp'!AP29/'7 Syss'!AP29</f>
        <v>0.35694812853307423</v>
      </c>
      <c r="AQ29" s="170">
        <f>'1 Utsläpp'!AQ29/'7 Syss'!AQ29</f>
        <v>0.30226713596366267</v>
      </c>
      <c r="AR29" s="170">
        <f>'1 Utsläpp'!AR29/'7 Syss'!AR29</f>
        <v>0.27483245040053805</v>
      </c>
      <c r="AS29" s="170">
        <f>'1 Utsläpp'!AS29/'7 Syss'!AS29</f>
        <v>0.32227085240469028</v>
      </c>
      <c r="AT29" s="170">
        <f>'1 Utsläpp'!AT29/'7 Syss'!AT29</f>
        <v>0.34238169053125928</v>
      </c>
      <c r="AU29" s="170">
        <f>'1 Utsläpp'!AU29/'7 Syss'!AU29</f>
        <v>0.29155117470900699</v>
      </c>
      <c r="AV29" s="170">
        <f>'1 Utsläpp'!AV29/'7 Syss'!AV29</f>
        <v>0.2673100441398199</v>
      </c>
      <c r="AW29" s="170">
        <f>'1 Utsläpp'!AW29/'7 Syss'!AW29</f>
        <v>0.31805454035491187</v>
      </c>
      <c r="AX29" s="170">
        <f>'1 Utsläpp'!AX29/'7 Syss'!AX29</f>
        <v>0.33525002386805319</v>
      </c>
      <c r="AY29" s="170">
        <f>'1 Utsläpp'!AY29/'7 Syss'!AY29</f>
        <v>0.28487091638082956</v>
      </c>
      <c r="AZ29" s="170">
        <f>'1 Utsläpp'!AZ29/'7 Syss'!AZ29</f>
        <v>0.25390171518860688</v>
      </c>
      <c r="BA29" s="297">
        <f>'1 Utsläpp'!BA29/'7 Syss'!BA29</f>
        <v>0.27523237678113094</v>
      </c>
      <c r="BB29"/>
      <c r="BC29" s="290">
        <f t="shared" si="1"/>
        <v>-7.2564596747716203E-2</v>
      </c>
      <c r="BD29" s="168">
        <f t="shared" si="1"/>
        <v>-5.7857966730794907E-2</v>
      </c>
      <c r="BE29" s="168">
        <f t="shared" si="1"/>
        <v>-4.0808276714260017E-2</v>
      </c>
      <c r="BF29" s="168">
        <f t="shared" si="1"/>
        <v>-3.5451956166163923E-2</v>
      </c>
      <c r="BG29" s="168">
        <f t="shared" si="1"/>
        <v>-2.7370880875802972E-2</v>
      </c>
      <c r="BH29" s="168">
        <f t="shared" si="1"/>
        <v>-1.3083131838692585E-2</v>
      </c>
      <c r="BI29" s="168">
        <f t="shared" si="1"/>
        <v>-2.0829579561162159E-2</v>
      </c>
      <c r="BJ29" s="168">
        <f t="shared" si="1"/>
        <v>-2.2912815682683774E-2</v>
      </c>
      <c r="BK29" s="168">
        <f t="shared" si="1"/>
        <v>-5.0160213748644766E-2</v>
      </c>
      <c r="BL29" s="397">
        <f t="shared" si="1"/>
        <v>-0.13463779993832625</v>
      </c>
    </row>
    <row r="30" spans="1:64" s="101" customFormat="1" ht="13.8" x14ac:dyDescent="0.3">
      <c r="A30" s="101">
        <v>26</v>
      </c>
      <c r="B30" s="101" t="s">
        <v>29</v>
      </c>
      <c r="C30" s="101" t="s">
        <v>15</v>
      </c>
      <c r="D30" s="170">
        <f>'1 Utsläpp'!D30/'7 Syss'!D30</f>
        <v>0.33446282194201632</v>
      </c>
      <c r="E30" s="170">
        <f>'1 Utsläpp'!E30/'7 Syss'!E30</f>
        <v>0.395032955900328</v>
      </c>
      <c r="F30" s="170">
        <f>'1 Utsläpp'!F30/'7 Syss'!F30</f>
        <v>0.40444475201651914</v>
      </c>
      <c r="G30" s="170">
        <f>'1 Utsläpp'!G30/'7 Syss'!G30</f>
        <v>0.33907998219289193</v>
      </c>
      <c r="H30" s="170">
        <f>'1 Utsläpp'!H30/'7 Syss'!H30</f>
        <v>0.33808462638628217</v>
      </c>
      <c r="I30" s="170">
        <f>'1 Utsläpp'!I30/'7 Syss'!I30</f>
        <v>0.41042939264962641</v>
      </c>
      <c r="J30" s="170">
        <f>'1 Utsläpp'!J30/'7 Syss'!J30</f>
        <v>0.42426547787339852</v>
      </c>
      <c r="K30" s="170">
        <f>'1 Utsläpp'!K30/'7 Syss'!K30</f>
        <v>0.3588841274844482</v>
      </c>
      <c r="L30" s="170">
        <f>'1 Utsläpp'!L30/'7 Syss'!L30</f>
        <v>0.32313681003865086</v>
      </c>
      <c r="M30" s="170">
        <f>'1 Utsläpp'!M30/'7 Syss'!M30</f>
        <v>0.3802125926068099</v>
      </c>
      <c r="N30" s="170">
        <f>'1 Utsläpp'!N30/'7 Syss'!N30</f>
        <v>0.39972530671837453</v>
      </c>
      <c r="O30" s="170">
        <f>'1 Utsläpp'!O30/'7 Syss'!O30</f>
        <v>0.34590508604377507</v>
      </c>
      <c r="P30" s="170">
        <f>'1 Utsläpp'!P30/'7 Syss'!P30</f>
        <v>0.32608354758382102</v>
      </c>
      <c r="Q30" s="170">
        <f>'1 Utsläpp'!Q30/'7 Syss'!Q30</f>
        <v>0.40773719582484003</v>
      </c>
      <c r="R30" s="170">
        <f>'1 Utsläpp'!R30/'7 Syss'!R30</f>
        <v>0.41354587828337952</v>
      </c>
      <c r="S30" s="170">
        <f>'1 Utsläpp'!S30/'7 Syss'!S30</f>
        <v>0.34835484641470382</v>
      </c>
      <c r="T30" s="170">
        <f>'1 Utsläpp'!T30/'7 Syss'!T30</f>
        <v>0.30321278998128309</v>
      </c>
      <c r="U30" s="170">
        <f>'1 Utsläpp'!U30/'7 Syss'!U30</f>
        <v>0.37718776420433686</v>
      </c>
      <c r="V30" s="170">
        <f>'1 Utsläpp'!V30/'7 Syss'!V30</f>
        <v>0.36627008407386252</v>
      </c>
      <c r="W30" s="170">
        <f>'1 Utsläpp'!W30/'7 Syss'!W30</f>
        <v>0.32113642976609413</v>
      </c>
      <c r="X30" s="170">
        <f>'1 Utsläpp'!X30/'7 Syss'!X30</f>
        <v>0.28071237563164059</v>
      </c>
      <c r="Y30" s="170">
        <f>'1 Utsläpp'!Y30/'7 Syss'!Y30</f>
        <v>0.3527638256197948</v>
      </c>
      <c r="Z30" s="170">
        <f>'1 Utsläpp'!Z30/'7 Syss'!Z30</f>
        <v>0.36842820678979499</v>
      </c>
      <c r="AA30" s="170">
        <f>'1 Utsläpp'!AA30/'7 Syss'!AA30</f>
        <v>0.29475525169243499</v>
      </c>
      <c r="AB30" s="170">
        <f>'1 Utsläpp'!AB30/'7 Syss'!AB30</f>
        <v>0.27230857907717965</v>
      </c>
      <c r="AC30" s="170">
        <f>'1 Utsläpp'!AC30/'7 Syss'!AC30</f>
        <v>0.33854845878610301</v>
      </c>
      <c r="AD30" s="170">
        <f>'1 Utsläpp'!AD30/'7 Syss'!AD30</f>
        <v>0.34129254189992064</v>
      </c>
      <c r="AE30" s="170">
        <f>'1 Utsläpp'!AE30/'7 Syss'!AE30</f>
        <v>0.29309659232936996</v>
      </c>
      <c r="AF30" s="170">
        <f>'1 Utsläpp'!AF30/'7 Syss'!AF30</f>
        <v>0.27531367825254893</v>
      </c>
      <c r="AG30" s="170">
        <f>'1 Utsläpp'!AG30/'7 Syss'!AG30</f>
        <v>0.34052379305030833</v>
      </c>
      <c r="AH30" s="170">
        <f>'1 Utsläpp'!AH30/'7 Syss'!AH30</f>
        <v>0.32902649221940705</v>
      </c>
      <c r="AI30" s="170">
        <f>'1 Utsläpp'!AI30/'7 Syss'!AI30</f>
        <v>0.28008081636226917</v>
      </c>
      <c r="AJ30" s="170">
        <f>'1 Utsläpp'!AJ30/'7 Syss'!AJ30</f>
        <v>0.25864285284702354</v>
      </c>
      <c r="AK30" s="170">
        <f>'1 Utsläpp'!AK30/'7 Syss'!AK30</f>
        <v>0.31956194366818963</v>
      </c>
      <c r="AL30" s="170">
        <f>'1 Utsläpp'!AL30/'7 Syss'!AL30</f>
        <v>0.31391442859703322</v>
      </c>
      <c r="AM30" s="170">
        <f>'1 Utsläpp'!AM30/'7 Syss'!AM30</f>
        <v>0.268167476466111</v>
      </c>
      <c r="AN30" s="170">
        <f>'1 Utsläpp'!AN30/'7 Syss'!AN30</f>
        <v>0.24153269946173991</v>
      </c>
      <c r="AO30" s="170">
        <f>'1 Utsläpp'!AO30/'7 Syss'!AO30</f>
        <v>0.29601239825564474</v>
      </c>
      <c r="AP30" s="170">
        <f>'1 Utsläpp'!AP30/'7 Syss'!AP30</f>
        <v>0.30778003197106452</v>
      </c>
      <c r="AQ30" s="170">
        <f>'1 Utsläpp'!AQ30/'7 Syss'!AQ30</f>
        <v>0.25119539397182061</v>
      </c>
      <c r="AR30" s="170">
        <f>'1 Utsläpp'!AR30/'7 Syss'!AR30</f>
        <v>0.23686616649569484</v>
      </c>
      <c r="AS30" s="170">
        <f>'1 Utsläpp'!AS30/'7 Syss'!AS30</f>
        <v>0.28880543715307316</v>
      </c>
      <c r="AT30" s="170">
        <f>'1 Utsläpp'!AT30/'7 Syss'!AT30</f>
        <v>0.30465243915450047</v>
      </c>
      <c r="AU30" s="170">
        <f>'1 Utsläpp'!AU30/'7 Syss'!AU30</f>
        <v>0.23554479561372996</v>
      </c>
      <c r="AV30" s="170">
        <f>'1 Utsläpp'!AV30/'7 Syss'!AV30</f>
        <v>0.22866250724629811</v>
      </c>
      <c r="AW30" s="170">
        <f>'1 Utsläpp'!AW30/'7 Syss'!AW30</f>
        <v>0.29509192553921865</v>
      </c>
      <c r="AX30" s="170">
        <f>'1 Utsläpp'!AX30/'7 Syss'!AX30</f>
        <v>0.29734721978445855</v>
      </c>
      <c r="AY30" s="170">
        <f>'1 Utsläpp'!AY30/'7 Syss'!AY30</f>
        <v>0.24144435546193302</v>
      </c>
      <c r="AZ30" s="170">
        <f>'1 Utsläpp'!AZ30/'7 Syss'!AZ30</f>
        <v>0.22840828490738185</v>
      </c>
      <c r="BA30" s="297">
        <f>'1 Utsläpp'!BA30/'7 Syss'!BA30</f>
        <v>0.25826941778216456</v>
      </c>
      <c r="BB30"/>
      <c r="BC30" s="290">
        <f t="shared" si="1"/>
        <v>-1.9320501846932236E-2</v>
      </c>
      <c r="BD30" s="168">
        <f t="shared" si="1"/>
        <v>-2.4346821771794258E-2</v>
      </c>
      <c r="BE30" s="168">
        <f t="shared" si="1"/>
        <v>-1.0161779490808875E-2</v>
      </c>
      <c r="BF30" s="168">
        <f t="shared" si="1"/>
        <v>-6.2304479833919069E-2</v>
      </c>
      <c r="BG30" s="168">
        <f t="shared" si="1"/>
        <v>-3.4634153837862836E-2</v>
      </c>
      <c r="BH30" s="168">
        <f t="shared" si="1"/>
        <v>2.1767209260722842E-2</v>
      </c>
      <c r="BI30" s="168">
        <f t="shared" si="1"/>
        <v>-2.3978863882777479E-2</v>
      </c>
      <c r="BJ30" s="168">
        <f t="shared" si="1"/>
        <v>2.5046445338905876E-2</v>
      </c>
      <c r="BK30" s="168">
        <f t="shared" si="1"/>
        <v>-1.1117797227790938E-3</v>
      </c>
      <c r="BL30" s="397">
        <f t="shared" si="1"/>
        <v>-0.1247831762586139</v>
      </c>
    </row>
    <row r="31" spans="1:64" s="101" customFormat="1" ht="13.8" x14ac:dyDescent="0.3">
      <c r="A31" s="101">
        <v>27</v>
      </c>
      <c r="B31" s="101" t="s">
        <v>29</v>
      </c>
      <c r="C31" s="101" t="s">
        <v>46</v>
      </c>
      <c r="D31" s="170">
        <f>'1 Utsläpp'!D31/'7 Syss'!D31</f>
        <v>0.45295938099106248</v>
      </c>
      <c r="E31" s="170">
        <f>'1 Utsläpp'!E31/'7 Syss'!E31</f>
        <v>0.52681246962471806</v>
      </c>
      <c r="F31" s="170">
        <f>'1 Utsläpp'!F31/'7 Syss'!F31</f>
        <v>0.5345337092859942</v>
      </c>
      <c r="G31" s="170">
        <f>'1 Utsläpp'!G31/'7 Syss'!G31</f>
        <v>0.46988761520506422</v>
      </c>
      <c r="H31" s="170">
        <f>'1 Utsläpp'!H31/'7 Syss'!H31</f>
        <v>0.50101920786419785</v>
      </c>
      <c r="I31" s="170">
        <f>'1 Utsläpp'!I31/'7 Syss'!I31</f>
        <v>0.5624032296168906</v>
      </c>
      <c r="J31" s="170">
        <f>'1 Utsläpp'!J31/'7 Syss'!J31</f>
        <v>0.58161291481186794</v>
      </c>
      <c r="K31" s="170">
        <f>'1 Utsläpp'!K31/'7 Syss'!K31</f>
        <v>0.53140848694926801</v>
      </c>
      <c r="L31" s="170">
        <f>'1 Utsläpp'!L31/'7 Syss'!L31</f>
        <v>0.56278552183261643</v>
      </c>
      <c r="M31" s="170">
        <f>'1 Utsläpp'!M31/'7 Syss'!M31</f>
        <v>0.59580214389348185</v>
      </c>
      <c r="N31" s="170">
        <f>'1 Utsläpp'!N31/'7 Syss'!N31</f>
        <v>0.5899499962163125</v>
      </c>
      <c r="O31" s="170">
        <f>'1 Utsläpp'!O31/'7 Syss'!O31</f>
        <v>0.53965473870496417</v>
      </c>
      <c r="P31" s="170">
        <f>'1 Utsläpp'!P31/'7 Syss'!P31</f>
        <v>0.53333551249741429</v>
      </c>
      <c r="Q31" s="170">
        <f>'1 Utsläpp'!Q31/'7 Syss'!Q31</f>
        <v>0.57065439260384543</v>
      </c>
      <c r="R31" s="170">
        <f>'1 Utsläpp'!R31/'7 Syss'!R31</f>
        <v>0.57073376434705558</v>
      </c>
      <c r="S31" s="170">
        <f>'1 Utsläpp'!S31/'7 Syss'!S31</f>
        <v>0.50459858134040092</v>
      </c>
      <c r="T31" s="170">
        <f>'1 Utsläpp'!T31/'7 Syss'!T31</f>
        <v>0.49022549527842496</v>
      </c>
      <c r="U31" s="170">
        <f>'1 Utsläpp'!U31/'7 Syss'!U31</f>
        <v>0.52286883606209456</v>
      </c>
      <c r="V31" s="170">
        <f>'1 Utsläpp'!V31/'7 Syss'!V31</f>
        <v>0.52672832077112008</v>
      </c>
      <c r="W31" s="170">
        <f>'1 Utsläpp'!W31/'7 Syss'!W31</f>
        <v>0.47882057279718077</v>
      </c>
      <c r="X31" s="170">
        <f>'1 Utsläpp'!X31/'7 Syss'!X31</f>
        <v>0.50228006559502281</v>
      </c>
      <c r="Y31" s="170">
        <f>'1 Utsläpp'!Y31/'7 Syss'!Y31</f>
        <v>0.56404388116441573</v>
      </c>
      <c r="Z31" s="170">
        <f>'1 Utsläpp'!Z31/'7 Syss'!Z31</f>
        <v>0.56343728028175966</v>
      </c>
      <c r="AA31" s="170">
        <f>'1 Utsläpp'!AA31/'7 Syss'!AA31</f>
        <v>0.50074432428190685</v>
      </c>
      <c r="AB31" s="170">
        <f>'1 Utsläpp'!AB31/'7 Syss'!AB31</f>
        <v>0.4305462942748719</v>
      </c>
      <c r="AC31" s="170">
        <f>'1 Utsläpp'!AC31/'7 Syss'!AC31</f>
        <v>0.48865096245625755</v>
      </c>
      <c r="AD31" s="170">
        <f>'1 Utsläpp'!AD31/'7 Syss'!AD31</f>
        <v>0.48775986793675674</v>
      </c>
      <c r="AE31" s="170">
        <f>'1 Utsläpp'!AE31/'7 Syss'!AE31</f>
        <v>0.43814057190828598</v>
      </c>
      <c r="AF31" s="170">
        <f>'1 Utsläpp'!AF31/'7 Syss'!AF31</f>
        <v>0.42250542774014416</v>
      </c>
      <c r="AG31" s="170">
        <f>'1 Utsläpp'!AG31/'7 Syss'!AG31</f>
        <v>0.47598446063825572</v>
      </c>
      <c r="AH31" s="170">
        <f>'1 Utsläpp'!AH31/'7 Syss'!AH31</f>
        <v>0.46607910463721625</v>
      </c>
      <c r="AI31" s="170">
        <f>'1 Utsläpp'!AI31/'7 Syss'!AI31</f>
        <v>0.42629148284054641</v>
      </c>
      <c r="AJ31" s="170">
        <f>'1 Utsläpp'!AJ31/'7 Syss'!AJ31</f>
        <v>0.37800108573020547</v>
      </c>
      <c r="AK31" s="170">
        <f>'1 Utsläpp'!AK31/'7 Syss'!AK31</f>
        <v>0.45295802480767289</v>
      </c>
      <c r="AL31" s="170">
        <f>'1 Utsläpp'!AL31/'7 Syss'!AL31</f>
        <v>0.45154235054768516</v>
      </c>
      <c r="AM31" s="170">
        <f>'1 Utsläpp'!AM31/'7 Syss'!AM31</f>
        <v>0.38660079020421967</v>
      </c>
      <c r="AN31" s="170">
        <f>'1 Utsläpp'!AN31/'7 Syss'!AN31</f>
        <v>0.36659047722205806</v>
      </c>
      <c r="AO31" s="170">
        <f>'1 Utsläpp'!AO31/'7 Syss'!AO31</f>
        <v>0.43161370771351026</v>
      </c>
      <c r="AP31" s="170">
        <f>'1 Utsläpp'!AP31/'7 Syss'!AP31</f>
        <v>0.42955182197891267</v>
      </c>
      <c r="AQ31" s="170">
        <f>'1 Utsläpp'!AQ31/'7 Syss'!AQ31</f>
        <v>0.36578380923909232</v>
      </c>
      <c r="AR31" s="170">
        <f>'1 Utsläpp'!AR31/'7 Syss'!AR31</f>
        <v>0.36099766584965925</v>
      </c>
      <c r="AS31" s="170">
        <f>'1 Utsläpp'!AS31/'7 Syss'!AS31</f>
        <v>0.43931272916121356</v>
      </c>
      <c r="AT31" s="170">
        <f>'1 Utsläpp'!AT31/'7 Syss'!AT31</f>
        <v>0.4437155327662719</v>
      </c>
      <c r="AU31" s="170">
        <f>'1 Utsläpp'!AU31/'7 Syss'!AU31</f>
        <v>0.37696174856625392</v>
      </c>
      <c r="AV31" s="170">
        <f>'1 Utsläpp'!AV31/'7 Syss'!AV31</f>
        <v>0.35749984391192474</v>
      </c>
      <c r="AW31" s="170">
        <f>'1 Utsläpp'!AW31/'7 Syss'!AW31</f>
        <v>0.43405612519001147</v>
      </c>
      <c r="AX31" s="170">
        <f>'1 Utsläpp'!AX31/'7 Syss'!AX31</f>
        <v>0.45435496078723925</v>
      </c>
      <c r="AY31" s="170">
        <f>'1 Utsläpp'!AY31/'7 Syss'!AY31</f>
        <v>0.37861366225677684</v>
      </c>
      <c r="AZ31" s="170">
        <f>'1 Utsläpp'!AZ31/'7 Syss'!AZ31</f>
        <v>0.34523593247666462</v>
      </c>
      <c r="BA31" s="297">
        <f>'1 Utsläpp'!BA31/'7 Syss'!BA31</f>
        <v>0.41491047154489069</v>
      </c>
      <c r="BB31"/>
      <c r="BC31" s="290">
        <f t="shared" si="1"/>
        <v>-1.5256292020403572E-2</v>
      </c>
      <c r="BD31" s="168">
        <f t="shared" si="1"/>
        <v>1.7837759343856785E-2</v>
      </c>
      <c r="BE31" s="168">
        <f t="shared" si="1"/>
        <v>3.2973229451357167E-2</v>
      </c>
      <c r="BF31" s="168">
        <f t="shared" si="1"/>
        <v>3.0558868503267167E-2</v>
      </c>
      <c r="BG31" s="168">
        <f t="shared" si="1"/>
        <v>-9.6893200943609648E-3</v>
      </c>
      <c r="BH31" s="168">
        <f t="shared" si="1"/>
        <v>-1.1965517095847922E-2</v>
      </c>
      <c r="BI31" s="168">
        <f t="shared" si="1"/>
        <v>2.3978038259417245E-2</v>
      </c>
      <c r="BJ31" s="168">
        <f t="shared" si="1"/>
        <v>4.3821785547362158E-3</v>
      </c>
      <c r="BK31" s="168">
        <f t="shared" si="1"/>
        <v>-3.4304662349115667E-2</v>
      </c>
      <c r="BL31" s="397">
        <f t="shared" si="1"/>
        <v>-4.4108705151297278E-2</v>
      </c>
    </row>
    <row r="32" spans="1:64" s="101" customFormat="1" ht="13.8" x14ac:dyDescent="0.3">
      <c r="A32" s="101">
        <v>28</v>
      </c>
      <c r="B32" s="101" t="s">
        <v>29</v>
      </c>
      <c r="C32" s="101" t="s">
        <v>16</v>
      </c>
      <c r="D32" s="170">
        <f>'1 Utsläpp'!D32/'7 Syss'!D32</f>
        <v>0.31458326594557173</v>
      </c>
      <c r="E32" s="170">
        <f>'1 Utsläpp'!E32/'7 Syss'!E32</f>
        <v>0.34060387655031155</v>
      </c>
      <c r="F32" s="170">
        <f>'1 Utsläpp'!F32/'7 Syss'!F32</f>
        <v>0.33218386385759535</v>
      </c>
      <c r="G32" s="170">
        <f>'1 Utsläpp'!G32/'7 Syss'!G32</f>
        <v>0.31117603717590092</v>
      </c>
      <c r="H32" s="170">
        <f>'1 Utsläpp'!H32/'7 Syss'!H32</f>
        <v>0.29041587431291993</v>
      </c>
      <c r="I32" s="170">
        <f>'1 Utsläpp'!I32/'7 Syss'!I32</f>
        <v>0.31553444730222291</v>
      </c>
      <c r="J32" s="170">
        <f>'1 Utsläpp'!J32/'7 Syss'!J32</f>
        <v>0.31565319396537533</v>
      </c>
      <c r="K32" s="170">
        <f>'1 Utsläpp'!K32/'7 Syss'!K32</f>
        <v>0.29576630949054694</v>
      </c>
      <c r="L32" s="170">
        <f>'1 Utsläpp'!L32/'7 Syss'!L32</f>
        <v>0.29113865120937754</v>
      </c>
      <c r="M32" s="170">
        <f>'1 Utsläpp'!M32/'7 Syss'!M32</f>
        <v>0.30574691665516568</v>
      </c>
      <c r="N32" s="170">
        <f>'1 Utsläpp'!N32/'7 Syss'!N32</f>
        <v>0.30431556088010953</v>
      </c>
      <c r="O32" s="170">
        <f>'1 Utsläpp'!O32/'7 Syss'!O32</f>
        <v>0.2924157022480442</v>
      </c>
      <c r="P32" s="170">
        <f>'1 Utsläpp'!P32/'7 Syss'!P32</f>
        <v>0.2623430313456484</v>
      </c>
      <c r="Q32" s="170">
        <f>'1 Utsläpp'!Q32/'7 Syss'!Q32</f>
        <v>0.27307918649130009</v>
      </c>
      <c r="R32" s="170">
        <f>'1 Utsläpp'!R32/'7 Syss'!R32</f>
        <v>0.27114097199761239</v>
      </c>
      <c r="S32" s="170">
        <f>'1 Utsläpp'!S32/'7 Syss'!S32</f>
        <v>0.26066327854591137</v>
      </c>
      <c r="T32" s="170">
        <f>'1 Utsläpp'!T32/'7 Syss'!T32</f>
        <v>0.2397620798089225</v>
      </c>
      <c r="U32" s="170">
        <f>'1 Utsläpp'!U32/'7 Syss'!U32</f>
        <v>0.2368274421043072</v>
      </c>
      <c r="V32" s="170">
        <f>'1 Utsläpp'!V32/'7 Syss'!V32</f>
        <v>0.24434949380008708</v>
      </c>
      <c r="W32" s="170">
        <f>'1 Utsläpp'!W32/'7 Syss'!W32</f>
        <v>0.23192945513290683</v>
      </c>
      <c r="X32" s="170">
        <f>'1 Utsläpp'!X32/'7 Syss'!X32</f>
        <v>0.22681303757246418</v>
      </c>
      <c r="Y32" s="170">
        <f>'1 Utsläpp'!Y32/'7 Syss'!Y32</f>
        <v>0.23483804647201167</v>
      </c>
      <c r="Z32" s="170">
        <f>'1 Utsläpp'!Z32/'7 Syss'!Z32</f>
        <v>0.24050473308061285</v>
      </c>
      <c r="AA32" s="170">
        <f>'1 Utsläpp'!AA32/'7 Syss'!AA32</f>
        <v>0.22490695318450804</v>
      </c>
      <c r="AB32" s="170">
        <f>'1 Utsläpp'!AB32/'7 Syss'!AB32</f>
        <v>0.21953851201207542</v>
      </c>
      <c r="AC32" s="170">
        <f>'1 Utsläpp'!AC32/'7 Syss'!AC32</f>
        <v>0.22438086427666798</v>
      </c>
      <c r="AD32" s="170">
        <f>'1 Utsläpp'!AD32/'7 Syss'!AD32</f>
        <v>0.22678072527140042</v>
      </c>
      <c r="AE32" s="170">
        <f>'1 Utsläpp'!AE32/'7 Syss'!AE32</f>
        <v>0.21208246930897923</v>
      </c>
      <c r="AF32" s="170">
        <f>'1 Utsläpp'!AF32/'7 Syss'!AF32</f>
        <v>0.20260859268245654</v>
      </c>
      <c r="AG32" s="170">
        <f>'1 Utsläpp'!AG32/'7 Syss'!AG32</f>
        <v>0.21075878609350415</v>
      </c>
      <c r="AH32" s="170">
        <f>'1 Utsläpp'!AH32/'7 Syss'!AH32</f>
        <v>0.22249651988903987</v>
      </c>
      <c r="AI32" s="170">
        <f>'1 Utsläpp'!AI32/'7 Syss'!AI32</f>
        <v>0.21209176430982665</v>
      </c>
      <c r="AJ32" s="170">
        <f>'1 Utsläpp'!AJ32/'7 Syss'!AJ32</f>
        <v>0.17197304344195685</v>
      </c>
      <c r="AK32" s="170">
        <f>'1 Utsläpp'!AK32/'7 Syss'!AK32</f>
        <v>0.1819432556196236</v>
      </c>
      <c r="AL32" s="170">
        <f>'1 Utsläpp'!AL32/'7 Syss'!AL32</f>
        <v>0.189734494456199</v>
      </c>
      <c r="AM32" s="170">
        <f>'1 Utsläpp'!AM32/'7 Syss'!AM32</f>
        <v>0.18128112451678546</v>
      </c>
      <c r="AN32" s="170">
        <f>'1 Utsläpp'!AN32/'7 Syss'!AN32</f>
        <v>0.16758294519780004</v>
      </c>
      <c r="AO32" s="170">
        <f>'1 Utsläpp'!AO32/'7 Syss'!AO32</f>
        <v>0.17761247447209119</v>
      </c>
      <c r="AP32" s="170">
        <f>'1 Utsläpp'!AP32/'7 Syss'!AP32</f>
        <v>0.18735404811366946</v>
      </c>
      <c r="AQ32" s="170">
        <f>'1 Utsläpp'!AQ32/'7 Syss'!AQ32</f>
        <v>0.17418429090979368</v>
      </c>
      <c r="AR32" s="170">
        <f>'1 Utsläpp'!AR32/'7 Syss'!AR32</f>
        <v>0.16097198973691618</v>
      </c>
      <c r="AS32" s="170">
        <f>'1 Utsläpp'!AS32/'7 Syss'!AS32</f>
        <v>0.17454463281026306</v>
      </c>
      <c r="AT32" s="170">
        <f>'1 Utsläpp'!AT32/'7 Syss'!AT32</f>
        <v>0.18750957530625539</v>
      </c>
      <c r="AU32" s="170">
        <f>'1 Utsläpp'!AU32/'7 Syss'!AU32</f>
        <v>0.17780780734350468</v>
      </c>
      <c r="AV32" s="170">
        <f>'1 Utsläpp'!AV32/'7 Syss'!AV32</f>
        <v>0.15799178326683486</v>
      </c>
      <c r="AW32" s="170">
        <f>'1 Utsläpp'!AW32/'7 Syss'!AW32</f>
        <v>0.17171855006846948</v>
      </c>
      <c r="AX32" s="170">
        <f>'1 Utsläpp'!AX32/'7 Syss'!AX32</f>
        <v>0.18661005173151368</v>
      </c>
      <c r="AY32" s="170">
        <f>'1 Utsläpp'!AY32/'7 Syss'!AY32</f>
        <v>0.17317251046304818</v>
      </c>
      <c r="AZ32" s="170">
        <f>'1 Utsläpp'!AZ32/'7 Syss'!AZ32</f>
        <v>0.15142843281505011</v>
      </c>
      <c r="BA32" s="297">
        <f>'1 Utsläpp'!BA32/'7 Syss'!BA32</f>
        <v>0.14929554746168444</v>
      </c>
      <c r="BB32"/>
      <c r="BC32" s="290">
        <f t="shared" si="1"/>
        <v>-3.9448855926722537E-2</v>
      </c>
      <c r="BD32" s="168">
        <f t="shared" si="1"/>
        <v>-1.7272670013446567E-2</v>
      </c>
      <c r="BE32" s="168">
        <f t="shared" si="1"/>
        <v>8.3012453774999884E-4</v>
      </c>
      <c r="BF32" s="168">
        <f t="shared" si="1"/>
        <v>2.080277397453445E-2</v>
      </c>
      <c r="BG32" s="168">
        <f t="shared" si="1"/>
        <v>-1.8513820168042927E-2</v>
      </c>
      <c r="BH32" s="168">
        <f t="shared" si="1"/>
        <v>-1.6191175267277536E-2</v>
      </c>
      <c r="BI32" s="168">
        <f t="shared" si="1"/>
        <v>-4.7972140797212237E-3</v>
      </c>
      <c r="BJ32" s="168">
        <f t="shared" si="1"/>
        <v>-2.606914144946193E-2</v>
      </c>
      <c r="BK32" s="168">
        <f t="shared" si="1"/>
        <v>-4.1542353127945852E-2</v>
      </c>
      <c r="BL32" s="397">
        <f t="shared" si="1"/>
        <v>-0.13057996703235786</v>
      </c>
    </row>
    <row r="33" spans="1:64" s="101" customFormat="1" ht="13.8" x14ac:dyDescent="0.3">
      <c r="A33" s="101">
        <v>29</v>
      </c>
      <c r="B33" s="101" t="s">
        <v>29</v>
      </c>
      <c r="C33" s="101" t="s">
        <v>17</v>
      </c>
      <c r="D33" s="170">
        <f>'1 Utsläpp'!D33/'7 Syss'!D33</f>
        <v>0.8395216478909423</v>
      </c>
      <c r="E33" s="170">
        <f>'1 Utsläpp'!E33/'7 Syss'!E33</f>
        <v>0.82695103207719312</v>
      </c>
      <c r="F33" s="170">
        <f>'1 Utsläpp'!F33/'7 Syss'!F33</f>
        <v>0.76143776268407359</v>
      </c>
      <c r="G33" s="170">
        <f>'1 Utsläpp'!G33/'7 Syss'!G33</f>
        <v>0.79231464086026748</v>
      </c>
      <c r="H33" s="170">
        <f>'1 Utsläpp'!H33/'7 Syss'!H33</f>
        <v>0.77792114093439402</v>
      </c>
      <c r="I33" s="170">
        <f>'1 Utsläpp'!I33/'7 Syss'!I33</f>
        <v>0.75424400334531172</v>
      </c>
      <c r="J33" s="170">
        <f>'1 Utsläpp'!J33/'7 Syss'!J33</f>
        <v>0.70141273512619684</v>
      </c>
      <c r="K33" s="170">
        <f>'1 Utsläpp'!K33/'7 Syss'!K33</f>
        <v>0.7047137889159778</v>
      </c>
      <c r="L33" s="170">
        <f>'1 Utsläpp'!L33/'7 Syss'!L33</f>
        <v>0.78310650577683838</v>
      </c>
      <c r="M33" s="170">
        <f>'1 Utsläpp'!M33/'7 Syss'!M33</f>
        <v>0.77809714360174032</v>
      </c>
      <c r="N33" s="170">
        <f>'1 Utsläpp'!N33/'7 Syss'!N33</f>
        <v>0.72366990512376272</v>
      </c>
      <c r="O33" s="170">
        <f>'1 Utsläpp'!O33/'7 Syss'!O33</f>
        <v>0.74109189657341112</v>
      </c>
      <c r="P33" s="170">
        <f>'1 Utsläpp'!P33/'7 Syss'!P33</f>
        <v>0.63834517782145217</v>
      </c>
      <c r="Q33" s="170">
        <f>'1 Utsläpp'!Q33/'7 Syss'!Q33</f>
        <v>0.6340075595548792</v>
      </c>
      <c r="R33" s="170">
        <f>'1 Utsläpp'!R33/'7 Syss'!R33</f>
        <v>0.59533028448020497</v>
      </c>
      <c r="S33" s="170">
        <f>'1 Utsläpp'!S33/'7 Syss'!S33</f>
        <v>0.60703720667434902</v>
      </c>
      <c r="T33" s="170">
        <f>'1 Utsläpp'!T33/'7 Syss'!T33</f>
        <v>0.72736655497790426</v>
      </c>
      <c r="U33" s="170">
        <f>'1 Utsläpp'!U33/'7 Syss'!U33</f>
        <v>0.70098660120629952</v>
      </c>
      <c r="V33" s="170">
        <f>'1 Utsläpp'!V33/'7 Syss'!V33</f>
        <v>0.66587986165932456</v>
      </c>
      <c r="W33" s="170">
        <f>'1 Utsläpp'!W33/'7 Syss'!W33</f>
        <v>0.6704159998263548</v>
      </c>
      <c r="X33" s="170">
        <f>'1 Utsläpp'!X33/'7 Syss'!X33</f>
        <v>0.61956985476897786</v>
      </c>
      <c r="Y33" s="170">
        <f>'1 Utsläpp'!Y33/'7 Syss'!Y33</f>
        <v>0.58612865420412663</v>
      </c>
      <c r="Z33" s="170">
        <f>'1 Utsläpp'!Z33/'7 Syss'!Z33</f>
        <v>0.57616428081639959</v>
      </c>
      <c r="AA33" s="170">
        <f>'1 Utsläpp'!AA33/'7 Syss'!AA33</f>
        <v>0.57493287756577405</v>
      </c>
      <c r="AB33" s="170">
        <f>'1 Utsläpp'!AB33/'7 Syss'!AB33</f>
        <v>0.58924916004827865</v>
      </c>
      <c r="AC33" s="170">
        <f>'1 Utsläpp'!AC33/'7 Syss'!AC33</f>
        <v>0.59243191510925719</v>
      </c>
      <c r="AD33" s="170">
        <f>'1 Utsläpp'!AD33/'7 Syss'!AD33</f>
        <v>0.56026076851290763</v>
      </c>
      <c r="AE33" s="170">
        <f>'1 Utsläpp'!AE33/'7 Syss'!AE33</f>
        <v>0.57484091373499413</v>
      </c>
      <c r="AF33" s="170">
        <f>'1 Utsläpp'!AF33/'7 Syss'!AF33</f>
        <v>0.60427502579287928</v>
      </c>
      <c r="AG33" s="170">
        <f>'1 Utsläpp'!AG33/'7 Syss'!AG33</f>
        <v>0.57460027735646169</v>
      </c>
      <c r="AH33" s="170">
        <f>'1 Utsläpp'!AH33/'7 Syss'!AH33</f>
        <v>0.53450365551534307</v>
      </c>
      <c r="AI33" s="170">
        <f>'1 Utsläpp'!AI33/'7 Syss'!AI33</f>
        <v>0.57241548544232768</v>
      </c>
      <c r="AJ33" s="170">
        <f>'1 Utsläpp'!AJ33/'7 Syss'!AJ33</f>
        <v>0.54448905653205737</v>
      </c>
      <c r="AK33" s="170">
        <f>'1 Utsläpp'!AK33/'7 Syss'!AK33</f>
        <v>0.49478211997874333</v>
      </c>
      <c r="AL33" s="170">
        <f>'1 Utsläpp'!AL33/'7 Syss'!AL33</f>
        <v>0.47516052301326323</v>
      </c>
      <c r="AM33" s="170">
        <f>'1 Utsläpp'!AM33/'7 Syss'!AM33</f>
        <v>0.50748565667357692</v>
      </c>
      <c r="AN33" s="170">
        <f>'1 Utsläpp'!AN33/'7 Syss'!AN33</f>
        <v>0.72342170437062314</v>
      </c>
      <c r="AO33" s="170">
        <f>'1 Utsläpp'!AO33/'7 Syss'!AO33</f>
        <v>0.62423366030988803</v>
      </c>
      <c r="AP33" s="170">
        <f>'1 Utsläpp'!AP33/'7 Syss'!AP33</f>
        <v>0.60509879843564052</v>
      </c>
      <c r="AQ33" s="170">
        <f>'1 Utsläpp'!AQ33/'7 Syss'!AQ33</f>
        <v>0.64284621137560549</v>
      </c>
      <c r="AR33" s="170">
        <f>'1 Utsläpp'!AR33/'7 Syss'!AR33</f>
        <v>0.66528866166772105</v>
      </c>
      <c r="AS33" s="170">
        <f>'1 Utsläpp'!AS33/'7 Syss'!AS33</f>
        <v>0.58143143300358402</v>
      </c>
      <c r="AT33" s="170">
        <f>'1 Utsläpp'!AT33/'7 Syss'!AT33</f>
        <v>0.58491160554629218</v>
      </c>
      <c r="AU33" s="170">
        <f>'1 Utsläpp'!AU33/'7 Syss'!AU33</f>
        <v>0.62645811887566794</v>
      </c>
      <c r="AV33" s="170">
        <f>'1 Utsläpp'!AV33/'7 Syss'!AV33</f>
        <v>0.68116425242624745</v>
      </c>
      <c r="AW33" s="170">
        <f>'1 Utsläpp'!AW33/'7 Syss'!AW33</f>
        <v>0.58511263298636496</v>
      </c>
      <c r="AX33" s="170">
        <f>'1 Utsläpp'!AX33/'7 Syss'!AX33</f>
        <v>0.57102870712382725</v>
      </c>
      <c r="AY33" s="170">
        <f>'1 Utsläpp'!AY33/'7 Syss'!AY33</f>
        <v>0.58514385041060712</v>
      </c>
      <c r="AZ33" s="170">
        <f>'1 Utsläpp'!AZ33/'7 Syss'!AZ33</f>
        <v>0.6500477231969628</v>
      </c>
      <c r="BA33" s="297">
        <f>'1 Utsläpp'!BA33/'7 Syss'!BA33</f>
        <v>0.54830625995098092</v>
      </c>
      <c r="BB33"/>
      <c r="BC33" s="290">
        <f t="shared" si="1"/>
        <v>-8.0358444254140626E-2</v>
      </c>
      <c r="BD33" s="168">
        <f t="shared" si="1"/>
        <v>-6.8567637453346708E-2</v>
      </c>
      <c r="BE33" s="168">
        <f t="shared" si="1"/>
        <v>-3.3361812883347608E-2</v>
      </c>
      <c r="BF33" s="168">
        <f t="shared" si="1"/>
        <v>-2.549302183001001E-2</v>
      </c>
      <c r="BG33" s="168">
        <f t="shared" si="1"/>
        <v>2.3862710539407139E-2</v>
      </c>
      <c r="BH33" s="168">
        <f t="shared" si="1"/>
        <v>6.3312710215277512E-3</v>
      </c>
      <c r="BI33" s="168">
        <f t="shared" si="1"/>
        <v>-2.3735036697551393E-2</v>
      </c>
      <c r="BJ33" s="168">
        <f t="shared" si="1"/>
        <v>-6.5948971240422871E-2</v>
      </c>
      <c r="BK33" s="168">
        <f t="shared" si="1"/>
        <v>-4.5681389060641786E-2</v>
      </c>
      <c r="BL33" s="397">
        <f t="shared" si="1"/>
        <v>-6.2904765613293057E-2</v>
      </c>
    </row>
    <row r="34" spans="1:64" s="101" customFormat="1" ht="13.8" x14ac:dyDescent="0.3">
      <c r="A34" s="101">
        <v>30</v>
      </c>
      <c r="B34" s="101" t="s">
        <v>29</v>
      </c>
      <c r="C34" s="101" t="s">
        <v>18</v>
      </c>
      <c r="D34" s="170">
        <f>'1 Utsläpp'!D34/'7 Syss'!D34</f>
        <v>0.1062695836140559</v>
      </c>
      <c r="E34" s="170">
        <f>'1 Utsläpp'!E34/'7 Syss'!E34</f>
        <v>0.1066791810772935</v>
      </c>
      <c r="F34" s="170">
        <f>'1 Utsläpp'!F34/'7 Syss'!F34</f>
        <v>0.10090103897081666</v>
      </c>
      <c r="G34" s="170">
        <f>'1 Utsläpp'!G34/'7 Syss'!G34</f>
        <v>0.10391460456195045</v>
      </c>
      <c r="H34" s="170">
        <f>'1 Utsläpp'!H34/'7 Syss'!H34</f>
        <v>0.10268618338230197</v>
      </c>
      <c r="I34" s="170">
        <f>'1 Utsläpp'!I34/'7 Syss'!I34</f>
        <v>0.1022688618783486</v>
      </c>
      <c r="J34" s="170">
        <f>'1 Utsläpp'!J34/'7 Syss'!J34</f>
        <v>9.8672829056768607E-2</v>
      </c>
      <c r="K34" s="170">
        <f>'1 Utsläpp'!K34/'7 Syss'!K34</f>
        <v>0.10000719127754261</v>
      </c>
      <c r="L34" s="170">
        <f>'1 Utsläpp'!L34/'7 Syss'!L34</f>
        <v>0.10310125269046527</v>
      </c>
      <c r="M34" s="170">
        <f>'1 Utsläpp'!M34/'7 Syss'!M34</f>
        <v>9.9027481690610805E-2</v>
      </c>
      <c r="N34" s="170">
        <f>'1 Utsläpp'!N34/'7 Syss'!N34</f>
        <v>9.7547351744453947E-2</v>
      </c>
      <c r="O34" s="170">
        <f>'1 Utsläpp'!O34/'7 Syss'!O34</f>
        <v>0.10279000097985978</v>
      </c>
      <c r="P34" s="170">
        <f>'1 Utsläpp'!P34/'7 Syss'!P34</f>
        <v>9.7841405207073295E-2</v>
      </c>
      <c r="Q34" s="170">
        <f>'1 Utsläpp'!Q34/'7 Syss'!Q34</f>
        <v>9.5889963508047474E-2</v>
      </c>
      <c r="R34" s="170">
        <f>'1 Utsläpp'!R34/'7 Syss'!R34</f>
        <v>9.2142688810524995E-2</v>
      </c>
      <c r="S34" s="170">
        <f>'1 Utsläpp'!S34/'7 Syss'!S34</f>
        <v>9.2277085729126435E-2</v>
      </c>
      <c r="T34" s="170">
        <f>'1 Utsläpp'!T34/'7 Syss'!T34</f>
        <v>9.0814938061609202E-2</v>
      </c>
      <c r="U34" s="170">
        <f>'1 Utsläpp'!U34/'7 Syss'!U34</f>
        <v>8.6725693283900535E-2</v>
      </c>
      <c r="V34" s="170">
        <f>'1 Utsläpp'!V34/'7 Syss'!V34</f>
        <v>8.7339811641501702E-2</v>
      </c>
      <c r="W34" s="170">
        <f>'1 Utsläpp'!W34/'7 Syss'!W34</f>
        <v>8.6631742899355352E-2</v>
      </c>
      <c r="X34" s="170">
        <f>'1 Utsläpp'!X34/'7 Syss'!X34</f>
        <v>8.3827872384249311E-2</v>
      </c>
      <c r="Y34" s="170">
        <f>'1 Utsläpp'!Y34/'7 Syss'!Y34</f>
        <v>8.4264189925599697E-2</v>
      </c>
      <c r="Z34" s="170">
        <f>'1 Utsläpp'!Z34/'7 Syss'!Z34</f>
        <v>8.4611723092330643E-2</v>
      </c>
      <c r="AA34" s="170">
        <f>'1 Utsläpp'!AA34/'7 Syss'!AA34</f>
        <v>7.9516963852031816E-2</v>
      </c>
      <c r="AB34" s="170">
        <f>'1 Utsläpp'!AB34/'7 Syss'!AB34</f>
        <v>7.7184356054268308E-2</v>
      </c>
      <c r="AC34" s="170">
        <f>'1 Utsläpp'!AC34/'7 Syss'!AC34</f>
        <v>7.790006806193292E-2</v>
      </c>
      <c r="AD34" s="170">
        <f>'1 Utsläpp'!AD34/'7 Syss'!AD34</f>
        <v>7.7579603640532874E-2</v>
      </c>
      <c r="AE34" s="170">
        <f>'1 Utsläpp'!AE34/'7 Syss'!AE34</f>
        <v>7.5029225936587021E-2</v>
      </c>
      <c r="AF34" s="170">
        <f>'1 Utsläpp'!AF34/'7 Syss'!AF34</f>
        <v>7.5181612220238989E-2</v>
      </c>
      <c r="AG34" s="170">
        <f>'1 Utsläpp'!AG34/'7 Syss'!AG34</f>
        <v>7.8063284764081614E-2</v>
      </c>
      <c r="AH34" s="170">
        <f>'1 Utsläpp'!AH34/'7 Syss'!AH34</f>
        <v>7.550741161992891E-2</v>
      </c>
      <c r="AI34" s="170">
        <f>'1 Utsläpp'!AI34/'7 Syss'!AI34</f>
        <v>7.7353215054475552E-2</v>
      </c>
      <c r="AJ34" s="170">
        <f>'1 Utsläpp'!AJ34/'7 Syss'!AJ34</f>
        <v>6.4591331973445826E-2</v>
      </c>
      <c r="AK34" s="170">
        <f>'1 Utsläpp'!AK34/'7 Syss'!AK34</f>
        <v>7.2002956776482344E-2</v>
      </c>
      <c r="AL34" s="170">
        <f>'1 Utsläpp'!AL34/'7 Syss'!AL34</f>
        <v>6.7866623106667953E-2</v>
      </c>
      <c r="AM34" s="170">
        <f>'1 Utsläpp'!AM34/'7 Syss'!AM34</f>
        <v>7.171701216605357E-2</v>
      </c>
      <c r="AN34" s="170">
        <f>'1 Utsläpp'!AN34/'7 Syss'!AN34</f>
        <v>6.3391097573876037E-2</v>
      </c>
      <c r="AO34" s="170">
        <f>'1 Utsläpp'!AO34/'7 Syss'!AO34</f>
        <v>7.3710762532658833E-2</v>
      </c>
      <c r="AP34" s="170">
        <f>'1 Utsläpp'!AP34/'7 Syss'!AP34</f>
        <v>6.9715181816759481E-2</v>
      </c>
      <c r="AQ34" s="170">
        <f>'1 Utsläpp'!AQ34/'7 Syss'!AQ34</f>
        <v>7.2611671838144348E-2</v>
      </c>
      <c r="AR34" s="170">
        <f>'1 Utsläpp'!AR34/'7 Syss'!AR34</f>
        <v>6.0514838852558879E-2</v>
      </c>
      <c r="AS34" s="170">
        <f>'1 Utsläpp'!AS34/'7 Syss'!AS34</f>
        <v>7.187168208394254E-2</v>
      </c>
      <c r="AT34" s="170">
        <f>'1 Utsläpp'!AT34/'7 Syss'!AT34</f>
        <v>6.9946991705830908E-2</v>
      </c>
      <c r="AU34" s="170">
        <f>'1 Utsläpp'!AU34/'7 Syss'!AU34</f>
        <v>7.4587320820226802E-2</v>
      </c>
      <c r="AV34" s="170">
        <f>'1 Utsläpp'!AV34/'7 Syss'!AV34</f>
        <v>6.5598916920027062E-2</v>
      </c>
      <c r="AW34" s="170">
        <f>'1 Utsläpp'!AW34/'7 Syss'!AW34</f>
        <v>7.406139576137806E-2</v>
      </c>
      <c r="AX34" s="170">
        <f>'1 Utsläpp'!AX34/'7 Syss'!AX34</f>
        <v>7.3240345065232651E-2</v>
      </c>
      <c r="AY34" s="170">
        <f>'1 Utsläpp'!AY34/'7 Syss'!AY34</f>
        <v>7.5868035353206367E-2</v>
      </c>
      <c r="AZ34" s="170">
        <f>'1 Utsläpp'!AZ34/'7 Syss'!AZ34</f>
        <v>6.5626290133704704E-2</v>
      </c>
      <c r="BA34" s="297">
        <f>'1 Utsläpp'!BA34/'7 Syss'!BA34</f>
        <v>7.269089672277039E-2</v>
      </c>
      <c r="BB34"/>
      <c r="BC34" s="290">
        <f t="shared" si="1"/>
        <v>-4.5373227967305141E-2</v>
      </c>
      <c r="BD34" s="168">
        <f t="shared" si="1"/>
        <v>-2.4949958262898919E-2</v>
      </c>
      <c r="BE34" s="168">
        <f t="shared" si="1"/>
        <v>3.3250991108466632E-3</v>
      </c>
      <c r="BF34" s="168">
        <f t="shared" si="1"/>
        <v>2.7208421622439527E-2</v>
      </c>
      <c r="BG34" s="168">
        <f t="shared" si="1"/>
        <v>8.4013742147694748E-2</v>
      </c>
      <c r="BH34" s="168">
        <f t="shared" si="1"/>
        <v>3.0466988025660058E-2</v>
      </c>
      <c r="BI34" s="168">
        <f t="shared" si="1"/>
        <v>4.7083559694064858E-2</v>
      </c>
      <c r="BJ34" s="168">
        <f t="shared" si="1"/>
        <v>1.7170673499137923E-2</v>
      </c>
      <c r="BK34" s="168">
        <f t="shared" si="1"/>
        <v>4.1728148821440492E-4</v>
      </c>
      <c r="BL34" s="397">
        <f t="shared" si="1"/>
        <v>-1.8504904269200484E-2</v>
      </c>
    </row>
    <row r="35" spans="1:64" s="101" customFormat="1" ht="13.8" x14ac:dyDescent="0.3">
      <c r="A35" s="101">
        <v>31</v>
      </c>
      <c r="B35" s="101" t="s">
        <v>29</v>
      </c>
      <c r="C35" s="101" t="s">
        <v>19</v>
      </c>
      <c r="D35" s="170">
        <f>'1 Utsläpp'!D35/'7 Syss'!D35</f>
        <v>0.89454779159889808</v>
      </c>
      <c r="E35" s="170">
        <f>'1 Utsläpp'!E35/'7 Syss'!E35</f>
        <v>0.96492237017859117</v>
      </c>
      <c r="F35" s="170">
        <f>'1 Utsläpp'!F35/'7 Syss'!F35</f>
        <v>0.92332591294446331</v>
      </c>
      <c r="G35" s="170">
        <f>'1 Utsläpp'!G35/'7 Syss'!G35</f>
        <v>0.92021761825539594</v>
      </c>
      <c r="H35" s="170">
        <f>'1 Utsläpp'!H35/'7 Syss'!H35</f>
        <v>0.90318343588988115</v>
      </c>
      <c r="I35" s="170">
        <f>'1 Utsläpp'!I35/'7 Syss'!I35</f>
        <v>0.94492919752648064</v>
      </c>
      <c r="J35" s="170">
        <f>'1 Utsläpp'!J35/'7 Syss'!J35</f>
        <v>0.92517720901529976</v>
      </c>
      <c r="K35" s="170">
        <f>'1 Utsläpp'!K35/'7 Syss'!K35</f>
        <v>0.93416737056572785</v>
      </c>
      <c r="L35" s="170">
        <f>'1 Utsläpp'!L35/'7 Syss'!L35</f>
        <v>0.90274636045152945</v>
      </c>
      <c r="M35" s="170">
        <f>'1 Utsläpp'!M35/'7 Syss'!M35</f>
        <v>0.90506964272230062</v>
      </c>
      <c r="N35" s="170">
        <f>'1 Utsläpp'!N35/'7 Syss'!N35</f>
        <v>0.90096393910299943</v>
      </c>
      <c r="O35" s="170">
        <f>'1 Utsläpp'!O35/'7 Syss'!O35</f>
        <v>0.95409395471101832</v>
      </c>
      <c r="P35" s="170">
        <f>'1 Utsläpp'!P35/'7 Syss'!P35</f>
        <v>0.92738120355318532</v>
      </c>
      <c r="Q35" s="170">
        <f>'1 Utsläpp'!Q35/'7 Syss'!Q35</f>
        <v>0.94765541255167396</v>
      </c>
      <c r="R35" s="170">
        <f>'1 Utsläpp'!R35/'7 Syss'!R35</f>
        <v>0.92989110180771029</v>
      </c>
      <c r="S35" s="170">
        <f>'1 Utsläpp'!S35/'7 Syss'!S35</f>
        <v>0.92786003190251143</v>
      </c>
      <c r="T35" s="170">
        <f>'1 Utsläpp'!T35/'7 Syss'!T35</f>
        <v>0.85800946187634086</v>
      </c>
      <c r="U35" s="170">
        <f>'1 Utsläpp'!U35/'7 Syss'!U35</f>
        <v>0.85087580328890344</v>
      </c>
      <c r="V35" s="170">
        <f>'1 Utsläpp'!V35/'7 Syss'!V35</f>
        <v>0.84838763726069</v>
      </c>
      <c r="W35" s="170">
        <f>'1 Utsläpp'!W35/'7 Syss'!W35</f>
        <v>0.8538940767697083</v>
      </c>
      <c r="X35" s="170">
        <f>'1 Utsläpp'!X35/'7 Syss'!X35</f>
        <v>0.80916293141882845</v>
      </c>
      <c r="Y35" s="170">
        <f>'1 Utsläpp'!Y35/'7 Syss'!Y35</f>
        <v>0.8083550195501451</v>
      </c>
      <c r="Z35" s="170">
        <f>'1 Utsläpp'!Z35/'7 Syss'!Z35</f>
        <v>0.8248880082264306</v>
      </c>
      <c r="AA35" s="170">
        <f>'1 Utsläpp'!AA35/'7 Syss'!AA35</f>
        <v>0.80131840944201604</v>
      </c>
      <c r="AB35" s="170">
        <f>'1 Utsläpp'!AB35/'7 Syss'!AB35</f>
        <v>0.75249103795363537</v>
      </c>
      <c r="AC35" s="170">
        <f>'1 Utsläpp'!AC35/'7 Syss'!AC35</f>
        <v>0.73733098681049436</v>
      </c>
      <c r="AD35" s="170">
        <f>'1 Utsläpp'!AD35/'7 Syss'!AD35</f>
        <v>0.78214726451084227</v>
      </c>
      <c r="AE35" s="170">
        <f>'1 Utsläpp'!AE35/'7 Syss'!AE35</f>
        <v>0.7809038735824998</v>
      </c>
      <c r="AF35" s="170">
        <f>'1 Utsläpp'!AF35/'7 Syss'!AF35</f>
        <v>0.70770498115086766</v>
      </c>
      <c r="AG35" s="170">
        <f>'1 Utsläpp'!AG35/'7 Syss'!AG35</f>
        <v>0.71701261948458939</v>
      </c>
      <c r="AH35" s="170">
        <f>'1 Utsläpp'!AH35/'7 Syss'!AH35</f>
        <v>0.76449347699596082</v>
      </c>
      <c r="AI35" s="170">
        <f>'1 Utsläpp'!AI35/'7 Syss'!AI35</f>
        <v>0.75065369132522419</v>
      </c>
      <c r="AJ35" s="170">
        <f>'1 Utsläpp'!AJ35/'7 Syss'!AJ35</f>
        <v>0.66243664786501055</v>
      </c>
      <c r="AK35" s="170">
        <f>'1 Utsläpp'!AK35/'7 Syss'!AK35</f>
        <v>0.63899917592698363</v>
      </c>
      <c r="AL35" s="170">
        <f>'1 Utsläpp'!AL35/'7 Syss'!AL35</f>
        <v>0.72258941186093872</v>
      </c>
      <c r="AM35" s="170">
        <f>'1 Utsläpp'!AM35/'7 Syss'!AM35</f>
        <v>0.69181498183971979</v>
      </c>
      <c r="AN35" s="170">
        <f>'1 Utsläpp'!AN35/'7 Syss'!AN35</f>
        <v>0.60360717745229542</v>
      </c>
      <c r="AO35" s="170">
        <f>'1 Utsläpp'!AO35/'7 Syss'!AO35</f>
        <v>0.60743514259593823</v>
      </c>
      <c r="AP35" s="170">
        <f>'1 Utsläpp'!AP35/'7 Syss'!AP35</f>
        <v>0.68380831318249646</v>
      </c>
      <c r="AQ35" s="170">
        <f>'1 Utsläpp'!AQ35/'7 Syss'!AQ35</f>
        <v>0.63636393683231041</v>
      </c>
      <c r="AR35" s="170">
        <f>'1 Utsläpp'!AR35/'7 Syss'!AR35</f>
        <v>0.54937272789620795</v>
      </c>
      <c r="AS35" s="170">
        <f>'1 Utsläpp'!AS35/'7 Syss'!AS35</f>
        <v>0.57661531140152267</v>
      </c>
      <c r="AT35" s="170">
        <f>'1 Utsläpp'!AT35/'7 Syss'!AT35</f>
        <v>0.66139724255016241</v>
      </c>
      <c r="AU35" s="170">
        <f>'1 Utsläpp'!AU35/'7 Syss'!AU35</f>
        <v>0.58702278048122802</v>
      </c>
      <c r="AV35" s="170">
        <f>'1 Utsläpp'!AV35/'7 Syss'!AV35</f>
        <v>0.52398662344641911</v>
      </c>
      <c r="AW35" s="170">
        <f>'1 Utsläpp'!AW35/'7 Syss'!AW35</f>
        <v>0.56619858139478607</v>
      </c>
      <c r="AX35" s="170">
        <f>'1 Utsläpp'!AX35/'7 Syss'!AX35</f>
        <v>0.65080785247102624</v>
      </c>
      <c r="AY35" s="170">
        <f>'1 Utsläpp'!AY35/'7 Syss'!AY35</f>
        <v>0.59329962431337613</v>
      </c>
      <c r="AZ35" s="170">
        <f>'1 Utsläpp'!AZ35/'7 Syss'!AZ35</f>
        <v>0.51902610864142718</v>
      </c>
      <c r="BA35" s="297">
        <f>'1 Utsläpp'!BA35/'7 Syss'!BA35</f>
        <v>0.56821523035422095</v>
      </c>
      <c r="BB35"/>
      <c r="BC35" s="290">
        <f t="shared" si="1"/>
        <v>-8.9850571003811108E-2</v>
      </c>
      <c r="BD35" s="168">
        <f t="shared" si="1"/>
        <v>-5.0737649229025128E-2</v>
      </c>
      <c r="BE35" s="168">
        <f t="shared" si="1"/>
        <v>-3.2773907833953064E-2</v>
      </c>
      <c r="BF35" s="168">
        <f t="shared" si="1"/>
        <v>-7.7536066227593903E-2</v>
      </c>
      <c r="BG35" s="168">
        <f t="shared" si="1"/>
        <v>-4.6209254957018886E-2</v>
      </c>
      <c r="BH35" s="168">
        <f t="shared" si="1"/>
        <v>-1.8065302465551381E-2</v>
      </c>
      <c r="BI35" s="168">
        <f t="shared" si="1"/>
        <v>-1.6010635360840686E-2</v>
      </c>
      <c r="BJ35" s="168">
        <f t="shared" si="1"/>
        <v>1.0692675038952437E-2</v>
      </c>
      <c r="BK35" s="168">
        <f t="shared" si="1"/>
        <v>-9.4668729754303627E-3</v>
      </c>
      <c r="BL35" s="397">
        <f t="shared" si="1"/>
        <v>3.5617343909040144E-3</v>
      </c>
    </row>
    <row r="36" spans="1:64" s="101" customFormat="1" ht="13.8" x14ac:dyDescent="0.3">
      <c r="A36" s="101">
        <v>32</v>
      </c>
      <c r="B36" s="101" t="s">
        <v>29</v>
      </c>
      <c r="C36" s="101" t="s">
        <v>20</v>
      </c>
      <c r="D36" s="170">
        <f>'1 Utsläpp'!D36/'7 Syss'!D36</f>
        <v>0.65603406149857701</v>
      </c>
      <c r="E36" s="170">
        <f>'1 Utsläpp'!E36/'7 Syss'!E36</f>
        <v>0.60975618358857597</v>
      </c>
      <c r="F36" s="170">
        <f>'1 Utsläpp'!F36/'7 Syss'!F36</f>
        <v>0.58585727381059094</v>
      </c>
      <c r="G36" s="170">
        <f>'1 Utsläpp'!G36/'7 Syss'!G36</f>
        <v>0.63544775453273594</v>
      </c>
      <c r="H36" s="170">
        <f>'1 Utsläpp'!H36/'7 Syss'!H36</f>
        <v>0.57578339474481954</v>
      </c>
      <c r="I36" s="170">
        <f>'1 Utsläpp'!I36/'7 Syss'!I36</f>
        <v>0.58079219668878568</v>
      </c>
      <c r="J36" s="170">
        <f>'1 Utsläpp'!J36/'7 Syss'!J36</f>
        <v>0.53754496771177052</v>
      </c>
      <c r="K36" s="170">
        <f>'1 Utsläpp'!K36/'7 Syss'!K36</f>
        <v>0.61362112459948592</v>
      </c>
      <c r="L36" s="170">
        <f>'1 Utsläpp'!L36/'7 Syss'!L36</f>
        <v>0.6405678201541708</v>
      </c>
      <c r="M36" s="170">
        <f>'1 Utsläpp'!M36/'7 Syss'!M36</f>
        <v>0.59423672960695051</v>
      </c>
      <c r="N36" s="170">
        <f>'1 Utsläpp'!N36/'7 Syss'!N36</f>
        <v>0.53537618786117858</v>
      </c>
      <c r="O36" s="170">
        <f>'1 Utsläpp'!O36/'7 Syss'!O36</f>
        <v>0.65017790910974715</v>
      </c>
      <c r="P36" s="170">
        <f>'1 Utsläpp'!P36/'7 Syss'!P36</f>
        <v>0.70022695525885459</v>
      </c>
      <c r="Q36" s="170">
        <f>'1 Utsläpp'!Q36/'7 Syss'!Q36</f>
        <v>0.65062722109103843</v>
      </c>
      <c r="R36" s="170">
        <f>'1 Utsläpp'!R36/'7 Syss'!R36</f>
        <v>0.57384878323035138</v>
      </c>
      <c r="S36" s="170">
        <f>'1 Utsläpp'!S36/'7 Syss'!S36</f>
        <v>0.65965670407095267</v>
      </c>
      <c r="T36" s="170">
        <f>'1 Utsläpp'!T36/'7 Syss'!T36</f>
        <v>0.56542509613990422</v>
      </c>
      <c r="U36" s="170">
        <f>'1 Utsläpp'!U36/'7 Syss'!U36</f>
        <v>0.53347158728029109</v>
      </c>
      <c r="V36" s="170">
        <f>'1 Utsläpp'!V36/'7 Syss'!V36</f>
        <v>0.50400374671582893</v>
      </c>
      <c r="W36" s="170">
        <f>'1 Utsläpp'!W36/'7 Syss'!W36</f>
        <v>0.56112165843322248</v>
      </c>
      <c r="X36" s="170">
        <f>'1 Utsläpp'!X36/'7 Syss'!X36</f>
        <v>0.52944594416494017</v>
      </c>
      <c r="Y36" s="170">
        <f>'1 Utsläpp'!Y36/'7 Syss'!Y36</f>
        <v>0.49615622699571588</v>
      </c>
      <c r="Z36" s="170">
        <f>'1 Utsläpp'!Z36/'7 Syss'!Z36</f>
        <v>0.46830533570902816</v>
      </c>
      <c r="AA36" s="170">
        <f>'1 Utsläpp'!AA36/'7 Syss'!AA36</f>
        <v>0.50683170202869654</v>
      </c>
      <c r="AB36" s="170">
        <f>'1 Utsläpp'!AB36/'7 Syss'!AB36</f>
        <v>0.48885310270949639</v>
      </c>
      <c r="AC36" s="170">
        <f>'1 Utsläpp'!AC36/'7 Syss'!AC36</f>
        <v>0.47477989321588382</v>
      </c>
      <c r="AD36" s="170">
        <f>'1 Utsläpp'!AD36/'7 Syss'!AD36</f>
        <v>0.45262713961013551</v>
      </c>
      <c r="AE36" s="170">
        <f>'1 Utsläpp'!AE36/'7 Syss'!AE36</f>
        <v>0.53764340221424678</v>
      </c>
      <c r="AF36" s="170">
        <f>'1 Utsläpp'!AF36/'7 Syss'!AF36</f>
        <v>0.47438986080704632</v>
      </c>
      <c r="AG36" s="170">
        <f>'1 Utsläpp'!AG36/'7 Syss'!AG36</f>
        <v>0.45462811935593778</v>
      </c>
      <c r="AH36" s="170">
        <f>'1 Utsläpp'!AH36/'7 Syss'!AH36</f>
        <v>0.44347140847869904</v>
      </c>
      <c r="AI36" s="170">
        <f>'1 Utsläpp'!AI36/'7 Syss'!AI36</f>
        <v>0.53064661753367615</v>
      </c>
      <c r="AJ36" s="170">
        <f>'1 Utsläpp'!AJ36/'7 Syss'!AJ36</f>
        <v>0.46653043237442432</v>
      </c>
      <c r="AK36" s="170">
        <f>'1 Utsläpp'!AK36/'7 Syss'!AK36</f>
        <v>0.41587930581136262</v>
      </c>
      <c r="AL36" s="170">
        <f>'1 Utsläpp'!AL36/'7 Syss'!AL36</f>
        <v>0.42545441974802284</v>
      </c>
      <c r="AM36" s="170">
        <f>'1 Utsläpp'!AM36/'7 Syss'!AM36</f>
        <v>0.52424595392391415</v>
      </c>
      <c r="AN36" s="170">
        <f>'1 Utsläpp'!AN36/'7 Syss'!AN36</f>
        <v>0.44964587587520144</v>
      </c>
      <c r="AO36" s="170">
        <f>'1 Utsläpp'!AO36/'7 Syss'!AO36</f>
        <v>0.41248636028767555</v>
      </c>
      <c r="AP36" s="170">
        <f>'1 Utsläpp'!AP36/'7 Syss'!AP36</f>
        <v>0.40748467262578641</v>
      </c>
      <c r="AQ36" s="170">
        <f>'1 Utsläpp'!AQ36/'7 Syss'!AQ36</f>
        <v>0.46164273573557485</v>
      </c>
      <c r="AR36" s="170">
        <f>'1 Utsläpp'!AR36/'7 Syss'!AR36</f>
        <v>0.45454819091392373</v>
      </c>
      <c r="AS36" s="170">
        <f>'1 Utsläpp'!AS36/'7 Syss'!AS36</f>
        <v>0.4014519574720391</v>
      </c>
      <c r="AT36" s="170">
        <f>'1 Utsläpp'!AT36/'7 Syss'!AT36</f>
        <v>0.39585575069138751</v>
      </c>
      <c r="AU36" s="170">
        <f>'1 Utsläpp'!AU36/'7 Syss'!AU36</f>
        <v>0.45306990493044358</v>
      </c>
      <c r="AV36" s="170">
        <f>'1 Utsläpp'!AV36/'7 Syss'!AV36</f>
        <v>0.44021981696521356</v>
      </c>
      <c r="AW36" s="170">
        <f>'1 Utsläpp'!AW36/'7 Syss'!AW36</f>
        <v>0.39215712882401527</v>
      </c>
      <c r="AX36" s="170">
        <f>'1 Utsläpp'!AX36/'7 Syss'!AX36</f>
        <v>0.41910194998904349</v>
      </c>
      <c r="AY36" s="170">
        <f>'1 Utsläpp'!AY36/'7 Syss'!AY36</f>
        <v>0.50406227554203009</v>
      </c>
      <c r="AZ36" s="170">
        <f>'1 Utsläpp'!AZ36/'7 Syss'!AZ36</f>
        <v>0.47056754508707316</v>
      </c>
      <c r="BA36" s="297">
        <f>'1 Utsläpp'!BA36/'7 Syss'!BA36</f>
        <v>0.36452957271423764</v>
      </c>
      <c r="BB36"/>
      <c r="BC36" s="290">
        <f t="shared" si="1"/>
        <v>1.0902613149025964E-2</v>
      </c>
      <c r="BD36" s="168">
        <f t="shared" si="1"/>
        <v>-2.6750951978002036E-2</v>
      </c>
      <c r="BE36" s="168">
        <f t="shared" si="1"/>
        <v>-2.8538305157500554E-2</v>
      </c>
      <c r="BF36" s="168">
        <f t="shared" si="1"/>
        <v>-1.8570271210856304E-2</v>
      </c>
      <c r="BG36" s="168">
        <f t="shared" si="1"/>
        <v>-3.1522232922985061E-2</v>
      </c>
      <c r="BH36" s="168">
        <f t="shared" si="1"/>
        <v>-2.3153028587913238E-2</v>
      </c>
      <c r="BI36" s="168">
        <f t="shared" si="1"/>
        <v>5.8723914600343763E-2</v>
      </c>
      <c r="BJ36" s="168">
        <f t="shared" si="1"/>
        <v>0.1125485715486112</v>
      </c>
      <c r="BK36" s="168">
        <f t="shared" si="1"/>
        <v>6.8937669210511032E-2</v>
      </c>
      <c r="BL36" s="397">
        <f t="shared" si="1"/>
        <v>-7.0450220279371201E-2</v>
      </c>
    </row>
    <row r="37" spans="1:64" s="101" customFormat="1" ht="13.8" x14ac:dyDescent="0.3">
      <c r="A37" s="101">
        <v>33</v>
      </c>
      <c r="B37" s="101" t="s">
        <v>183</v>
      </c>
      <c r="C37" s="101" t="s">
        <v>50</v>
      </c>
      <c r="D37" s="170">
        <f>'1 Utsläpp'!D37/'7 Syss'!D37</f>
        <v>4.2840210846403153E-2</v>
      </c>
      <c r="E37" s="170">
        <f>'1 Utsläpp'!E37/'7 Syss'!E37</f>
        <v>5.3485635713925825E-2</v>
      </c>
      <c r="F37" s="170">
        <f>'1 Utsläpp'!F37/'7 Syss'!F37</f>
        <v>5.0987524072923729E-2</v>
      </c>
      <c r="G37" s="170">
        <f>'1 Utsläpp'!G37/'7 Syss'!G37</f>
        <v>5.31494471669086E-2</v>
      </c>
      <c r="H37" s="170">
        <f>'1 Utsläpp'!H37/'7 Syss'!H37</f>
        <v>4.1203122633296965E-2</v>
      </c>
      <c r="I37" s="170">
        <f>'1 Utsläpp'!I37/'7 Syss'!I37</f>
        <v>5.0497807067048303E-2</v>
      </c>
      <c r="J37" s="170">
        <f>'1 Utsläpp'!J37/'7 Syss'!J37</f>
        <v>4.9802534667598493E-2</v>
      </c>
      <c r="K37" s="170">
        <f>'1 Utsläpp'!K37/'7 Syss'!K37</f>
        <v>5.2406567368054116E-2</v>
      </c>
      <c r="L37" s="170">
        <f>'1 Utsläpp'!L37/'7 Syss'!L37</f>
        <v>4.2977491570368911E-2</v>
      </c>
      <c r="M37" s="170">
        <f>'1 Utsläpp'!M37/'7 Syss'!M37</f>
        <v>5.2801738602717641E-2</v>
      </c>
      <c r="N37" s="170">
        <f>'1 Utsläpp'!N37/'7 Syss'!N37</f>
        <v>5.1378634977854061E-2</v>
      </c>
      <c r="O37" s="170">
        <f>'1 Utsläpp'!O37/'7 Syss'!O37</f>
        <v>5.8349957991095082E-2</v>
      </c>
      <c r="P37" s="170">
        <f>'1 Utsläpp'!P37/'7 Syss'!P37</f>
        <v>4.194231758955138E-2</v>
      </c>
      <c r="Q37" s="170">
        <f>'1 Utsläpp'!Q37/'7 Syss'!Q37</f>
        <v>5.2894075456921132E-2</v>
      </c>
      <c r="R37" s="170">
        <f>'1 Utsläpp'!R37/'7 Syss'!R37</f>
        <v>5.0359615635260591E-2</v>
      </c>
      <c r="S37" s="170">
        <f>'1 Utsläpp'!S37/'7 Syss'!S37</f>
        <v>5.5070537883887348E-2</v>
      </c>
      <c r="T37" s="170">
        <f>'1 Utsläpp'!T37/'7 Syss'!T37</f>
        <v>3.884397206849563E-2</v>
      </c>
      <c r="U37" s="170">
        <f>'1 Utsläpp'!U37/'7 Syss'!U37</f>
        <v>4.9594841663305085E-2</v>
      </c>
      <c r="V37" s="170">
        <f>'1 Utsläpp'!V37/'7 Syss'!V37</f>
        <v>4.6730740386019473E-2</v>
      </c>
      <c r="W37" s="170">
        <f>'1 Utsläpp'!W37/'7 Syss'!W37</f>
        <v>5.4120150964715556E-2</v>
      </c>
      <c r="X37" s="170">
        <f>'1 Utsläpp'!X37/'7 Syss'!X37</f>
        <v>3.4731087402905467E-2</v>
      </c>
      <c r="Y37" s="170">
        <f>'1 Utsläpp'!Y37/'7 Syss'!Y37</f>
        <v>4.933211320859731E-2</v>
      </c>
      <c r="Z37" s="170">
        <f>'1 Utsläpp'!Z37/'7 Syss'!Z37</f>
        <v>4.4071709178738434E-2</v>
      </c>
      <c r="AA37" s="170">
        <f>'1 Utsläpp'!AA37/'7 Syss'!AA37</f>
        <v>5.1810136072856151E-2</v>
      </c>
      <c r="AB37" s="170">
        <f>'1 Utsläpp'!AB37/'7 Syss'!AB37</f>
        <v>3.3403032707837323E-2</v>
      </c>
      <c r="AC37" s="170">
        <f>'1 Utsläpp'!AC37/'7 Syss'!AC37</f>
        <v>4.7232120438695013E-2</v>
      </c>
      <c r="AD37" s="170">
        <f>'1 Utsläpp'!AD37/'7 Syss'!AD37</f>
        <v>4.1613237995559355E-2</v>
      </c>
      <c r="AE37" s="170">
        <f>'1 Utsläpp'!AE37/'7 Syss'!AE37</f>
        <v>5.1335566360633446E-2</v>
      </c>
      <c r="AF37" s="170">
        <f>'1 Utsläpp'!AF37/'7 Syss'!AF37</f>
        <v>3.3955004356419835E-2</v>
      </c>
      <c r="AG37" s="170">
        <f>'1 Utsläpp'!AG37/'7 Syss'!AG37</f>
        <v>4.672351583115314E-2</v>
      </c>
      <c r="AH37" s="170">
        <f>'1 Utsläpp'!AH37/'7 Syss'!AH37</f>
        <v>3.9947402513874998E-2</v>
      </c>
      <c r="AI37" s="170">
        <f>'1 Utsläpp'!AI37/'7 Syss'!AI37</f>
        <v>4.8300191436176185E-2</v>
      </c>
      <c r="AJ37" s="170">
        <f>'1 Utsläpp'!AJ37/'7 Syss'!AJ37</f>
        <v>3.0698533478099688E-2</v>
      </c>
      <c r="AK37" s="170">
        <f>'1 Utsläpp'!AK37/'7 Syss'!AK37</f>
        <v>4.199800354196765E-2</v>
      </c>
      <c r="AL37" s="170">
        <f>'1 Utsläpp'!AL37/'7 Syss'!AL37</f>
        <v>3.7293310651295146E-2</v>
      </c>
      <c r="AM37" s="170">
        <f>'1 Utsläpp'!AM37/'7 Syss'!AM37</f>
        <v>4.4255744635451108E-2</v>
      </c>
      <c r="AN37" s="170">
        <f>'1 Utsläpp'!AN37/'7 Syss'!AN37</f>
        <v>3.1633844011022129E-2</v>
      </c>
      <c r="AO37" s="170">
        <f>'1 Utsläpp'!AO37/'7 Syss'!AO37</f>
        <v>3.7150506658861202E-2</v>
      </c>
      <c r="AP37" s="170">
        <f>'1 Utsläpp'!AP37/'7 Syss'!AP37</f>
        <v>3.5621336092469258E-2</v>
      </c>
      <c r="AQ37" s="170">
        <f>'1 Utsläpp'!AQ37/'7 Syss'!AQ37</f>
        <v>3.7308520589376726E-2</v>
      </c>
      <c r="AR37" s="170">
        <f>'1 Utsläpp'!AR37/'7 Syss'!AR37</f>
        <v>2.928138737990699E-2</v>
      </c>
      <c r="AS37" s="170">
        <f>'1 Utsläpp'!AS37/'7 Syss'!AS37</f>
        <v>3.6956988609192026E-2</v>
      </c>
      <c r="AT37" s="170">
        <f>'1 Utsläpp'!AT37/'7 Syss'!AT37</f>
        <v>3.5660225422661881E-2</v>
      </c>
      <c r="AU37" s="170">
        <f>'1 Utsläpp'!AU37/'7 Syss'!AU37</f>
        <v>3.4336465262585186E-2</v>
      </c>
      <c r="AV37" s="170">
        <f>'1 Utsläpp'!AV37/'7 Syss'!AV37</f>
        <v>2.8712048394108843E-2</v>
      </c>
      <c r="AW37" s="170">
        <f>'1 Utsläpp'!AW37/'7 Syss'!AW37</f>
        <v>3.6956684010833213E-2</v>
      </c>
      <c r="AX37" s="170">
        <f>'1 Utsläpp'!AX37/'7 Syss'!AX37</f>
        <v>3.5939108201550642E-2</v>
      </c>
      <c r="AY37" s="170">
        <f>'1 Utsläpp'!AY37/'7 Syss'!AY37</f>
        <v>3.4799353581140162E-2</v>
      </c>
      <c r="AZ37" s="170">
        <f>'1 Utsläpp'!AZ37/'7 Syss'!AZ37</f>
        <v>2.8509768079658465E-2</v>
      </c>
      <c r="BA37" s="297">
        <f>'1 Utsläpp'!BA37/'7 Syss'!BA37</f>
        <v>3.3848656356126487E-2</v>
      </c>
      <c r="BB37"/>
      <c r="BC37" s="290">
        <f t="shared" si="1"/>
        <v>-7.436518401922565E-2</v>
      </c>
      <c r="BD37" s="168">
        <f t="shared" si="1"/>
        <v>-5.2090285455909102E-3</v>
      </c>
      <c r="BE37" s="168">
        <f t="shared" si="1"/>
        <v>1.0917426031318289E-3</v>
      </c>
      <c r="BF37" s="168">
        <f t="shared" si="1"/>
        <v>-7.966157006069563E-2</v>
      </c>
      <c r="BG37" s="168">
        <f t="shared" si="1"/>
        <v>-1.9443716187738769E-2</v>
      </c>
      <c r="BH37" s="168">
        <f t="shared" si="1"/>
        <v>-8.2419691180835031E-6</v>
      </c>
      <c r="BI37" s="168">
        <f t="shared" si="1"/>
        <v>7.8205556914827667E-3</v>
      </c>
      <c r="BJ37" s="168">
        <f t="shared" si="1"/>
        <v>1.3480954286210878E-2</v>
      </c>
      <c r="BK37" s="168">
        <f t="shared" si="1"/>
        <v>-7.045136998720114E-3</v>
      </c>
      <c r="BL37" s="397">
        <f t="shared" si="1"/>
        <v>-8.4099202563619135E-2</v>
      </c>
    </row>
    <row r="38" spans="1:64" s="101" customFormat="1" ht="13.8" x14ac:dyDescent="0.3">
      <c r="A38" s="101">
        <v>34</v>
      </c>
      <c r="B38" s="101" t="s">
        <v>26</v>
      </c>
      <c r="C38" s="101" t="s">
        <v>47</v>
      </c>
      <c r="D38" s="170">
        <f>'1 Utsläpp'!D38/'7 Syss'!D38</f>
        <v>0.33392180972302471</v>
      </c>
      <c r="E38" s="170">
        <f>'1 Utsläpp'!E38/'7 Syss'!E38</f>
        <v>0.35065289860499643</v>
      </c>
      <c r="F38" s="170">
        <f>'1 Utsläpp'!F38/'7 Syss'!F38</f>
        <v>0.35475722894108069</v>
      </c>
      <c r="G38" s="170">
        <f>'1 Utsläpp'!G38/'7 Syss'!G38</f>
        <v>0.36045000019467999</v>
      </c>
      <c r="H38" s="170">
        <f>'1 Utsläpp'!H38/'7 Syss'!H38</f>
        <v>0.4153101396832457</v>
      </c>
      <c r="I38" s="170">
        <f>'1 Utsläpp'!I38/'7 Syss'!I38</f>
        <v>0.43698291862730065</v>
      </c>
      <c r="J38" s="170">
        <f>'1 Utsläpp'!J38/'7 Syss'!J38</f>
        <v>0.43231188676239279</v>
      </c>
      <c r="K38" s="170">
        <f>'1 Utsläpp'!K38/'7 Syss'!K38</f>
        <v>0.41781275320155348</v>
      </c>
      <c r="L38" s="170">
        <f>'1 Utsläpp'!L38/'7 Syss'!L38</f>
        <v>0.32775785554974463</v>
      </c>
      <c r="M38" s="170">
        <f>'1 Utsläpp'!M38/'7 Syss'!M38</f>
        <v>0.3276662818095154</v>
      </c>
      <c r="N38" s="170">
        <f>'1 Utsläpp'!N38/'7 Syss'!N38</f>
        <v>0.35521579171808226</v>
      </c>
      <c r="O38" s="170">
        <f>'1 Utsläpp'!O38/'7 Syss'!O38</f>
        <v>0.36318035057114134</v>
      </c>
      <c r="P38" s="170">
        <f>'1 Utsläpp'!P38/'7 Syss'!P38</f>
        <v>0.33076239759544679</v>
      </c>
      <c r="Q38" s="170">
        <f>'1 Utsläpp'!Q38/'7 Syss'!Q38</f>
        <v>0.34775906669196527</v>
      </c>
      <c r="R38" s="170">
        <f>'1 Utsläpp'!R38/'7 Syss'!R38</f>
        <v>0.3590143437996513</v>
      </c>
      <c r="S38" s="170">
        <f>'1 Utsläpp'!S38/'7 Syss'!S38</f>
        <v>0.34340874804504978</v>
      </c>
      <c r="T38" s="170">
        <f>'1 Utsläpp'!T38/'7 Syss'!T38</f>
        <v>0.29595727350612755</v>
      </c>
      <c r="U38" s="170">
        <f>'1 Utsläpp'!U38/'7 Syss'!U38</f>
        <v>0.30880102354731026</v>
      </c>
      <c r="V38" s="170">
        <f>'1 Utsläpp'!V38/'7 Syss'!V38</f>
        <v>0.32589579773257854</v>
      </c>
      <c r="W38" s="170">
        <f>'1 Utsläpp'!W38/'7 Syss'!W38</f>
        <v>0.31455208357952053</v>
      </c>
      <c r="X38" s="170">
        <f>'1 Utsläpp'!X38/'7 Syss'!X38</f>
        <v>0.25867178825697812</v>
      </c>
      <c r="Y38" s="170">
        <f>'1 Utsläpp'!Y38/'7 Syss'!Y38</f>
        <v>0.2795884615243111</v>
      </c>
      <c r="Z38" s="170">
        <f>'1 Utsläpp'!Z38/'7 Syss'!Z38</f>
        <v>0.29729605731473413</v>
      </c>
      <c r="AA38" s="170">
        <f>'1 Utsläpp'!AA38/'7 Syss'!AA38</f>
        <v>0.28170400181489674</v>
      </c>
      <c r="AB38" s="170">
        <f>'1 Utsläpp'!AB38/'7 Syss'!AB38</f>
        <v>0.2615550842013164</v>
      </c>
      <c r="AC38" s="170">
        <f>'1 Utsläpp'!AC38/'7 Syss'!AC38</f>
        <v>0.28674919054607484</v>
      </c>
      <c r="AD38" s="170">
        <f>'1 Utsläpp'!AD38/'7 Syss'!AD38</f>
        <v>0.3063052754267937</v>
      </c>
      <c r="AE38" s="170">
        <f>'1 Utsläpp'!AE38/'7 Syss'!AE38</f>
        <v>0.2832798843895899</v>
      </c>
      <c r="AF38" s="170">
        <f>'1 Utsläpp'!AF38/'7 Syss'!AF38</f>
        <v>0.28508809690430298</v>
      </c>
      <c r="AG38" s="170">
        <f>'1 Utsläpp'!AG38/'7 Syss'!AG38</f>
        <v>0.29972508000932108</v>
      </c>
      <c r="AH38" s="170">
        <f>'1 Utsläpp'!AH38/'7 Syss'!AH38</f>
        <v>0.3194134560924678</v>
      </c>
      <c r="AI38" s="170">
        <f>'1 Utsläpp'!AI38/'7 Syss'!AI38</f>
        <v>0.32724248595717292</v>
      </c>
      <c r="AJ38" s="170">
        <f>'1 Utsläpp'!AJ38/'7 Syss'!AJ38</f>
        <v>0.25927669431290817</v>
      </c>
      <c r="AK38" s="170">
        <f>'1 Utsläpp'!AK38/'7 Syss'!AK38</f>
        <v>0.28799141682456958</v>
      </c>
      <c r="AL38" s="170">
        <f>'1 Utsläpp'!AL38/'7 Syss'!AL38</f>
        <v>0.3108294320695964</v>
      </c>
      <c r="AM38" s="170">
        <f>'1 Utsläpp'!AM38/'7 Syss'!AM38</f>
        <v>0.30307178162730886</v>
      </c>
      <c r="AN38" s="170">
        <f>'1 Utsläpp'!AN38/'7 Syss'!AN38</f>
        <v>0.26777784630840834</v>
      </c>
      <c r="AO38" s="170">
        <f>'1 Utsläpp'!AO38/'7 Syss'!AO38</f>
        <v>0.29033235050828982</v>
      </c>
      <c r="AP38" s="170">
        <f>'1 Utsläpp'!AP38/'7 Syss'!AP38</f>
        <v>0.31501473381637451</v>
      </c>
      <c r="AQ38" s="170">
        <f>'1 Utsläpp'!AQ38/'7 Syss'!AQ38</f>
        <v>0.29486309265376948</v>
      </c>
      <c r="AR38" s="170">
        <f>'1 Utsläpp'!AR38/'7 Syss'!AR38</f>
        <v>0.23593387206853281</v>
      </c>
      <c r="AS38" s="170">
        <f>'1 Utsläpp'!AS38/'7 Syss'!AS38</f>
        <v>0.26368245782277261</v>
      </c>
      <c r="AT38" s="170">
        <f>'1 Utsläpp'!AT38/'7 Syss'!AT38</f>
        <v>0.28125772393769205</v>
      </c>
      <c r="AU38" s="170">
        <f>'1 Utsläpp'!AU38/'7 Syss'!AU38</f>
        <v>0.26460863284875008</v>
      </c>
      <c r="AV38" s="170">
        <f>'1 Utsläpp'!AV38/'7 Syss'!AV38</f>
        <v>0.22565003772524181</v>
      </c>
      <c r="AW38" s="170">
        <f>'1 Utsläpp'!AW38/'7 Syss'!AW38</f>
        <v>0.24785264696302484</v>
      </c>
      <c r="AX38" s="170">
        <f>'1 Utsläpp'!AX38/'7 Syss'!AX38</f>
        <v>0.27067735427641015</v>
      </c>
      <c r="AY38" s="170">
        <f>'1 Utsläpp'!AY38/'7 Syss'!AY38</f>
        <v>0.2497854842435204</v>
      </c>
      <c r="AZ38" s="170">
        <f>'1 Utsläpp'!AZ38/'7 Syss'!AZ38</f>
        <v>0.20563596476440524</v>
      </c>
      <c r="BA38" s="297">
        <f>'1 Utsläpp'!BA38/'7 Syss'!BA38</f>
        <v>0.16306856381583815</v>
      </c>
      <c r="BB38"/>
      <c r="BC38" s="290">
        <f t="shared" si="1"/>
        <v>-0.11891937544078912</v>
      </c>
      <c r="BD38" s="168">
        <f t="shared" si="1"/>
        <v>-9.1790985878290154E-2</v>
      </c>
      <c r="BE38" s="168">
        <f t="shared" si="1"/>
        <v>-0.10716009841736418</v>
      </c>
      <c r="BF38" s="168">
        <f t="shared" si="1"/>
        <v>-0.10260510914651644</v>
      </c>
      <c r="BG38" s="168">
        <f t="shared" si="1"/>
        <v>-4.3587782683038423E-2</v>
      </c>
      <c r="BH38" s="168">
        <f t="shared" si="1"/>
        <v>-6.0033613879567849E-2</v>
      </c>
      <c r="BI38" s="168">
        <f t="shared" si="1"/>
        <v>-3.7618059028401318E-2</v>
      </c>
      <c r="BJ38" s="168">
        <f t="shared" si="1"/>
        <v>-5.601914210298109E-2</v>
      </c>
      <c r="BK38" s="168">
        <f t="shared" si="1"/>
        <v>-8.8695189961396359E-2</v>
      </c>
      <c r="BL38" s="397">
        <f t="shared" si="1"/>
        <v>-0.3420745519003271</v>
      </c>
    </row>
    <row r="39" spans="1:64" s="101" customFormat="1" ht="13.8" x14ac:dyDescent="0.3">
      <c r="A39" s="101">
        <v>35</v>
      </c>
      <c r="B39" s="101" t="s">
        <v>26</v>
      </c>
      <c r="C39" s="101" t="s">
        <v>48</v>
      </c>
      <c r="D39" s="170">
        <f>'1 Utsläpp'!D39/'7 Syss'!D39</f>
        <v>0.12419291008104476</v>
      </c>
      <c r="E39" s="170">
        <f>'1 Utsläpp'!E39/'7 Syss'!E39</f>
        <v>0.11431319558567585</v>
      </c>
      <c r="F39" s="170">
        <f>'1 Utsläpp'!F39/'7 Syss'!F39</f>
        <v>0.11123035390193842</v>
      </c>
      <c r="G39" s="170">
        <f>'1 Utsläpp'!G39/'7 Syss'!G39</f>
        <v>0.13600908922208327</v>
      </c>
      <c r="H39" s="170">
        <f>'1 Utsläpp'!H39/'7 Syss'!H39</f>
        <v>0.1295947379678091</v>
      </c>
      <c r="I39" s="170">
        <f>'1 Utsläpp'!I39/'7 Syss'!I39</f>
        <v>0.11127217571043471</v>
      </c>
      <c r="J39" s="170">
        <f>'1 Utsläpp'!J39/'7 Syss'!J39</f>
        <v>0.11230618848704217</v>
      </c>
      <c r="K39" s="170">
        <f>'1 Utsläpp'!K39/'7 Syss'!K39</f>
        <v>0.13946403657857848</v>
      </c>
      <c r="L39" s="170">
        <f>'1 Utsläpp'!L39/'7 Syss'!L39</f>
        <v>0.14431904356601347</v>
      </c>
      <c r="M39" s="170">
        <f>'1 Utsläpp'!M39/'7 Syss'!M39</f>
        <v>0.11037542445911311</v>
      </c>
      <c r="N39" s="170">
        <f>'1 Utsläpp'!N39/'7 Syss'!N39</f>
        <v>0.10952317318608394</v>
      </c>
      <c r="O39" s="170">
        <f>'1 Utsläpp'!O39/'7 Syss'!O39</f>
        <v>0.15290201223589558</v>
      </c>
      <c r="P39" s="170">
        <f>'1 Utsläpp'!P39/'7 Syss'!P39</f>
        <v>0.12504932094014454</v>
      </c>
      <c r="Q39" s="170">
        <f>'1 Utsläpp'!Q39/'7 Syss'!Q39</f>
        <v>0.10334190770183402</v>
      </c>
      <c r="R39" s="170">
        <f>'1 Utsläpp'!R39/'7 Syss'!R39</f>
        <v>0.10507982179041399</v>
      </c>
      <c r="S39" s="170">
        <f>'1 Utsläpp'!S39/'7 Syss'!S39</f>
        <v>0.12135717152650412</v>
      </c>
      <c r="T39" s="170">
        <f>'1 Utsläpp'!T39/'7 Syss'!T39</f>
        <v>0.12037313453723</v>
      </c>
      <c r="U39" s="170">
        <f>'1 Utsläpp'!U39/'7 Syss'!U39</f>
        <v>0.10626677128269081</v>
      </c>
      <c r="V39" s="170">
        <f>'1 Utsläpp'!V39/'7 Syss'!V39</f>
        <v>0.11112644559266786</v>
      </c>
      <c r="W39" s="170">
        <f>'1 Utsläpp'!W39/'7 Syss'!W39</f>
        <v>0.13349784621184413</v>
      </c>
      <c r="X39" s="170">
        <f>'1 Utsläpp'!X39/'7 Syss'!X39</f>
        <v>0.10750967946487798</v>
      </c>
      <c r="Y39" s="170">
        <f>'1 Utsläpp'!Y39/'7 Syss'!Y39</f>
        <v>9.6234261387368805E-2</v>
      </c>
      <c r="Z39" s="170">
        <f>'1 Utsläpp'!Z39/'7 Syss'!Z39</f>
        <v>9.5686090808818167E-2</v>
      </c>
      <c r="AA39" s="170">
        <f>'1 Utsläpp'!AA39/'7 Syss'!AA39</f>
        <v>0.10458801523313174</v>
      </c>
      <c r="AB39" s="170">
        <f>'1 Utsläpp'!AB39/'7 Syss'!AB39</f>
        <v>9.8063663747216839E-2</v>
      </c>
      <c r="AC39" s="170">
        <f>'1 Utsläpp'!AC39/'7 Syss'!AC39</f>
        <v>8.8076993145782462E-2</v>
      </c>
      <c r="AD39" s="170">
        <f>'1 Utsläpp'!AD39/'7 Syss'!AD39</f>
        <v>9.0820122499140662E-2</v>
      </c>
      <c r="AE39" s="170">
        <f>'1 Utsläpp'!AE39/'7 Syss'!AE39</f>
        <v>9.7260958899442959E-2</v>
      </c>
      <c r="AF39" s="170">
        <f>'1 Utsläpp'!AF39/'7 Syss'!AF39</f>
        <v>8.7477611962416449E-2</v>
      </c>
      <c r="AG39" s="170">
        <f>'1 Utsläpp'!AG39/'7 Syss'!AG39</f>
        <v>8.6120955139140337E-2</v>
      </c>
      <c r="AH39" s="170">
        <f>'1 Utsläpp'!AH39/'7 Syss'!AH39</f>
        <v>8.6871517909351617E-2</v>
      </c>
      <c r="AI39" s="170">
        <f>'1 Utsläpp'!AI39/'7 Syss'!AI39</f>
        <v>9.3018314931724647E-2</v>
      </c>
      <c r="AJ39" s="170">
        <f>'1 Utsläpp'!AJ39/'7 Syss'!AJ39</f>
        <v>8.6162851169375929E-2</v>
      </c>
      <c r="AK39" s="170">
        <f>'1 Utsläpp'!AK39/'7 Syss'!AK39</f>
        <v>8.0028708427272569E-2</v>
      </c>
      <c r="AL39" s="170">
        <f>'1 Utsläpp'!AL39/'7 Syss'!AL39</f>
        <v>7.9499904383586228E-2</v>
      </c>
      <c r="AM39" s="170">
        <f>'1 Utsläpp'!AM39/'7 Syss'!AM39</f>
        <v>8.9618943252741209E-2</v>
      </c>
      <c r="AN39" s="170">
        <f>'1 Utsläpp'!AN39/'7 Syss'!AN39</f>
        <v>7.9689571852957983E-2</v>
      </c>
      <c r="AO39" s="170">
        <f>'1 Utsläpp'!AO39/'7 Syss'!AO39</f>
        <v>7.5119551687703442E-2</v>
      </c>
      <c r="AP39" s="170">
        <f>'1 Utsläpp'!AP39/'7 Syss'!AP39</f>
        <v>7.5208500497492309E-2</v>
      </c>
      <c r="AQ39" s="170">
        <f>'1 Utsläpp'!AQ39/'7 Syss'!AQ39</f>
        <v>8.1877518953589815E-2</v>
      </c>
      <c r="AR39" s="170">
        <f>'1 Utsläpp'!AR39/'7 Syss'!AR39</f>
        <v>7.3130624610500947E-2</v>
      </c>
      <c r="AS39" s="170">
        <f>'1 Utsläpp'!AS39/'7 Syss'!AS39</f>
        <v>6.9305555130590071E-2</v>
      </c>
      <c r="AT39" s="170">
        <f>'1 Utsläpp'!AT39/'7 Syss'!AT39</f>
        <v>7.0595738533647173E-2</v>
      </c>
      <c r="AU39" s="170">
        <f>'1 Utsläpp'!AU39/'7 Syss'!AU39</f>
        <v>7.6532392581071099E-2</v>
      </c>
      <c r="AV39" s="170">
        <f>'1 Utsläpp'!AV39/'7 Syss'!AV39</f>
        <v>7.2569909456306939E-2</v>
      </c>
      <c r="AW39" s="170">
        <f>'1 Utsläpp'!AW39/'7 Syss'!AW39</f>
        <v>6.8836265138768879E-2</v>
      </c>
      <c r="AX39" s="170">
        <f>'1 Utsläpp'!AX39/'7 Syss'!AX39</f>
        <v>7.0353006594329054E-2</v>
      </c>
      <c r="AY39" s="170">
        <f>'1 Utsläpp'!AY39/'7 Syss'!AY39</f>
        <v>7.6870045298004855E-2</v>
      </c>
      <c r="AZ39" s="170">
        <f>'1 Utsläpp'!AZ39/'7 Syss'!AZ39</f>
        <v>7.2470310463916915E-2</v>
      </c>
      <c r="BA39" s="297">
        <f>'1 Utsläpp'!BA39/'7 Syss'!BA39</f>
        <v>6.6134008699319277E-2</v>
      </c>
      <c r="BB39"/>
      <c r="BC39" s="290">
        <f t="shared" ref="BC39:BL41" si="2">AR39/AN39-1</f>
        <v>-8.2306217613510424E-2</v>
      </c>
      <c r="BD39" s="168">
        <f t="shared" si="2"/>
        <v>-7.7396582201183173E-2</v>
      </c>
      <c r="BE39" s="168">
        <f t="shared" si="2"/>
        <v>-6.1332986741291839E-2</v>
      </c>
      <c r="BF39" s="168">
        <f t="shared" si="2"/>
        <v>-6.5281977774002464E-2</v>
      </c>
      <c r="BG39" s="168">
        <f t="shared" si="2"/>
        <v>-7.6673097923123379E-3</v>
      </c>
      <c r="BH39" s="168">
        <f t="shared" si="2"/>
        <v>-6.7713185607838344E-3</v>
      </c>
      <c r="BI39" s="168">
        <f t="shared" si="2"/>
        <v>-3.4383369925711227E-3</v>
      </c>
      <c r="BJ39" s="168">
        <f t="shared" si="2"/>
        <v>4.4118928671421642E-3</v>
      </c>
      <c r="BK39" s="168">
        <f t="shared" si="2"/>
        <v>-1.3724557896822587E-3</v>
      </c>
      <c r="BL39" s="397">
        <f t="shared" si="2"/>
        <v>-3.9256290764788759E-2</v>
      </c>
    </row>
    <row r="40" spans="1:64" s="101" customFormat="1" ht="13.8" x14ac:dyDescent="0.3">
      <c r="A40" s="111">
        <v>36</v>
      </c>
      <c r="B40" s="111" t="s">
        <v>26</v>
      </c>
      <c r="C40" s="111" t="s">
        <v>371</v>
      </c>
      <c r="D40" s="178">
        <f>'1 Utsläpp'!D40/'7 Syss'!D40</f>
        <v>0.10808633346396732</v>
      </c>
      <c r="E40" s="178">
        <f>'1 Utsläpp'!E40/'7 Syss'!E40</f>
        <v>0.11792151756963425</v>
      </c>
      <c r="F40" s="178">
        <f>'1 Utsläpp'!F40/'7 Syss'!F40</f>
        <v>0.11846833060300883</v>
      </c>
      <c r="G40" s="178">
        <f>'1 Utsläpp'!G40/'7 Syss'!G40</f>
        <v>0.12305625241068871</v>
      </c>
      <c r="H40" s="178">
        <f>'1 Utsläpp'!H40/'7 Syss'!H40</f>
        <v>0.11094895560559428</v>
      </c>
      <c r="I40" s="178">
        <f>'1 Utsläpp'!I40/'7 Syss'!I40</f>
        <v>0.11971623519068669</v>
      </c>
      <c r="J40" s="178">
        <f>'1 Utsläpp'!J40/'7 Syss'!J40</f>
        <v>0.12142089386899188</v>
      </c>
      <c r="K40" s="178">
        <f>'1 Utsläpp'!K40/'7 Syss'!K40</f>
        <v>0.12568737931727364</v>
      </c>
      <c r="L40" s="178">
        <f>'1 Utsläpp'!L40/'7 Syss'!L40</f>
        <v>0.114463283655394</v>
      </c>
      <c r="M40" s="178">
        <f>'1 Utsläpp'!M40/'7 Syss'!M40</f>
        <v>0.11854883357628591</v>
      </c>
      <c r="N40" s="178">
        <f>'1 Utsläpp'!N40/'7 Syss'!N40</f>
        <v>0.12149967338528553</v>
      </c>
      <c r="O40" s="178">
        <f>'1 Utsläpp'!O40/'7 Syss'!O40</f>
        <v>0.1291206640547915</v>
      </c>
      <c r="P40" s="178">
        <f>'1 Utsläpp'!P40/'7 Syss'!P40</f>
        <v>0.11008126007806737</v>
      </c>
      <c r="Q40" s="178">
        <f>'1 Utsläpp'!Q40/'7 Syss'!Q40</f>
        <v>0.11591969254612719</v>
      </c>
      <c r="R40" s="178">
        <f>'1 Utsläpp'!R40/'7 Syss'!R40</f>
        <v>0.11654354066337252</v>
      </c>
      <c r="S40" s="178">
        <f>'1 Utsläpp'!S40/'7 Syss'!S40</f>
        <v>0.11682105351528529</v>
      </c>
      <c r="T40" s="178">
        <f>'1 Utsläpp'!T40/'7 Syss'!T40</f>
        <v>0.11156897285791027</v>
      </c>
      <c r="U40" s="178">
        <f>'1 Utsläpp'!U40/'7 Syss'!U40</f>
        <v>0.1167733314929363</v>
      </c>
      <c r="V40" s="178">
        <f>'1 Utsläpp'!V40/'7 Syss'!V40</f>
        <v>0.11905172677417709</v>
      </c>
      <c r="W40" s="178">
        <f>'1 Utsläpp'!W40/'7 Syss'!W40</f>
        <v>0.12327527885284001</v>
      </c>
      <c r="X40" s="178">
        <f>'1 Utsläpp'!X40/'7 Syss'!X40</f>
        <v>0.10373687160581412</v>
      </c>
      <c r="Y40" s="178">
        <f>'1 Utsläpp'!Y40/'7 Syss'!Y40</f>
        <v>0.11163382116339338</v>
      </c>
      <c r="Z40" s="178">
        <f>'1 Utsläpp'!Z40/'7 Syss'!Z40</f>
        <v>0.11304725218957386</v>
      </c>
      <c r="AA40" s="178">
        <f>'1 Utsläpp'!AA40/'7 Syss'!AA40</f>
        <v>0.11094301506782593</v>
      </c>
      <c r="AB40" s="178">
        <f>'1 Utsläpp'!AB40/'7 Syss'!AB40</f>
        <v>9.3738433421188344E-2</v>
      </c>
      <c r="AC40" s="178">
        <f>'1 Utsläpp'!AC40/'7 Syss'!AC40</f>
        <v>0.10400243174510508</v>
      </c>
      <c r="AD40" s="178">
        <f>'1 Utsläpp'!AD40/'7 Syss'!AD40</f>
        <v>0.10578856361065087</v>
      </c>
      <c r="AE40" s="178">
        <f>'1 Utsläpp'!AE40/'7 Syss'!AE40</f>
        <v>0.10364019012595624</v>
      </c>
      <c r="AF40" s="178">
        <f>'1 Utsläpp'!AF40/'7 Syss'!AF40</f>
        <v>8.8707024676938695E-2</v>
      </c>
      <c r="AG40" s="178">
        <f>'1 Utsläpp'!AG40/'7 Syss'!AG40</f>
        <v>9.906416401484866E-2</v>
      </c>
      <c r="AH40" s="178">
        <f>'1 Utsläpp'!AH40/'7 Syss'!AH40</f>
        <v>0.10192622974965436</v>
      </c>
      <c r="AI40" s="178">
        <f>'1 Utsläpp'!AI40/'7 Syss'!AI40</f>
        <v>0.1008220581201323</v>
      </c>
      <c r="AJ40" s="178">
        <f>'1 Utsläpp'!AJ40/'7 Syss'!AJ40</f>
        <v>9.025693768626572E-2</v>
      </c>
      <c r="AK40" s="178">
        <f>'1 Utsläpp'!AK40/'7 Syss'!AK40</f>
        <v>9.7185197060478026E-2</v>
      </c>
      <c r="AL40" s="178">
        <f>'1 Utsläpp'!AL40/'7 Syss'!AL40</f>
        <v>9.8496481609632119E-2</v>
      </c>
      <c r="AM40" s="178">
        <f>'1 Utsläpp'!AM40/'7 Syss'!AM40</f>
        <v>9.9649120380441963E-2</v>
      </c>
      <c r="AN40" s="178">
        <f>'1 Utsläpp'!AN40/'7 Syss'!AN40</f>
        <v>8.4609281029421099E-2</v>
      </c>
      <c r="AO40" s="178">
        <f>'1 Utsläpp'!AO40/'7 Syss'!AO40</f>
        <v>9.2407207307289352E-2</v>
      </c>
      <c r="AP40" s="178">
        <f>'1 Utsläpp'!AP40/'7 Syss'!AP40</f>
        <v>9.3253641589017874E-2</v>
      </c>
      <c r="AQ40" s="178">
        <f>'1 Utsläpp'!AQ40/'7 Syss'!AQ40</f>
        <v>9.3267714222199816E-2</v>
      </c>
      <c r="AR40" s="178">
        <f>'1 Utsläpp'!AR40/'7 Syss'!AR40</f>
        <v>7.3005317563763134E-2</v>
      </c>
      <c r="AS40" s="178">
        <f>'1 Utsläpp'!AS40/'7 Syss'!AS40</f>
        <v>7.9527085187598226E-2</v>
      </c>
      <c r="AT40" s="178">
        <f>'1 Utsläpp'!AT40/'7 Syss'!AT40</f>
        <v>8.1442516215654667E-2</v>
      </c>
      <c r="AU40" s="178">
        <f>'1 Utsläpp'!AU40/'7 Syss'!AU40</f>
        <v>8.2081414106712547E-2</v>
      </c>
      <c r="AV40" s="178">
        <f>'1 Utsläpp'!AV40/'7 Syss'!AV40</f>
        <v>7.1094346704249328E-2</v>
      </c>
      <c r="AW40" s="178">
        <f>'1 Utsläpp'!AW40/'7 Syss'!AW40</f>
        <v>7.7305442727873944E-2</v>
      </c>
      <c r="AX40" s="178">
        <f>'1 Utsläpp'!AX40/'7 Syss'!AX40</f>
        <v>7.9061304149810038E-2</v>
      </c>
      <c r="AY40" s="178">
        <f>'1 Utsläpp'!AY40/'7 Syss'!AY40</f>
        <v>7.9826320439982695E-2</v>
      </c>
      <c r="AZ40" s="178">
        <f>'1 Utsläpp'!AZ40/'7 Syss'!AZ40</f>
        <v>6.9931978780190668E-2</v>
      </c>
      <c r="BA40" s="298">
        <f>'1 Utsläpp'!BA40/'7 Syss'!BA40</f>
        <v>6.770479293509285E-2</v>
      </c>
      <c r="BB40"/>
      <c r="BC40" s="292">
        <f t="shared" si="2"/>
        <v>-0.13714764295920367</v>
      </c>
      <c r="BD40" s="173">
        <f t="shared" si="2"/>
        <v>-0.13938438889143989</v>
      </c>
      <c r="BE40" s="173">
        <f t="shared" si="2"/>
        <v>-0.1266559157594781</v>
      </c>
      <c r="BF40" s="173">
        <f t="shared" si="2"/>
        <v>-0.11993753903775506</v>
      </c>
      <c r="BG40" s="173">
        <f t="shared" si="2"/>
        <v>-2.6175776276087803E-2</v>
      </c>
      <c r="BH40" s="173">
        <f t="shared" si="2"/>
        <v>-2.7935670652125655E-2</v>
      </c>
      <c r="BI40" s="173">
        <f t="shared" si="2"/>
        <v>-2.9237948144177239E-2</v>
      </c>
      <c r="BJ40" s="173">
        <f t="shared" si="2"/>
        <v>-2.7473864714343765E-2</v>
      </c>
      <c r="BK40" s="173">
        <f t="shared" si="2"/>
        <v>-1.6349653354212235E-2</v>
      </c>
      <c r="BL40" s="398">
        <f t="shared" si="2"/>
        <v>-0.12419112360014206</v>
      </c>
    </row>
    <row r="41" spans="1:64" s="101" customFormat="1" ht="14.4" x14ac:dyDescent="0.3">
      <c r="C41" s="179" t="s">
        <v>258</v>
      </c>
      <c r="D41" s="274">
        <f>'1 Utsläpp'!D42/'7 Syss'!D41</f>
        <v>3.8699214999863711</v>
      </c>
      <c r="E41" s="274">
        <f>'1 Utsläpp'!E42/'7 Syss'!E41</f>
        <v>3.7120011120784078</v>
      </c>
      <c r="F41" s="274">
        <f>'1 Utsläpp'!F42/'7 Syss'!F41</f>
        <v>3.4975052163474194</v>
      </c>
      <c r="G41" s="274">
        <f>'1 Utsläpp'!G42/'7 Syss'!G41</f>
        <v>4.0295748773356834</v>
      </c>
      <c r="H41" s="274">
        <f>'1 Utsläpp'!H42/'7 Syss'!H41</f>
        <v>3.7697864633112066</v>
      </c>
      <c r="I41" s="274">
        <f>'1 Utsläpp'!I42/'7 Syss'!I41</f>
        <v>3.4970152743297001</v>
      </c>
      <c r="J41" s="274">
        <f>'1 Utsläpp'!J42/'7 Syss'!J41</f>
        <v>3.2047928413546396</v>
      </c>
      <c r="K41" s="274">
        <f>'1 Utsläpp'!K42/'7 Syss'!K41</f>
        <v>3.896621248665701</v>
      </c>
      <c r="L41" s="274">
        <f>'1 Utsläpp'!L42/'7 Syss'!L41</f>
        <v>4.3303288023316258</v>
      </c>
      <c r="M41" s="274">
        <f>'1 Utsläpp'!M42/'7 Syss'!M41</f>
        <v>3.7114184036394335</v>
      </c>
      <c r="N41" s="274">
        <f>'1 Utsläpp'!N42/'7 Syss'!N41</f>
        <v>3.334007703359652</v>
      </c>
      <c r="O41" s="274">
        <f>'1 Utsläpp'!O42/'7 Syss'!O41</f>
        <v>4.1545760854614464</v>
      </c>
      <c r="P41" s="274">
        <f>'1 Utsläpp'!P42/'7 Syss'!P41</f>
        <v>3.8786375211686788</v>
      </c>
      <c r="Q41" s="274">
        <f>'1 Utsläpp'!Q42/'7 Syss'!Q41</f>
        <v>3.4073896946818505</v>
      </c>
      <c r="R41" s="274">
        <f>'1 Utsläpp'!R42/'7 Syss'!R41</f>
        <v>3.0883502914866785</v>
      </c>
      <c r="S41" s="274">
        <f>'1 Utsläpp'!S42/'7 Syss'!S41</f>
        <v>3.4441787991064636</v>
      </c>
      <c r="T41" s="274">
        <f>'1 Utsläpp'!T42/'7 Syss'!T41</f>
        <v>3.5318134972797401</v>
      </c>
      <c r="U41" s="274">
        <f>'1 Utsläpp'!U42/'7 Syss'!U41</f>
        <v>3.1745676331515451</v>
      </c>
      <c r="V41" s="274">
        <f>'1 Utsläpp'!V42/'7 Syss'!V41</f>
        <v>2.9412467204814519</v>
      </c>
      <c r="W41" s="274">
        <f>'1 Utsläpp'!W42/'7 Syss'!W41</f>
        <v>3.4231168543792219</v>
      </c>
      <c r="X41" s="274">
        <f>'1 Utsläpp'!X42/'7 Syss'!X41</f>
        <v>3.4736188873018889</v>
      </c>
      <c r="Y41" s="274">
        <f>'1 Utsläpp'!Y42/'7 Syss'!Y41</f>
        <v>3.1441175008630875</v>
      </c>
      <c r="Z41" s="274">
        <f>'1 Utsläpp'!Z42/'7 Syss'!Z41</f>
        <v>2.9109742074153293</v>
      </c>
      <c r="AA41" s="274">
        <f>'1 Utsläpp'!AA42/'7 Syss'!AA41</f>
        <v>3.1735751142924467</v>
      </c>
      <c r="AB41" s="274">
        <f>'1 Utsläpp'!AB42/'7 Syss'!AB41</f>
        <v>3.1960474657374638</v>
      </c>
      <c r="AC41" s="274">
        <f>'1 Utsläpp'!AC42/'7 Syss'!AC41</f>
        <v>3.0769551476553958</v>
      </c>
      <c r="AD41" s="274">
        <f>'1 Utsläpp'!AD42/'7 Syss'!AD41</f>
        <v>2.8793355551664939</v>
      </c>
      <c r="AE41" s="274">
        <f>'1 Utsläpp'!AE42/'7 Syss'!AE41</f>
        <v>3.1828263921210871</v>
      </c>
      <c r="AF41" s="274">
        <f>'1 Utsläpp'!AF42/'7 Syss'!AF41</f>
        <v>3.3247865242216967</v>
      </c>
      <c r="AG41" s="274">
        <f>'1 Utsläpp'!AG42/'7 Syss'!AG41</f>
        <v>3.0912533737406789</v>
      </c>
      <c r="AH41" s="274">
        <f>'1 Utsläpp'!AH42/'7 Syss'!AH41</f>
        <v>2.8677319037097608</v>
      </c>
      <c r="AI41" s="274">
        <f>'1 Utsläpp'!AI42/'7 Syss'!AI41</f>
        <v>3.2225108916826226</v>
      </c>
      <c r="AJ41" s="274">
        <f>'1 Utsläpp'!AJ42/'7 Syss'!AJ41</f>
        <v>3.1800600285007166</v>
      </c>
      <c r="AK41" s="274">
        <f>'1 Utsläpp'!AK42/'7 Syss'!AK41</f>
        <v>2.9696907448061247</v>
      </c>
      <c r="AL41" s="274">
        <f>'1 Utsläpp'!AL42/'7 Syss'!AL41</f>
        <v>2.8527472041808966</v>
      </c>
      <c r="AM41" s="274">
        <f>'1 Utsläpp'!AM42/'7 Syss'!AM41</f>
        <v>3.168859181494065</v>
      </c>
      <c r="AN41" s="274">
        <f>'1 Utsläpp'!AN42/'7 Syss'!AN41</f>
        <v>2.9775973761298142</v>
      </c>
      <c r="AO41" s="274">
        <f>'1 Utsläpp'!AO42/'7 Syss'!AO41</f>
        <v>2.8615121040927893</v>
      </c>
      <c r="AP41" s="274">
        <f>'1 Utsläpp'!AP42/'7 Syss'!AP41</f>
        <v>2.7338369367958624</v>
      </c>
      <c r="AQ41" s="274">
        <f>'1 Utsläpp'!AQ42/'7 Syss'!AQ41</f>
        <v>2.9800174313745584</v>
      </c>
      <c r="AR41" s="274">
        <f>'1 Utsläpp'!AR42/'7 Syss'!AR41</f>
        <v>2.9210636662934548</v>
      </c>
      <c r="AS41" s="274">
        <f>'1 Utsläpp'!AS42/'7 Syss'!AS41</f>
        <v>2.7772588601894337</v>
      </c>
      <c r="AT41" s="274">
        <f>'1 Utsläpp'!AT42/'7 Syss'!AT41</f>
        <v>2.6388423134287842</v>
      </c>
      <c r="AU41" s="274">
        <f>'1 Utsläpp'!AU42/'7 Syss'!AU41</f>
        <v>2.8919003033761483</v>
      </c>
      <c r="AV41" s="274">
        <f>'1 Utsläpp'!AV42/'7 Syss'!AV41</f>
        <v>2.8586025783130768</v>
      </c>
      <c r="AW41" s="274">
        <f>'1 Utsläpp'!AW42/'7 Syss'!AW41</f>
        <v>2.684914931986607</v>
      </c>
      <c r="AX41" s="274">
        <f>'1 Utsläpp'!AX42/'7 Syss'!AX41</f>
        <v>2.6135992861380366</v>
      </c>
      <c r="AY41" s="274">
        <f>'1 Utsläpp'!AY42/'7 Syss'!AY41</f>
        <v>2.7517691434713147</v>
      </c>
      <c r="AZ41" s="274">
        <f>'1 Utsläpp'!AZ42/'7 Syss'!BA41</f>
        <v>2.7014756022252442</v>
      </c>
      <c r="BA41" s="321">
        <f>'1 Utsläpp'!BA41/'7 Syss'!BA41</f>
        <v>0.38519803475339492</v>
      </c>
      <c r="BB41" s="288"/>
      <c r="BC41" s="291">
        <f t="shared" si="2"/>
        <v>-1.8986351307791693E-2</v>
      </c>
      <c r="BD41" s="268">
        <f t="shared" si="2"/>
        <v>-2.9443609126394765E-2</v>
      </c>
      <c r="BE41" s="268">
        <f t="shared" si="2"/>
        <v>-3.4747728399051714E-2</v>
      </c>
      <c r="BF41" s="268">
        <f t="shared" si="2"/>
        <v>-2.9569333075264992E-2</v>
      </c>
      <c r="BG41" s="268">
        <f t="shared" si="2"/>
        <v>-2.1382994386984766E-2</v>
      </c>
      <c r="BH41" s="268">
        <f t="shared" si="2"/>
        <v>-3.3250025601332722E-2</v>
      </c>
      <c r="BI41" s="268">
        <f t="shared" si="2"/>
        <v>-9.5659475984178899E-3</v>
      </c>
      <c r="BJ41" s="268">
        <f t="shared" si="2"/>
        <v>-4.8456428370382443E-2</v>
      </c>
      <c r="BK41" s="268">
        <f t="shared" si="2"/>
        <v>-5.4966359185387947E-2</v>
      </c>
      <c r="BL41" s="406">
        <f>BA41/AW41-1</f>
        <v>-0.85653249934872933</v>
      </c>
    </row>
    <row r="42" spans="1:64" s="101" customFormat="1" ht="13.8" x14ac:dyDescent="0.3">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row>
    <row r="43" spans="1:64" ht="13.8" x14ac:dyDescent="0.3">
      <c r="C43" s="193" t="s">
        <v>31</v>
      </c>
      <c r="BC43" s="104" t="s">
        <v>113</v>
      </c>
    </row>
    <row r="44" spans="1:64" ht="13.8" x14ac:dyDescent="0.3">
      <c r="C44" s="195" t="s">
        <v>192</v>
      </c>
      <c r="BC44" s="104" t="s">
        <v>114</v>
      </c>
    </row>
    <row r="45" spans="1:64" ht="13.8" x14ac:dyDescent="0.3">
      <c r="C45" s="137" t="s">
        <v>255</v>
      </c>
      <c r="D45" s="176" t="s">
        <v>83</v>
      </c>
      <c r="E45" s="176" t="s">
        <v>84</v>
      </c>
      <c r="F45" s="176" t="s">
        <v>85</v>
      </c>
      <c r="G45" s="176" t="s">
        <v>86</v>
      </c>
      <c r="H45" s="176" t="s">
        <v>87</v>
      </c>
      <c r="I45" s="176" t="s">
        <v>88</v>
      </c>
      <c r="J45" s="176" t="s">
        <v>89</v>
      </c>
      <c r="K45" s="176" t="s">
        <v>90</v>
      </c>
      <c r="L45" s="176" t="s">
        <v>91</v>
      </c>
      <c r="M45" s="176" t="s">
        <v>92</v>
      </c>
      <c r="N45" s="176" t="s">
        <v>93</v>
      </c>
      <c r="O45" s="176" t="s">
        <v>94</v>
      </c>
      <c r="P45" s="176" t="s">
        <v>95</v>
      </c>
      <c r="Q45" s="176" t="s">
        <v>96</v>
      </c>
      <c r="R45" s="176" t="s">
        <v>97</v>
      </c>
      <c r="S45" s="176" t="s">
        <v>98</v>
      </c>
      <c r="T45" s="176" t="s">
        <v>99</v>
      </c>
      <c r="U45" s="176" t="s">
        <v>100</v>
      </c>
      <c r="V45" s="176" t="s">
        <v>101</v>
      </c>
      <c r="W45" s="176" t="s">
        <v>102</v>
      </c>
      <c r="X45" s="176" t="s">
        <v>103</v>
      </c>
      <c r="Y45" s="176" t="s">
        <v>104</v>
      </c>
      <c r="Z45" s="176" t="s">
        <v>105</v>
      </c>
      <c r="AA45" s="176" t="s">
        <v>106</v>
      </c>
      <c r="AB45" s="176" t="s">
        <v>107</v>
      </c>
      <c r="AC45" s="176" t="s">
        <v>77</v>
      </c>
      <c r="AD45" s="176" t="s">
        <v>78</v>
      </c>
      <c r="AE45" s="176" t="s">
        <v>79</v>
      </c>
      <c r="AF45" s="176" t="s">
        <v>80</v>
      </c>
      <c r="AG45" s="176" t="s">
        <v>81</v>
      </c>
      <c r="AH45" s="176" t="s">
        <v>181</v>
      </c>
      <c r="AI45" s="176" t="s">
        <v>182</v>
      </c>
      <c r="AJ45" s="176" t="s">
        <v>199</v>
      </c>
      <c r="AK45" s="176" t="s">
        <v>236</v>
      </c>
      <c r="AL45" s="176" t="s">
        <v>239</v>
      </c>
      <c r="AM45" s="166" t="s">
        <v>243</v>
      </c>
      <c r="AN45" s="166" t="s">
        <v>244</v>
      </c>
      <c r="AO45" s="166" t="s">
        <v>251</v>
      </c>
      <c r="AP45" s="166" t="s">
        <v>256</v>
      </c>
      <c r="AQ45" s="166" t="s">
        <v>260</v>
      </c>
      <c r="AR45" s="139" t="s">
        <v>316</v>
      </c>
      <c r="AS45" s="139" t="s">
        <v>330</v>
      </c>
      <c r="AT45" s="139" t="s">
        <v>332</v>
      </c>
      <c r="AU45" s="139" t="s">
        <v>338</v>
      </c>
      <c r="AV45" s="139" t="s">
        <v>342</v>
      </c>
      <c r="AW45" s="139" t="s">
        <v>343</v>
      </c>
      <c r="AX45" s="139" t="s">
        <v>345</v>
      </c>
      <c r="AY45" s="139" t="s">
        <v>354</v>
      </c>
      <c r="AZ45" s="139" t="s">
        <v>363</v>
      </c>
      <c r="BA45" s="293" t="s">
        <v>389</v>
      </c>
      <c r="BC45" s="390" t="s">
        <v>316</v>
      </c>
      <c r="BD45" s="179" t="s">
        <v>330</v>
      </c>
      <c r="BE45" s="179" t="s">
        <v>332</v>
      </c>
      <c r="BF45" s="179" t="s">
        <v>338</v>
      </c>
      <c r="BG45" s="179" t="s">
        <v>342</v>
      </c>
      <c r="BH45" s="179" t="s">
        <v>343</v>
      </c>
      <c r="BI45" s="179" t="s">
        <v>345</v>
      </c>
      <c r="BJ45" s="179" t="s">
        <v>354</v>
      </c>
      <c r="BK45" s="179" t="s">
        <v>363</v>
      </c>
      <c r="BL45" s="293" t="s">
        <v>389</v>
      </c>
    </row>
    <row r="46" spans="1:64" ht="14.4" x14ac:dyDescent="0.3">
      <c r="C46" s="118" t="s">
        <v>22</v>
      </c>
      <c r="D46" s="170">
        <f>'1 Utsläpp'!D47/'7 Syss'!D47</f>
        <v>24.362916142508961</v>
      </c>
      <c r="E46" s="170">
        <f>'1 Utsläpp'!E47/'7 Syss'!E47</f>
        <v>26.644492956508159</v>
      </c>
      <c r="F46" s="170">
        <f>'1 Utsläpp'!F47/'7 Syss'!F47</f>
        <v>25.888738541730497</v>
      </c>
      <c r="G46" s="170">
        <f>'1 Utsläpp'!G47/'7 Syss'!G47</f>
        <v>26.499076912839339</v>
      </c>
      <c r="H46" s="170">
        <f>'1 Utsläpp'!H47/'7 Syss'!H47</f>
        <v>23.774874573168777</v>
      </c>
      <c r="I46" s="170">
        <f>'1 Utsläpp'!I47/'7 Syss'!I47</f>
        <v>25.371104234949424</v>
      </c>
      <c r="J46" s="170">
        <f>'1 Utsläpp'!J47/'7 Syss'!J47</f>
        <v>24.509879543619054</v>
      </c>
      <c r="K46" s="170">
        <f>'1 Utsläpp'!K47/'7 Syss'!K47</f>
        <v>26.026638176080528</v>
      </c>
      <c r="L46" s="170">
        <f>'1 Utsläpp'!L47/'7 Syss'!L47</f>
        <v>23.584502048817498</v>
      </c>
      <c r="M46" s="170">
        <f>'1 Utsläpp'!M47/'7 Syss'!M47</f>
        <v>24.600078087256573</v>
      </c>
      <c r="N46" s="170">
        <f>'1 Utsläpp'!N47/'7 Syss'!N47</f>
        <v>23.597734782616477</v>
      </c>
      <c r="O46" s="170">
        <f>'1 Utsläpp'!O47/'7 Syss'!O47</f>
        <v>25.796069183375504</v>
      </c>
      <c r="P46" s="170">
        <f>'1 Utsläpp'!P47/'7 Syss'!P47</f>
        <v>21.323633420997577</v>
      </c>
      <c r="Q46" s="170">
        <f>'1 Utsläpp'!Q47/'7 Syss'!Q47</f>
        <v>23.025993642843744</v>
      </c>
      <c r="R46" s="170">
        <f>'1 Utsläpp'!R47/'7 Syss'!R47</f>
        <v>22.050335476290318</v>
      </c>
      <c r="S46" s="170">
        <f>'1 Utsläpp'!S47/'7 Syss'!S47</f>
        <v>22.754743877447982</v>
      </c>
      <c r="T46" s="170">
        <f>'1 Utsläpp'!T47/'7 Syss'!T47</f>
        <v>20.212345252917565</v>
      </c>
      <c r="U46" s="170">
        <f>'1 Utsläpp'!U47/'7 Syss'!U47</f>
        <v>22.193719209798299</v>
      </c>
      <c r="V46" s="170">
        <f>'1 Utsläpp'!V47/'7 Syss'!V47</f>
        <v>21.689836378672712</v>
      </c>
      <c r="W46" s="170">
        <f>'1 Utsläpp'!W47/'7 Syss'!W47</f>
        <v>22.209773764848602</v>
      </c>
      <c r="X46" s="170">
        <f>'1 Utsläpp'!X47/'7 Syss'!X47</f>
        <v>20.168258763388828</v>
      </c>
      <c r="Y46" s="170">
        <f>'1 Utsläpp'!Y47/'7 Syss'!Y47</f>
        <v>21.432851347480625</v>
      </c>
      <c r="Z46" s="170">
        <f>'1 Utsläpp'!Z47/'7 Syss'!Z47</f>
        <v>21.792296455457333</v>
      </c>
      <c r="AA46" s="170">
        <f>'1 Utsläpp'!AA47/'7 Syss'!AA47</f>
        <v>22.340724981452158</v>
      </c>
      <c r="AB46" s="170">
        <f>'1 Utsläpp'!AB47/'7 Syss'!AB47</f>
        <v>20.10772487999666</v>
      </c>
      <c r="AC46" s="170">
        <f>'1 Utsläpp'!AC47/'7 Syss'!AC47</f>
        <v>21.544491327850487</v>
      </c>
      <c r="AD46" s="170">
        <f>'1 Utsläpp'!AD47/'7 Syss'!AD47</f>
        <v>20.815613115405249</v>
      </c>
      <c r="AE46" s="170">
        <f>'1 Utsläpp'!AE47/'7 Syss'!AE47</f>
        <v>22.796265668619121</v>
      </c>
      <c r="AF46" s="170">
        <f>'1 Utsläpp'!AF47/'7 Syss'!AF47</f>
        <v>19.232315830135761</v>
      </c>
      <c r="AG46" s="170">
        <f>'1 Utsläpp'!AG47/'7 Syss'!AG47</f>
        <v>21.584345299052895</v>
      </c>
      <c r="AH46" s="170">
        <f>'1 Utsläpp'!AH47/'7 Syss'!AH47</f>
        <v>21.406063045320554</v>
      </c>
      <c r="AI46" s="170">
        <f>'1 Utsläpp'!AI47/'7 Syss'!AI47</f>
        <v>24.515270326587011</v>
      </c>
      <c r="AJ46" s="170">
        <f>'1 Utsläpp'!AJ47/'7 Syss'!AJ47</f>
        <v>19.861019572297145</v>
      </c>
      <c r="AK46" s="170">
        <f>'1 Utsläpp'!AK47/'7 Syss'!AK47</f>
        <v>21.537652006447125</v>
      </c>
      <c r="AL46" s="170">
        <f>'1 Utsläpp'!AL47/'7 Syss'!AL47</f>
        <v>22.192705827123053</v>
      </c>
      <c r="AM46" s="170">
        <f>'1 Utsläpp'!AM47/'7 Syss'!AM47</f>
        <v>23.909290015535674</v>
      </c>
      <c r="AN46" s="170">
        <f>'1 Utsläpp'!AN47/'7 Syss'!AN47</f>
        <v>20.449480980826202</v>
      </c>
      <c r="AO46" s="170">
        <f>'1 Utsläpp'!AO47/'7 Syss'!AO47</f>
        <v>21.726769597589996</v>
      </c>
      <c r="AP46" s="170">
        <f>'1 Utsläpp'!AP47/'7 Syss'!AP47</f>
        <v>22.163655449648434</v>
      </c>
      <c r="AQ46" s="170">
        <f>'1 Utsläpp'!AQ47/'7 Syss'!AQ47</f>
        <v>23.738930551515814</v>
      </c>
      <c r="AR46" s="170">
        <f>'1 Utsläpp'!AR47/'7 Syss'!AR47</f>
        <v>19.626115047304744</v>
      </c>
      <c r="AS46" s="170">
        <f>'1 Utsläpp'!AS47/'7 Syss'!AS47</f>
        <v>22.493229068267325</v>
      </c>
      <c r="AT46" s="170">
        <f>'1 Utsläpp'!AT47/'7 Syss'!AT47</f>
        <v>21.944428643342295</v>
      </c>
      <c r="AU46" s="170">
        <f>'1 Utsläpp'!AU47/'7 Syss'!AU47</f>
        <v>22.873369159051119</v>
      </c>
      <c r="AV46" s="170">
        <f>'1 Utsläpp'!AV47/'7 Syss'!AV47</f>
        <v>20.030539378800686</v>
      </c>
      <c r="AW46" s="170">
        <f>'1 Utsläpp'!AW47/'7 Syss'!AW47</f>
        <v>22.380407125875621</v>
      </c>
      <c r="AX46" s="170">
        <f>'1 Utsläpp'!AX47/'7 Syss'!AX47</f>
        <v>22.618737959643251</v>
      </c>
      <c r="AY46" s="170">
        <f>'1 Utsläpp'!AY47/'7 Syss'!AY47</f>
        <v>22.87355434362507</v>
      </c>
      <c r="AZ46" s="170">
        <f>'1 Utsläpp'!AZ47/'7 Syss'!BA47</f>
        <v>21.541085173050163</v>
      </c>
      <c r="BA46" s="297">
        <f>'1 Utsläpp'!BA47/'7 Syss'!BA47</f>
        <v>21.478510442942287</v>
      </c>
      <c r="BB46" s="288"/>
      <c r="BC46" s="290">
        <f>AR46/AN46-1</f>
        <v>-4.0263414719105106E-2</v>
      </c>
      <c r="BD46" s="168">
        <f>AS46/AO46-1</f>
        <v>3.5277194211253082E-2</v>
      </c>
      <c r="BE46" s="168">
        <f>AT46/AP46-1</f>
        <v>-9.8912747856138017E-3</v>
      </c>
      <c r="BF46" s="168">
        <f>AU46/AQ46-1</f>
        <v>-3.6461684345313827E-2</v>
      </c>
      <c r="BG46" s="168">
        <f t="shared" ref="BG46:BL53" si="3">AV46/AR46-1</f>
        <v>2.0606438437824393E-2</v>
      </c>
      <c r="BH46" s="168">
        <f t="shared" si="3"/>
        <v>-5.015817962342739E-3</v>
      </c>
      <c r="BI46" s="168">
        <f t="shared" si="3"/>
        <v>3.0728041602738898E-2</v>
      </c>
      <c r="BJ46" s="168">
        <f t="shared" si="3"/>
        <v>8.0960776991378935E-6</v>
      </c>
      <c r="BK46" s="168">
        <f t="shared" si="3"/>
        <v>7.541213772047306E-2</v>
      </c>
      <c r="BL46" s="397">
        <f t="shared" si="3"/>
        <v>-4.0298493135568769E-2</v>
      </c>
    </row>
    <row r="47" spans="1:64" ht="14.4" x14ac:dyDescent="0.3">
      <c r="C47" s="118" t="s">
        <v>23</v>
      </c>
      <c r="D47" s="170">
        <f>'1 Utsläpp'!D48/'7 Syss'!D48</f>
        <v>20.665896045782969</v>
      </c>
      <c r="E47" s="170">
        <f>'1 Utsläpp'!E48/'7 Syss'!E48</f>
        <v>27.147200013162845</v>
      </c>
      <c r="F47" s="170">
        <f>'1 Utsläpp'!F48/'7 Syss'!F48</f>
        <v>23.199826532568348</v>
      </c>
      <c r="G47" s="170">
        <f>'1 Utsläpp'!G48/'7 Syss'!G48</f>
        <v>25.409474420782512</v>
      </c>
      <c r="H47" s="170">
        <f>'1 Utsläpp'!H48/'7 Syss'!H48</f>
        <v>16.201723201205937</v>
      </c>
      <c r="I47" s="170">
        <f>'1 Utsläpp'!I48/'7 Syss'!I48</f>
        <v>21.585036237871797</v>
      </c>
      <c r="J47" s="170">
        <f>'1 Utsläpp'!J48/'7 Syss'!J48</f>
        <v>19.262072538358137</v>
      </c>
      <c r="K47" s="170">
        <f>'1 Utsläpp'!K48/'7 Syss'!K48</f>
        <v>29.943023940111068</v>
      </c>
      <c r="L47" s="170">
        <f>'1 Utsläpp'!L48/'7 Syss'!L48</f>
        <v>25.810799564414783</v>
      </c>
      <c r="M47" s="170">
        <f>'1 Utsläpp'!M48/'7 Syss'!M48</f>
        <v>29.418835969650516</v>
      </c>
      <c r="N47" s="170">
        <f>'1 Utsläpp'!N48/'7 Syss'!N48</f>
        <v>26.566120511665517</v>
      </c>
      <c r="O47" s="170">
        <f>'1 Utsläpp'!O48/'7 Syss'!O48</f>
        <v>32.628182434805318</v>
      </c>
      <c r="P47" s="170">
        <f>'1 Utsläpp'!P48/'7 Syss'!P48</f>
        <v>26.681824165684827</v>
      </c>
      <c r="Q47" s="170">
        <f>'1 Utsläpp'!Q48/'7 Syss'!Q48</f>
        <v>26.497833493497271</v>
      </c>
      <c r="R47" s="170">
        <f>'1 Utsläpp'!R48/'7 Syss'!R48</f>
        <v>26.35910934270801</v>
      </c>
      <c r="S47" s="170">
        <f>'1 Utsläpp'!S48/'7 Syss'!S48</f>
        <v>31.707669252182271</v>
      </c>
      <c r="T47" s="170">
        <f>'1 Utsläpp'!T48/'7 Syss'!T48</f>
        <v>28.428526823904193</v>
      </c>
      <c r="U47" s="170">
        <f>'1 Utsläpp'!U48/'7 Syss'!U48</f>
        <v>24.825226840176033</v>
      </c>
      <c r="V47" s="170">
        <f>'1 Utsläpp'!V48/'7 Syss'!V48</f>
        <v>25.048346660867573</v>
      </c>
      <c r="W47" s="170">
        <f>'1 Utsläpp'!W48/'7 Syss'!W48</f>
        <v>32.859242891787893</v>
      </c>
      <c r="X47" s="170">
        <f>'1 Utsläpp'!X48/'7 Syss'!X48</f>
        <v>24.251711983101536</v>
      </c>
      <c r="Y47" s="170">
        <f>'1 Utsläpp'!Y48/'7 Syss'!Y48</f>
        <v>26.844647884832945</v>
      </c>
      <c r="Z47" s="170">
        <f>'1 Utsläpp'!Z48/'7 Syss'!Z48</f>
        <v>26.314302783429913</v>
      </c>
      <c r="AA47" s="170">
        <f>'1 Utsläpp'!AA48/'7 Syss'!AA48</f>
        <v>30.500786076374371</v>
      </c>
      <c r="AB47" s="170">
        <f>'1 Utsläpp'!AB48/'7 Syss'!AB48</f>
        <v>25.033327074748414</v>
      </c>
      <c r="AC47" s="170">
        <f>'1 Utsläpp'!AC48/'7 Syss'!AC48</f>
        <v>26.806497238497609</v>
      </c>
      <c r="AD47" s="170">
        <f>'1 Utsläpp'!AD48/'7 Syss'!AD48</f>
        <v>25.772631662251523</v>
      </c>
      <c r="AE47" s="170">
        <f>'1 Utsläpp'!AE48/'7 Syss'!AE48</f>
        <v>35.027051504485044</v>
      </c>
      <c r="AF47" s="170">
        <f>'1 Utsläpp'!AF48/'7 Syss'!AF48</f>
        <v>24.614888650300667</v>
      </c>
      <c r="AG47" s="170">
        <f>'1 Utsläpp'!AG48/'7 Syss'!AG48</f>
        <v>29.925013935963154</v>
      </c>
      <c r="AH47" s="170">
        <f>'1 Utsläpp'!AH48/'7 Syss'!AH48</f>
        <v>26.984598182477875</v>
      </c>
      <c r="AI47" s="170">
        <f>'1 Utsläpp'!AI48/'7 Syss'!AI48</f>
        <v>35.914919762362693</v>
      </c>
      <c r="AJ47" s="170">
        <f>'1 Utsläpp'!AJ48/'7 Syss'!AJ48</f>
        <v>30.255490581404288</v>
      </c>
      <c r="AK47" s="170">
        <f>'1 Utsläpp'!AK48/'7 Syss'!AK48</f>
        <v>32.026950873051184</v>
      </c>
      <c r="AL47" s="170">
        <f>'1 Utsläpp'!AL48/'7 Syss'!AL48</f>
        <v>32.596747149499201</v>
      </c>
      <c r="AM47" s="170">
        <f>'1 Utsläpp'!AM48/'7 Syss'!AM48</f>
        <v>39.418320008850024</v>
      </c>
      <c r="AN47" s="170">
        <f>'1 Utsläpp'!AN48/'7 Syss'!AN48</f>
        <v>32.407349506612341</v>
      </c>
      <c r="AO47" s="170">
        <f>'1 Utsläpp'!AO48/'7 Syss'!AO48</f>
        <v>35.73588282842924</v>
      </c>
      <c r="AP47" s="170">
        <f>'1 Utsläpp'!AP48/'7 Syss'!AP48</f>
        <v>33.593235805720646</v>
      </c>
      <c r="AQ47" s="170">
        <f>'1 Utsläpp'!AQ48/'7 Syss'!AQ48</f>
        <v>39.053197558217647</v>
      </c>
      <c r="AR47" s="170">
        <f>'1 Utsläpp'!AR48/'7 Syss'!AR48</f>
        <v>32.214960149484895</v>
      </c>
      <c r="AS47" s="170">
        <f>'1 Utsläpp'!AS48/'7 Syss'!AS48</f>
        <v>30.617330180210143</v>
      </c>
      <c r="AT47" s="170">
        <f>'1 Utsläpp'!AT48/'7 Syss'!AT48</f>
        <v>31.122988423019553</v>
      </c>
      <c r="AU47" s="170">
        <f>'1 Utsläpp'!AU48/'7 Syss'!AU48</f>
        <v>37.343522629499695</v>
      </c>
      <c r="AV47" s="170">
        <f>'1 Utsläpp'!AV48/'7 Syss'!AV48</f>
        <v>31.01904136667283</v>
      </c>
      <c r="AW47" s="170">
        <f>'1 Utsläpp'!AW48/'7 Syss'!AW48</f>
        <v>32.031923269630589</v>
      </c>
      <c r="AX47" s="170">
        <f>'1 Utsläpp'!AX48/'7 Syss'!AX48</f>
        <v>32.328670671306426</v>
      </c>
      <c r="AY47" s="170">
        <f>'1 Utsläpp'!AY48/'7 Syss'!AY48</f>
        <v>40.122301485526826</v>
      </c>
      <c r="AZ47" s="170">
        <f>'1 Utsläpp'!AZ48/'7 Syss'!BA48</f>
        <v>33.696632262533932</v>
      </c>
      <c r="BA47" s="297">
        <f>'1 Utsläpp'!BA48/'7 Syss'!BA48</f>
        <v>30.774706787455479</v>
      </c>
      <c r="BB47" s="288"/>
      <c r="BC47" s="290">
        <f t="shared" ref="BC47:BF52" si="4">AR47/AN47-1</f>
        <v>-5.9365964837140295E-3</v>
      </c>
      <c r="BD47" s="168">
        <f t="shared" si="4"/>
        <v>-0.14323285849110456</v>
      </c>
      <c r="BE47" s="168">
        <f t="shared" si="4"/>
        <v>-7.3534070876269397E-2</v>
      </c>
      <c r="BF47" s="168">
        <f t="shared" si="4"/>
        <v>-4.377810360263823E-2</v>
      </c>
      <c r="BG47" s="168">
        <f t="shared" si="3"/>
        <v>-3.7123087449517977E-2</v>
      </c>
      <c r="BH47" s="168">
        <f t="shared" si="3"/>
        <v>4.6202365820086522E-2</v>
      </c>
      <c r="BI47" s="168">
        <f t="shared" si="3"/>
        <v>3.8739282741727665E-2</v>
      </c>
      <c r="BJ47" s="168">
        <f t="shared" si="3"/>
        <v>7.4411267613838428E-2</v>
      </c>
      <c r="BK47" s="168">
        <f>AZ47/AV47-1</f>
        <v>8.6320878334361861E-2</v>
      </c>
      <c r="BL47" s="397">
        <f>BA47/AW47-1</f>
        <v>-3.924886031951369E-2</v>
      </c>
    </row>
    <row r="48" spans="1:64" ht="14.4" x14ac:dyDescent="0.3">
      <c r="C48" s="118" t="s">
        <v>0</v>
      </c>
      <c r="D48" s="170">
        <f>'1 Utsläpp'!D49/'7 Syss'!D49</f>
        <v>6.80103525107761</v>
      </c>
      <c r="E48" s="170">
        <f>'1 Utsläpp'!E49/'7 Syss'!E49</f>
        <v>6.6264496804152042</v>
      </c>
      <c r="F48" s="170">
        <f>'1 Utsläpp'!F49/'7 Syss'!F49</f>
        <v>6.557297154778003</v>
      </c>
      <c r="G48" s="170">
        <f>'1 Utsläpp'!G49/'7 Syss'!G49</f>
        <v>7.7386643447439889</v>
      </c>
      <c r="H48" s="170">
        <f>'1 Utsläpp'!H49/'7 Syss'!H49</f>
        <v>6.1763131343494733</v>
      </c>
      <c r="I48" s="170">
        <f>'1 Utsläpp'!I49/'7 Syss'!I49</f>
        <v>5.8715347113191498</v>
      </c>
      <c r="J48" s="170">
        <f>'1 Utsläpp'!J49/'7 Syss'!J49</f>
        <v>5.4059539789769575</v>
      </c>
      <c r="K48" s="170">
        <f>'1 Utsläpp'!K49/'7 Syss'!K49</f>
        <v>6.8787225168184865</v>
      </c>
      <c r="L48" s="170">
        <f>'1 Utsläpp'!L49/'7 Syss'!L49</f>
        <v>7.9612114330320516</v>
      </c>
      <c r="M48" s="170">
        <f>'1 Utsläpp'!M49/'7 Syss'!M49</f>
        <v>7.3455186515686135</v>
      </c>
      <c r="N48" s="170">
        <f>'1 Utsläpp'!N49/'7 Syss'!N49</f>
        <v>6.6877215814693445</v>
      </c>
      <c r="O48" s="170">
        <f>'1 Utsläpp'!O49/'7 Syss'!O49</f>
        <v>7.8110407731165745</v>
      </c>
      <c r="P48" s="170">
        <f>'1 Utsläpp'!P49/'7 Syss'!P49</f>
        <v>7.3433320948464553</v>
      </c>
      <c r="Q48" s="170">
        <f>'1 Utsläpp'!Q49/'7 Syss'!Q49</f>
        <v>6.8061975105187669</v>
      </c>
      <c r="R48" s="170">
        <f>'1 Utsläpp'!R49/'7 Syss'!R49</f>
        <v>6.3586452972314573</v>
      </c>
      <c r="S48" s="170">
        <f>'1 Utsläpp'!S49/'7 Syss'!S49</f>
        <v>7.1353590894857195</v>
      </c>
      <c r="T48" s="170">
        <f>'1 Utsläpp'!T49/'7 Syss'!T49</f>
        <v>6.8376076902180305</v>
      </c>
      <c r="U48" s="170">
        <f>'1 Utsläpp'!U49/'7 Syss'!U49</f>
        <v>6.6106351391823415</v>
      </c>
      <c r="V48" s="170">
        <f>'1 Utsläpp'!V49/'7 Syss'!V49</f>
        <v>6.2713170777874438</v>
      </c>
      <c r="W48" s="170">
        <f>'1 Utsläpp'!W49/'7 Syss'!W49</f>
        <v>7.1832261321889046</v>
      </c>
      <c r="X48" s="170">
        <f>'1 Utsläpp'!X49/'7 Syss'!X49</f>
        <v>6.5744386405830406</v>
      </c>
      <c r="Y48" s="170">
        <f>'1 Utsläpp'!Y49/'7 Syss'!Y49</f>
        <v>6.3421967321325736</v>
      </c>
      <c r="Z48" s="170">
        <f>'1 Utsläpp'!Z49/'7 Syss'!Z49</f>
        <v>6.1935510426714346</v>
      </c>
      <c r="AA48" s="170">
        <f>'1 Utsläpp'!AA49/'7 Syss'!AA49</f>
        <v>6.6780628864003466</v>
      </c>
      <c r="AB48" s="170">
        <f>'1 Utsläpp'!AB49/'7 Syss'!AB49</f>
        <v>6.5634748752996961</v>
      </c>
      <c r="AC48" s="170">
        <f>'1 Utsläpp'!AC49/'7 Syss'!AC49</f>
        <v>6.4830956338209367</v>
      </c>
      <c r="AD48" s="170">
        <f>'1 Utsläpp'!AD49/'7 Syss'!AD49</f>
        <v>6.1321420920663607</v>
      </c>
      <c r="AE48" s="170">
        <f>'1 Utsläpp'!AE49/'7 Syss'!AE49</f>
        <v>6.9608741865625472</v>
      </c>
      <c r="AF48" s="170">
        <f>'1 Utsläpp'!AF49/'7 Syss'!AF49</f>
        <v>6.8984489993744358</v>
      </c>
      <c r="AG48" s="170">
        <f>'1 Utsläpp'!AG49/'7 Syss'!AG49</f>
        <v>6.6435127377685168</v>
      </c>
      <c r="AH48" s="170">
        <f>'1 Utsläpp'!AH49/'7 Syss'!AH49</f>
        <v>6.3439621282393972</v>
      </c>
      <c r="AI48" s="170">
        <f>'1 Utsläpp'!AI49/'7 Syss'!AI49</f>
        <v>7.0503902584724694</v>
      </c>
      <c r="AJ48" s="170">
        <f>'1 Utsläpp'!AJ49/'7 Syss'!AJ49</f>
        <v>6.6702961572598953</v>
      </c>
      <c r="AK48" s="170">
        <f>'1 Utsläpp'!AK49/'7 Syss'!AK49</f>
        <v>6.6836845723889917</v>
      </c>
      <c r="AL48" s="170">
        <f>'1 Utsläpp'!AL49/'7 Syss'!AL49</f>
        <v>6.6310878218468758</v>
      </c>
      <c r="AM48" s="170">
        <f>'1 Utsläpp'!AM49/'7 Syss'!AM49</f>
        <v>7.3176495818828622</v>
      </c>
      <c r="AN48" s="170">
        <f>'1 Utsläpp'!AN49/'7 Syss'!AN49</f>
        <v>6.6588721320704867</v>
      </c>
      <c r="AO48" s="170">
        <f>'1 Utsläpp'!AO49/'7 Syss'!AO49</f>
        <v>6.536899354836649</v>
      </c>
      <c r="AP48" s="170">
        <f>'1 Utsläpp'!AP49/'7 Syss'!AP49</f>
        <v>6.3722129896716622</v>
      </c>
      <c r="AQ48" s="170">
        <f>'1 Utsläpp'!AQ49/'7 Syss'!AQ49</f>
        <v>7.2136097973523663</v>
      </c>
      <c r="AR48" s="170">
        <f>'1 Utsläpp'!AR49/'7 Syss'!AR49</f>
        <v>6.4977142194609838</v>
      </c>
      <c r="AS48" s="170">
        <f>'1 Utsläpp'!AS49/'7 Syss'!AS49</f>
        <v>6.434280238535024</v>
      </c>
      <c r="AT48" s="170">
        <f>'1 Utsläpp'!AT49/'7 Syss'!AT49</f>
        <v>6.0933070591286622</v>
      </c>
      <c r="AU48" s="170">
        <f>'1 Utsläpp'!AU49/'7 Syss'!AU49</f>
        <v>6.8754729415879412</v>
      </c>
      <c r="AV48" s="170">
        <f>'1 Utsläpp'!AV49/'7 Syss'!AV49</f>
        <v>6.5412168977541549</v>
      </c>
      <c r="AW48" s="170">
        <f>'1 Utsläpp'!AW49/'7 Syss'!AW49</f>
        <v>6.4241064626933815</v>
      </c>
      <c r="AX48" s="170">
        <f>'1 Utsläpp'!AX49/'7 Syss'!AX49</f>
        <v>6.2501331393211776</v>
      </c>
      <c r="AY48" s="170">
        <f>'1 Utsläpp'!AY49/'7 Syss'!AY49</f>
        <v>6.7927200618190806</v>
      </c>
      <c r="AZ48" s="170">
        <f>'1 Utsläpp'!AZ49/'7 Syss'!BA49</f>
        <v>6.5185053054074613</v>
      </c>
      <c r="BA48" s="297">
        <f>'1 Utsläpp'!BA49/'7 Syss'!BA49</f>
        <v>6.2702902984195514</v>
      </c>
      <c r="BB48" s="288"/>
      <c r="BC48" s="290">
        <f t="shared" si="4"/>
        <v>-2.4201983370927604E-2</v>
      </c>
      <c r="BD48" s="168">
        <f t="shared" si="4"/>
        <v>-1.5698439081167304E-2</v>
      </c>
      <c r="BE48" s="168">
        <f t="shared" si="4"/>
        <v>-4.376908477401209E-2</v>
      </c>
      <c r="BF48" s="168">
        <f t="shared" si="4"/>
        <v>-4.6874847027147615E-2</v>
      </c>
      <c r="BG48" s="168">
        <f t="shared" si="3"/>
        <v>6.6950741174300887E-3</v>
      </c>
      <c r="BH48" s="168">
        <f t="shared" si="3"/>
        <v>-1.5811832037888607E-3</v>
      </c>
      <c r="BI48" s="168">
        <f t="shared" si="3"/>
        <v>2.5737432673373473E-2</v>
      </c>
      <c r="BJ48" s="168">
        <f t="shared" si="3"/>
        <v>-1.2035954540422944E-2</v>
      </c>
      <c r="BK48" s="168">
        <f t="shared" si="3"/>
        <v>-3.472074493431232E-3</v>
      </c>
      <c r="BL48" s="397">
        <f t="shared" si="3"/>
        <v>-2.3943588912650249E-2</v>
      </c>
    </row>
    <row r="49" spans="3:64" ht="14.4" x14ac:dyDescent="0.3">
      <c r="C49" s="118" t="s">
        <v>28</v>
      </c>
      <c r="D49" s="170">
        <f>'1 Utsläpp'!D50/'7 Syss'!D50</f>
        <v>66.376235289451643</v>
      </c>
      <c r="E49" s="170">
        <f>'1 Utsläpp'!E50/'7 Syss'!E50</f>
        <v>42.007559085604193</v>
      </c>
      <c r="F49" s="170">
        <f>'1 Utsläpp'!F50/'7 Syss'!F50</f>
        <v>36.832220296598521</v>
      </c>
      <c r="G49" s="170">
        <f>'1 Utsläpp'!G50/'7 Syss'!G50</f>
        <v>54.488473005661163</v>
      </c>
      <c r="H49" s="170">
        <f>'1 Utsläpp'!H50/'7 Syss'!H50</f>
        <v>71.93762626887505</v>
      </c>
      <c r="I49" s="170">
        <f>'1 Utsläpp'!I50/'7 Syss'!I50</f>
        <v>39.375519119543341</v>
      </c>
      <c r="J49" s="170">
        <f>'1 Utsläpp'!J50/'7 Syss'!J50</f>
        <v>30.415751734110305</v>
      </c>
      <c r="K49" s="170">
        <f>'1 Utsläpp'!K50/'7 Syss'!K50</f>
        <v>60.576659656733959</v>
      </c>
      <c r="L49" s="170">
        <f>'1 Utsläpp'!L50/'7 Syss'!L50</f>
        <v>98.214023692175218</v>
      </c>
      <c r="M49" s="170">
        <f>'1 Utsläpp'!M50/'7 Syss'!M50</f>
        <v>48.718861342683411</v>
      </c>
      <c r="N49" s="170">
        <f>'1 Utsläpp'!N50/'7 Syss'!N50</f>
        <v>32.020731613834656</v>
      </c>
      <c r="O49" s="170">
        <f>'1 Utsläpp'!O50/'7 Syss'!O50</f>
        <v>72.684717277293473</v>
      </c>
      <c r="P49" s="170">
        <f>'1 Utsläpp'!P50/'7 Syss'!P50</f>
        <v>81.80632128363294</v>
      </c>
      <c r="Q49" s="170">
        <f>'1 Utsläpp'!Q50/'7 Syss'!Q50</f>
        <v>41.115665735379046</v>
      </c>
      <c r="R49" s="170">
        <f>'1 Utsläpp'!R50/'7 Syss'!R50</f>
        <v>29.575670162443242</v>
      </c>
      <c r="S49" s="170">
        <f>'1 Utsläpp'!S50/'7 Syss'!S50</f>
        <v>46.989637127932717</v>
      </c>
      <c r="T49" s="170">
        <f>'1 Utsläpp'!T50/'7 Syss'!T50</f>
        <v>69.799430996419488</v>
      </c>
      <c r="U49" s="170">
        <f>'1 Utsläpp'!U50/'7 Syss'!U50</f>
        <v>37.863780387928131</v>
      </c>
      <c r="V49" s="170">
        <f>'1 Utsläpp'!V50/'7 Syss'!V50</f>
        <v>27.584436376896946</v>
      </c>
      <c r="W49" s="170">
        <f>'1 Utsläpp'!W50/'7 Syss'!W50</f>
        <v>48.760376136376657</v>
      </c>
      <c r="X49" s="170">
        <f>'1 Utsläpp'!X50/'7 Syss'!X50</f>
        <v>69.054030284854676</v>
      </c>
      <c r="Y49" s="170">
        <f>'1 Utsläpp'!Y50/'7 Syss'!Y50</f>
        <v>35.870931162881185</v>
      </c>
      <c r="Z49" s="170">
        <f>'1 Utsläpp'!Z50/'7 Syss'!Z50</f>
        <v>27.822141157430064</v>
      </c>
      <c r="AA49" s="170">
        <f>'1 Utsläpp'!AA50/'7 Syss'!AA50</f>
        <v>40.286309756753688</v>
      </c>
      <c r="AB49" s="170">
        <f>'1 Utsläpp'!AB50/'7 Syss'!AB50</f>
        <v>51.297099259307124</v>
      </c>
      <c r="AC49" s="170">
        <f>'1 Utsläpp'!AC50/'7 Syss'!AC50</f>
        <v>33.576229184127278</v>
      </c>
      <c r="AD49" s="170">
        <f>'1 Utsläpp'!AD50/'7 Syss'!AD50</f>
        <v>24.707848345682017</v>
      </c>
      <c r="AE49" s="170">
        <f>'1 Utsläpp'!AE50/'7 Syss'!AE50</f>
        <v>38.982054862375989</v>
      </c>
      <c r="AF49" s="170">
        <f>'1 Utsläpp'!AF50/'7 Syss'!AF50</f>
        <v>54.420137501821806</v>
      </c>
      <c r="AG49" s="170">
        <f>'1 Utsläpp'!AG50/'7 Syss'!AG50</f>
        <v>31.780862902961076</v>
      </c>
      <c r="AH49" s="170">
        <f>'1 Utsläpp'!AH50/'7 Syss'!AH50</f>
        <v>22.264958502510837</v>
      </c>
      <c r="AI49" s="170">
        <f>'1 Utsläpp'!AI50/'7 Syss'!AI50</f>
        <v>37.757188340314343</v>
      </c>
      <c r="AJ49" s="170">
        <f>'1 Utsläpp'!AJ50/'7 Syss'!AJ50</f>
        <v>56.612104236725408</v>
      </c>
      <c r="AK49" s="170">
        <f>'1 Utsläpp'!AK50/'7 Syss'!AK50</f>
        <v>31.937042887470369</v>
      </c>
      <c r="AL49" s="170">
        <f>'1 Utsläpp'!AL50/'7 Syss'!AL50</f>
        <v>23.97182487285431</v>
      </c>
      <c r="AM49" s="170">
        <f>'1 Utsläpp'!AM50/'7 Syss'!AM50</f>
        <v>36.289863716706321</v>
      </c>
      <c r="AN49" s="170">
        <f>'1 Utsläpp'!AN50/'7 Syss'!AN50</f>
        <v>48.280123618872331</v>
      </c>
      <c r="AO49" s="170">
        <f>'1 Utsläpp'!AO50/'7 Syss'!AO50</f>
        <v>33.273002040611289</v>
      </c>
      <c r="AP49" s="170">
        <f>'1 Utsläpp'!AP50/'7 Syss'!AP50</f>
        <v>27.698211002248925</v>
      </c>
      <c r="AQ49" s="170">
        <f>'1 Utsläpp'!AQ50/'7 Syss'!AQ50</f>
        <v>35.611030222214609</v>
      </c>
      <c r="AR49" s="170">
        <f>'1 Utsläpp'!AR50/'7 Syss'!AR50</f>
        <v>50.379943272480773</v>
      </c>
      <c r="AS49" s="170">
        <f>'1 Utsläpp'!AS50/'7 Syss'!AS50</f>
        <v>29.266744359619885</v>
      </c>
      <c r="AT49" s="170">
        <f>'1 Utsläpp'!AT50/'7 Syss'!AT50</f>
        <v>24.194799810575081</v>
      </c>
      <c r="AU49" s="170">
        <f>'1 Utsläpp'!AU50/'7 Syss'!AU50</f>
        <v>35.498416914077602</v>
      </c>
      <c r="AV49" s="170">
        <f>'1 Utsläpp'!AV50/'7 Syss'!AV50</f>
        <v>47.328046451915604</v>
      </c>
      <c r="AW49" s="170">
        <f>'1 Utsläpp'!AW50/'7 Syss'!AW50</f>
        <v>23.727156600226618</v>
      </c>
      <c r="AX49" s="170">
        <f>'1 Utsläpp'!AX50/'7 Syss'!AX50</f>
        <v>21.461130360048241</v>
      </c>
      <c r="AY49" s="170">
        <f>'1 Utsläpp'!AY50/'7 Syss'!AY50</f>
        <v>26.873178693445819</v>
      </c>
      <c r="AZ49" s="170">
        <f>'1 Utsläpp'!AZ50/'7 Syss'!BA50</f>
        <v>32.006704130365875</v>
      </c>
      <c r="BA49" s="297">
        <f>'1 Utsläpp'!BA50/'7 Syss'!BA50</f>
        <v>25.810898959658779</v>
      </c>
      <c r="BB49" s="288"/>
      <c r="BC49" s="290">
        <f t="shared" si="4"/>
        <v>4.3492424961141474E-2</v>
      </c>
      <c r="BD49" s="168">
        <f t="shared" si="4"/>
        <v>-0.1204056572984179</v>
      </c>
      <c r="BE49" s="168">
        <f t="shared" si="4"/>
        <v>-0.12648510733741569</v>
      </c>
      <c r="BF49" s="168">
        <f t="shared" si="4"/>
        <v>-3.1623153678591587E-3</v>
      </c>
      <c r="BG49" s="168">
        <f t="shared" si="3"/>
        <v>-6.0577615263656237E-2</v>
      </c>
      <c r="BH49" s="168">
        <f t="shared" si="3"/>
        <v>-0.18927926151691765</v>
      </c>
      <c r="BI49" s="168">
        <f t="shared" si="3"/>
        <v>-0.11298582637298804</v>
      </c>
      <c r="BJ49" s="168">
        <f t="shared" si="3"/>
        <v>-0.24297529215200786</v>
      </c>
      <c r="BK49" s="168">
        <f t="shared" si="3"/>
        <v>-0.32372648926289238</v>
      </c>
      <c r="BL49" s="397">
        <f t="shared" si="3"/>
        <v>8.7820989027073804E-2</v>
      </c>
    </row>
    <row r="50" spans="3:64" ht="14.4" x14ac:dyDescent="0.3">
      <c r="C50" s="118" t="s">
        <v>24</v>
      </c>
      <c r="D50" s="170">
        <f>'1 Utsläpp'!D51/'7 Syss'!D51</f>
        <v>1.7660886741466644</v>
      </c>
      <c r="E50" s="170">
        <f>'1 Utsläpp'!E51/'7 Syss'!E51</f>
        <v>1.6207363298912376</v>
      </c>
      <c r="F50" s="170">
        <f>'1 Utsläpp'!F51/'7 Syss'!F51</f>
        <v>1.5303126544997974</v>
      </c>
      <c r="G50" s="170">
        <f>'1 Utsläpp'!G51/'7 Syss'!G51</f>
        <v>1.8829564273188293</v>
      </c>
      <c r="H50" s="170">
        <f>'1 Utsläpp'!H51/'7 Syss'!H51</f>
        <v>1.7485779092202234</v>
      </c>
      <c r="I50" s="170">
        <f>'1 Utsläpp'!I51/'7 Syss'!I51</f>
        <v>1.5655840532849372</v>
      </c>
      <c r="J50" s="170">
        <f>'1 Utsläpp'!J51/'7 Syss'!J51</f>
        <v>1.5275400186546673</v>
      </c>
      <c r="K50" s="170">
        <f>'1 Utsläpp'!K51/'7 Syss'!K51</f>
        <v>1.8432905113109415</v>
      </c>
      <c r="L50" s="170">
        <f>'1 Utsläpp'!L51/'7 Syss'!L51</f>
        <v>1.8220668545935259</v>
      </c>
      <c r="M50" s="170">
        <f>'1 Utsläpp'!M51/'7 Syss'!M51</f>
        <v>1.5853971394745396</v>
      </c>
      <c r="N50" s="170">
        <f>'1 Utsläpp'!N51/'7 Syss'!N51</f>
        <v>1.5579352238155562</v>
      </c>
      <c r="O50" s="170">
        <f>'1 Utsläpp'!O51/'7 Syss'!O51</f>
        <v>1.9812529643652173</v>
      </c>
      <c r="P50" s="170">
        <f>'1 Utsläpp'!P51/'7 Syss'!P51</f>
        <v>1.7438780366857709</v>
      </c>
      <c r="Q50" s="170">
        <f>'1 Utsläpp'!Q51/'7 Syss'!Q51</f>
        <v>1.6202944536165278</v>
      </c>
      <c r="R50" s="170">
        <f>'1 Utsläpp'!R51/'7 Syss'!R51</f>
        <v>1.5253423450030414</v>
      </c>
      <c r="S50" s="170">
        <f>'1 Utsläpp'!S51/'7 Syss'!S51</f>
        <v>1.7573969765176338</v>
      </c>
      <c r="T50" s="170">
        <f>'1 Utsläpp'!T51/'7 Syss'!T51</f>
        <v>1.746921642005838</v>
      </c>
      <c r="U50" s="170">
        <f>'1 Utsläpp'!U51/'7 Syss'!U51</f>
        <v>1.4596079942440527</v>
      </c>
      <c r="V50" s="170">
        <f>'1 Utsläpp'!V51/'7 Syss'!V51</f>
        <v>1.4304347967346029</v>
      </c>
      <c r="W50" s="170">
        <f>'1 Utsläpp'!W51/'7 Syss'!W51</f>
        <v>1.7620221392424049</v>
      </c>
      <c r="X50" s="170">
        <f>'1 Utsläpp'!X51/'7 Syss'!X51</f>
        <v>1.7786572694198128</v>
      </c>
      <c r="Y50" s="170">
        <f>'1 Utsläpp'!Y51/'7 Syss'!Y51</f>
        <v>1.4681890807495428</v>
      </c>
      <c r="Z50" s="170">
        <f>'1 Utsläpp'!Z51/'7 Syss'!Z51</f>
        <v>1.4019889561376024</v>
      </c>
      <c r="AA50" s="170">
        <f>'1 Utsläpp'!AA51/'7 Syss'!AA51</f>
        <v>1.627837316926747</v>
      </c>
      <c r="AB50" s="170">
        <f>'1 Utsläpp'!AB51/'7 Syss'!AB51</f>
        <v>1.6633256059912915</v>
      </c>
      <c r="AC50" s="170">
        <f>'1 Utsläpp'!AC51/'7 Syss'!AC51</f>
        <v>1.3695775847494647</v>
      </c>
      <c r="AD50" s="170">
        <f>'1 Utsläpp'!AD51/'7 Syss'!AD51</f>
        <v>1.3270887936159717</v>
      </c>
      <c r="AE50" s="170">
        <f>'1 Utsläpp'!AE51/'7 Syss'!AE51</f>
        <v>1.5618583528395578</v>
      </c>
      <c r="AF50" s="170">
        <f>'1 Utsläpp'!AF51/'7 Syss'!AF51</f>
        <v>1.6397939684956055</v>
      </c>
      <c r="AG50" s="170">
        <f>'1 Utsläpp'!AG51/'7 Syss'!AG51</f>
        <v>1.4003033002186465</v>
      </c>
      <c r="AH50" s="170">
        <f>'1 Utsläpp'!AH51/'7 Syss'!AH51</f>
        <v>1.3074857055155582</v>
      </c>
      <c r="AI50" s="170">
        <f>'1 Utsläpp'!AI51/'7 Syss'!AI51</f>
        <v>1.5362383927357055</v>
      </c>
      <c r="AJ50" s="170">
        <f>'1 Utsläpp'!AJ51/'7 Syss'!AJ51</f>
        <v>1.5426775417910881</v>
      </c>
      <c r="AK50" s="170">
        <f>'1 Utsläpp'!AK51/'7 Syss'!AK51</f>
        <v>1.3109637109092653</v>
      </c>
      <c r="AL50" s="170">
        <f>'1 Utsläpp'!AL51/'7 Syss'!AL51</f>
        <v>1.2457511357931372</v>
      </c>
      <c r="AM50" s="170">
        <f>'1 Utsläpp'!AM51/'7 Syss'!AM51</f>
        <v>1.492185600501823</v>
      </c>
      <c r="AN50" s="170">
        <f>'1 Utsläpp'!AN51/'7 Syss'!AN51</f>
        <v>1.3621577922352353</v>
      </c>
      <c r="AO50" s="170">
        <f>'1 Utsläpp'!AO51/'7 Syss'!AO51</f>
        <v>1.2050819167657447</v>
      </c>
      <c r="AP50" s="170">
        <f>'1 Utsläpp'!AP51/'7 Syss'!AP51</f>
        <v>1.1070844389079093</v>
      </c>
      <c r="AQ50" s="170">
        <f>'1 Utsläpp'!AQ51/'7 Syss'!AQ51</f>
        <v>1.2720302398535521</v>
      </c>
      <c r="AR50" s="170">
        <f>'1 Utsläpp'!AR51/'7 Syss'!AR51</f>
        <v>1.2777953312699668</v>
      </c>
      <c r="AS50" s="170">
        <f>'1 Utsläpp'!AS51/'7 Syss'!AS51</f>
        <v>1.1490315364937376</v>
      </c>
      <c r="AT50" s="170">
        <f>'1 Utsläpp'!AT51/'7 Syss'!AT51</f>
        <v>1.0793191153942543</v>
      </c>
      <c r="AU50" s="170">
        <f>'1 Utsläpp'!AU51/'7 Syss'!AU51</f>
        <v>1.2020182405356614</v>
      </c>
      <c r="AV50" s="170">
        <f>'1 Utsläpp'!AV51/'7 Syss'!AV51</f>
        <v>1.2843530128424192</v>
      </c>
      <c r="AW50" s="170">
        <f>'1 Utsläpp'!AW51/'7 Syss'!AW51</f>
        <v>1.1638948072955382</v>
      </c>
      <c r="AX50" s="170">
        <f>'1 Utsläpp'!AX51/'7 Syss'!AX51</f>
        <v>1.0909039369757456</v>
      </c>
      <c r="AY50" s="170">
        <f>'1 Utsläpp'!AY51/'7 Syss'!AY51</f>
        <v>1.2093682438003341</v>
      </c>
      <c r="AZ50" s="170">
        <f>'1 Utsläpp'!AZ51/'7 Syss'!BA51</f>
        <v>1.0425991892500923</v>
      </c>
      <c r="BA50" s="297">
        <f>'1 Utsläpp'!BA51/'7 Syss'!BA51</f>
        <v>1.1561418152635938</v>
      </c>
      <c r="BB50" s="288"/>
      <c r="BC50" s="290">
        <f t="shared" si="4"/>
        <v>-6.1932957727924953E-2</v>
      </c>
      <c r="BD50" s="168">
        <f t="shared" si="4"/>
        <v>-4.6511676502820509E-2</v>
      </c>
      <c r="BE50" s="168">
        <f t="shared" si="4"/>
        <v>-2.5079680047751629E-2</v>
      </c>
      <c r="BF50" s="168">
        <f t="shared" si="4"/>
        <v>-5.5039571485306138E-2</v>
      </c>
      <c r="BG50" s="168">
        <f t="shared" si="3"/>
        <v>5.1320281206028717E-3</v>
      </c>
      <c r="BH50" s="168">
        <f t="shared" si="3"/>
        <v>1.2935476816550828E-2</v>
      </c>
      <c r="BI50" s="168">
        <f t="shared" si="3"/>
        <v>1.0733453541457605E-2</v>
      </c>
      <c r="BJ50" s="168">
        <f t="shared" si="3"/>
        <v>6.1147185764811596E-3</v>
      </c>
      <c r="BK50" s="168">
        <f t="shared" si="3"/>
        <v>-0.18823004359003936</v>
      </c>
      <c r="BL50" s="397">
        <f t="shared" si="3"/>
        <v>-6.6612480641266014E-3</v>
      </c>
    </row>
    <row r="51" spans="3:64" ht="14.4" x14ac:dyDescent="0.3">
      <c r="C51" s="118" t="s">
        <v>241</v>
      </c>
      <c r="D51" s="170">
        <f>'1 Utsläpp'!D52/'7 Syss'!D52</f>
        <v>12.202935115486595</v>
      </c>
      <c r="E51" s="170">
        <f>'1 Utsläpp'!E52/'7 Syss'!E52</f>
        <v>12.479044740787407</v>
      </c>
      <c r="F51" s="170">
        <f>'1 Utsläpp'!F52/'7 Syss'!F52</f>
        <v>11.274707214309142</v>
      </c>
      <c r="G51" s="170">
        <f>'1 Utsläpp'!G52/'7 Syss'!G52</f>
        <v>11.697728248149904</v>
      </c>
      <c r="H51" s="170">
        <f>'1 Utsläpp'!H52/'7 Syss'!H52</f>
        <v>11.885327919353049</v>
      </c>
      <c r="I51" s="170">
        <f>'1 Utsläpp'!I52/'7 Syss'!I52</f>
        <v>12.247461604666587</v>
      </c>
      <c r="J51" s="170">
        <f>'1 Utsläpp'!J52/'7 Syss'!J52</f>
        <v>11.233586140065363</v>
      </c>
      <c r="K51" s="170">
        <f>'1 Utsläpp'!K52/'7 Syss'!K52</f>
        <v>11.295930017055515</v>
      </c>
      <c r="L51" s="170">
        <f>'1 Utsläpp'!L52/'7 Syss'!L52</f>
        <v>11.723400765817892</v>
      </c>
      <c r="M51" s="170">
        <f>'1 Utsläpp'!M52/'7 Syss'!M52</f>
        <v>11.170549966935083</v>
      </c>
      <c r="N51" s="170">
        <f>'1 Utsläpp'!N52/'7 Syss'!N52</f>
        <v>10.800018165646593</v>
      </c>
      <c r="O51" s="170">
        <f>'1 Utsläpp'!O52/'7 Syss'!O52</f>
        <v>10.914827882511876</v>
      </c>
      <c r="P51" s="170">
        <f>'1 Utsläpp'!P52/'7 Syss'!P52</f>
        <v>9.2981101184305253</v>
      </c>
      <c r="Q51" s="170">
        <f>'1 Utsläpp'!Q52/'7 Syss'!Q52</f>
        <v>9.3151415254685084</v>
      </c>
      <c r="R51" s="170">
        <f>'1 Utsläpp'!R52/'7 Syss'!R52</f>
        <v>8.7248099678333642</v>
      </c>
      <c r="S51" s="170">
        <f>'1 Utsläpp'!S52/'7 Syss'!S52</f>
        <v>8.1205243707237518</v>
      </c>
      <c r="T51" s="170">
        <f>'1 Utsläpp'!T52/'7 Syss'!T52</f>
        <v>8.268603125538128</v>
      </c>
      <c r="U51" s="170">
        <f>'1 Utsläpp'!U52/'7 Syss'!U52</f>
        <v>8.5148598139789655</v>
      </c>
      <c r="V51" s="170">
        <f>'1 Utsläpp'!V52/'7 Syss'!V52</f>
        <v>8.3112940641072957</v>
      </c>
      <c r="W51" s="170">
        <f>'1 Utsläpp'!W52/'7 Syss'!W52</f>
        <v>8.3191133129859178</v>
      </c>
      <c r="X51" s="170">
        <f>'1 Utsläpp'!X52/'7 Syss'!X52</f>
        <v>9.0825294996041759</v>
      </c>
      <c r="Y51" s="170">
        <f>'1 Utsläpp'!Y52/'7 Syss'!Y52</f>
        <v>9.7593434008250757</v>
      </c>
      <c r="Z51" s="170">
        <f>'1 Utsläpp'!Z52/'7 Syss'!Z52</f>
        <v>8.6444379345124389</v>
      </c>
      <c r="AA51" s="170">
        <f>'1 Utsläpp'!AA52/'7 Syss'!AA52</f>
        <v>8.3742376056729864</v>
      </c>
      <c r="AB51" s="170">
        <f>'1 Utsläpp'!AB52/'7 Syss'!AB52</f>
        <v>9.1565889784610892</v>
      </c>
      <c r="AC51" s="170">
        <f>'1 Utsläpp'!AC52/'7 Syss'!AC52</f>
        <v>10.125526039253192</v>
      </c>
      <c r="AD51" s="170">
        <f>'1 Utsläpp'!AD52/'7 Syss'!AD52</f>
        <v>10.429140503054992</v>
      </c>
      <c r="AE51" s="170">
        <f>'1 Utsläpp'!AE52/'7 Syss'!AE52</f>
        <v>9.275161379204814</v>
      </c>
      <c r="AF51" s="170">
        <f>'1 Utsläpp'!AF52/'7 Syss'!AF52</f>
        <v>11.967197599633604</v>
      </c>
      <c r="AG51" s="170">
        <f>'1 Utsläpp'!AG52/'7 Syss'!AG52</f>
        <v>11.550304279597761</v>
      </c>
      <c r="AH51" s="170">
        <f>'1 Utsläpp'!AH52/'7 Syss'!AH52</f>
        <v>11.712690605045601</v>
      </c>
      <c r="AI51" s="170">
        <f>'1 Utsläpp'!AI52/'7 Syss'!AI52</f>
        <v>11.37384198236221</v>
      </c>
      <c r="AJ51" s="170">
        <f>'1 Utsläpp'!AJ52/'7 Syss'!AJ52</f>
        <v>10.93797015067277</v>
      </c>
      <c r="AK51" s="170">
        <f>'1 Utsläpp'!AK52/'7 Syss'!AK52</f>
        <v>11.027188611242476</v>
      </c>
      <c r="AL51" s="170">
        <f>'1 Utsläpp'!AL52/'7 Syss'!AL52</f>
        <v>12.17558851754305</v>
      </c>
      <c r="AM51" s="170">
        <f>'1 Utsläpp'!AM52/'7 Syss'!AM52</f>
        <v>11.376740441599356</v>
      </c>
      <c r="AN51" s="170">
        <f>'1 Utsläpp'!AN52/'7 Syss'!AN52</f>
        <v>9.4242576242836513</v>
      </c>
      <c r="AO51" s="170">
        <f>'1 Utsläpp'!AO52/'7 Syss'!AO52</f>
        <v>9.7499497437488039</v>
      </c>
      <c r="AP51" s="170">
        <f>'1 Utsläpp'!AP52/'7 Syss'!AP52</f>
        <v>10.120169486821345</v>
      </c>
      <c r="AQ51" s="170">
        <f>'1 Utsläpp'!AQ52/'7 Syss'!AQ52</f>
        <v>9.431692713868415</v>
      </c>
      <c r="AR51" s="170">
        <f>'1 Utsläpp'!AR52/'7 Syss'!AR52</f>
        <v>9.4864672808837316</v>
      </c>
      <c r="AS51" s="170">
        <f>'1 Utsläpp'!AS52/'7 Syss'!AS52</f>
        <v>9.9995966467912485</v>
      </c>
      <c r="AT51" s="170">
        <f>'1 Utsläpp'!AT52/'7 Syss'!AT52</f>
        <v>10.089441132809929</v>
      </c>
      <c r="AU51" s="170">
        <f>'1 Utsläpp'!AU52/'7 Syss'!AU52</f>
        <v>9.5118965507567808</v>
      </c>
      <c r="AV51" s="170">
        <f>'1 Utsläpp'!AV52/'7 Syss'!AV52</f>
        <v>9.4313726707360477</v>
      </c>
      <c r="AW51" s="170">
        <f>'1 Utsläpp'!AW52/'7 Syss'!AW52</f>
        <v>9.7538866247646894</v>
      </c>
      <c r="AX51" s="170">
        <f>'1 Utsläpp'!AX52/'7 Syss'!AX52</f>
        <v>9.9081319275118922</v>
      </c>
      <c r="AY51" s="170">
        <f>'1 Utsläpp'!AY52/'7 Syss'!AY52</f>
        <v>9.143714119531138</v>
      </c>
      <c r="AZ51" s="170">
        <f>'1 Utsläpp'!AZ52/'7 Syss'!BA52</f>
        <v>9.1327266852241902</v>
      </c>
      <c r="BA51" s="297">
        <f>'1 Utsläpp'!BA52/'7 Syss'!BA52</f>
        <v>5.7424047930526045</v>
      </c>
      <c r="BB51" s="288"/>
      <c r="BC51" s="290">
        <f t="shared" si="4"/>
        <v>6.6010140087622293E-3</v>
      </c>
      <c r="BD51" s="168">
        <f t="shared" si="4"/>
        <v>2.5604942548807186E-2</v>
      </c>
      <c r="BE51" s="168">
        <f t="shared" si="4"/>
        <v>-3.0363477658581495E-3</v>
      </c>
      <c r="BF51" s="168">
        <f t="shared" si="4"/>
        <v>8.5036524536505897E-3</v>
      </c>
      <c r="BG51" s="168">
        <f t="shared" si="3"/>
        <v>-5.8077057050210934E-3</v>
      </c>
      <c r="BH51" s="168">
        <f t="shared" si="3"/>
        <v>-2.4571993321891084E-2</v>
      </c>
      <c r="BI51" s="168">
        <f t="shared" si="3"/>
        <v>-1.7970193087150865E-2</v>
      </c>
      <c r="BJ51" s="168">
        <f t="shared" si="3"/>
        <v>-3.8707573117618632E-2</v>
      </c>
      <c r="BK51" s="168">
        <f t="shared" si="3"/>
        <v>-3.1665166454349247E-2</v>
      </c>
      <c r="BL51" s="397">
        <f>BA51/AW51-1</f>
        <v>-0.41127009017380911</v>
      </c>
    </row>
    <row r="52" spans="3:64" ht="14.4" x14ac:dyDescent="0.3">
      <c r="C52" s="118" t="s">
        <v>29</v>
      </c>
      <c r="D52" s="170">
        <f>'1 Utsläpp'!D53/'7 Syss'!D53</f>
        <v>0.58894355646356311</v>
      </c>
      <c r="E52" s="170">
        <f>'1 Utsläpp'!E53/'7 Syss'!E53</f>
        <v>0.63011981598850442</v>
      </c>
      <c r="F52" s="170">
        <f>'1 Utsläpp'!F53/'7 Syss'!F53</f>
        <v>0.5838445043655025</v>
      </c>
      <c r="G52" s="170">
        <f>'1 Utsläpp'!G53/'7 Syss'!G53</f>
        <v>0.57643286090514156</v>
      </c>
      <c r="H52" s="170">
        <f>'1 Utsläpp'!H53/'7 Syss'!H53</f>
        <v>0.54533736658376131</v>
      </c>
      <c r="I52" s="170">
        <f>'1 Utsläpp'!I53/'7 Syss'!I53</f>
        <v>0.59410920995736061</v>
      </c>
      <c r="J52" s="170">
        <f>'1 Utsläpp'!J53/'7 Syss'!J53</f>
        <v>0.5632989458977633</v>
      </c>
      <c r="K52" s="170">
        <f>'1 Utsläpp'!K53/'7 Syss'!K53</f>
        <v>0.5627410204304012</v>
      </c>
      <c r="L52" s="170">
        <f>'1 Utsläpp'!L53/'7 Syss'!L53</f>
        <v>0.58390879797684114</v>
      </c>
      <c r="M52" s="170">
        <f>'1 Utsläpp'!M53/'7 Syss'!M53</f>
        <v>0.60365651889161254</v>
      </c>
      <c r="N52" s="170">
        <f>'1 Utsläpp'!N53/'7 Syss'!N53</f>
        <v>0.56517289690841854</v>
      </c>
      <c r="O52" s="170">
        <f>'1 Utsläpp'!O53/'7 Syss'!O53</f>
        <v>0.58479948534098036</v>
      </c>
      <c r="P52" s="170">
        <f>'1 Utsläpp'!P53/'7 Syss'!P53</f>
        <v>0.56921243384742404</v>
      </c>
      <c r="Q52" s="170">
        <f>'1 Utsläpp'!Q53/'7 Syss'!Q53</f>
        <v>0.59705317240446476</v>
      </c>
      <c r="R52" s="170">
        <f>'1 Utsläpp'!R53/'7 Syss'!R53</f>
        <v>0.55233777743415524</v>
      </c>
      <c r="S52" s="170">
        <f>'1 Utsläpp'!S53/'7 Syss'!S53</f>
        <v>0.54306295032437546</v>
      </c>
      <c r="T52" s="170">
        <f>'1 Utsläpp'!T53/'7 Syss'!T53</f>
        <v>0.51442391360265305</v>
      </c>
      <c r="U52" s="170">
        <f>'1 Utsläpp'!U53/'7 Syss'!U53</f>
        <v>0.53137597024306371</v>
      </c>
      <c r="V52" s="170">
        <f>'1 Utsläpp'!V53/'7 Syss'!V53</f>
        <v>0.49802879649620191</v>
      </c>
      <c r="W52" s="170">
        <f>'1 Utsläpp'!W53/'7 Syss'!W53</f>
        <v>0.50321599016092378</v>
      </c>
      <c r="X52" s="170">
        <f>'1 Utsläpp'!X53/'7 Syss'!X53</f>
        <v>0.49180133641101331</v>
      </c>
      <c r="Y52" s="170">
        <f>'1 Utsläpp'!Y53/'7 Syss'!Y53</f>
        <v>0.52243244128348754</v>
      </c>
      <c r="Z52" s="170">
        <f>'1 Utsläpp'!Z53/'7 Syss'!Z53</f>
        <v>0.48930419119496216</v>
      </c>
      <c r="AA52" s="170">
        <f>'1 Utsläpp'!AA53/'7 Syss'!AA53</f>
        <v>0.47532538427173021</v>
      </c>
      <c r="AB52" s="170">
        <f>'1 Utsläpp'!AB53/'7 Syss'!AB53</f>
        <v>0.45222218879165438</v>
      </c>
      <c r="AC52" s="170">
        <f>'1 Utsläpp'!AC53/'7 Syss'!AC53</f>
        <v>0.48111469447912991</v>
      </c>
      <c r="AD52" s="170">
        <f>'1 Utsläpp'!AD53/'7 Syss'!AD53</f>
        <v>0.44956685110687777</v>
      </c>
      <c r="AE52" s="170">
        <f>'1 Utsläpp'!AE53/'7 Syss'!AE53</f>
        <v>0.44594285417901514</v>
      </c>
      <c r="AF52" s="170">
        <f>'1 Utsläpp'!AF53/'7 Syss'!AF53</f>
        <v>0.43864465121322826</v>
      </c>
      <c r="AG52" s="170">
        <f>'1 Utsläpp'!AG53/'7 Syss'!AG53</f>
        <v>0.4677633717475721</v>
      </c>
      <c r="AH52" s="170">
        <f>'1 Utsläpp'!AH53/'7 Syss'!AH53</f>
        <v>0.43270154673493449</v>
      </c>
      <c r="AI52" s="170">
        <f>'1 Utsläpp'!AI53/'7 Syss'!AI53</f>
        <v>0.43085551391889637</v>
      </c>
      <c r="AJ52" s="170">
        <f>'1 Utsläpp'!AJ53/'7 Syss'!AJ53</f>
        <v>0.40290143821142071</v>
      </c>
      <c r="AK52" s="170">
        <f>'1 Utsläpp'!AK53/'7 Syss'!AK53</f>
        <v>0.43225312592711096</v>
      </c>
      <c r="AL52" s="170">
        <f>'1 Utsläpp'!AL53/'7 Syss'!AL53</f>
        <v>0.41683287755596338</v>
      </c>
      <c r="AM52" s="170">
        <f>'1 Utsläpp'!AM53/'7 Syss'!AM53</f>
        <v>0.41801266115008801</v>
      </c>
      <c r="AN52" s="170">
        <f>'1 Utsläpp'!AN53/'7 Syss'!AN53</f>
        <v>0.39198813110580349</v>
      </c>
      <c r="AO52" s="170">
        <f>'1 Utsläpp'!AO53/'7 Syss'!AO53</f>
        <v>0.42365839367806363</v>
      </c>
      <c r="AP52" s="170">
        <f>'1 Utsläpp'!AP53/'7 Syss'!AP53</f>
        <v>0.40200506478371556</v>
      </c>
      <c r="AQ52" s="170">
        <f>'1 Utsläpp'!AQ53/'7 Syss'!AQ53</f>
        <v>0.38976029936793222</v>
      </c>
      <c r="AR52" s="170">
        <f>'1 Utsläpp'!AR53/'7 Syss'!AR53</f>
        <v>0.37773460389542712</v>
      </c>
      <c r="AS52" s="170">
        <f>'1 Utsläpp'!AS53/'7 Syss'!AS53</f>
        <v>0.41801142784213058</v>
      </c>
      <c r="AT52" s="170">
        <f>'1 Utsläpp'!AT53/'7 Syss'!AT53</f>
        <v>0.40310329511794418</v>
      </c>
      <c r="AU52" s="170">
        <f>'1 Utsläpp'!AU53/'7 Syss'!AU53</f>
        <v>0.38504246760835098</v>
      </c>
      <c r="AV52" s="170">
        <f>'1 Utsläpp'!AV53/'7 Syss'!AV53</f>
        <v>0.37630870411811101</v>
      </c>
      <c r="AW52" s="170">
        <f>'1 Utsläpp'!AW53/'7 Syss'!AW53</f>
        <v>0.41644822655039748</v>
      </c>
      <c r="AX52" s="170">
        <f>'1 Utsläpp'!AX53/'7 Syss'!AX53</f>
        <v>0.40094789055904501</v>
      </c>
      <c r="AY52" s="170">
        <f>'1 Utsläpp'!AY53/'7 Syss'!AY53</f>
        <v>0.38308662364586721</v>
      </c>
      <c r="AZ52" s="170">
        <f>'1 Utsläpp'!AZ53/'7 Syss'!BA53</f>
        <v>0.39029597883022804</v>
      </c>
      <c r="BA52" s="297">
        <f>'1 Utsläpp'!BA53/'7 Syss'!BA53</f>
        <v>0.39082675537758305</v>
      </c>
      <c r="BB52" s="288"/>
      <c r="BC52" s="290">
        <f t="shared" si="4"/>
        <v>-3.6362139767260326E-2</v>
      </c>
      <c r="BD52" s="168">
        <f t="shared" si="4"/>
        <v>-1.3329054540635821E-2</v>
      </c>
      <c r="BE52" s="168">
        <f t="shared" si="4"/>
        <v>2.7318818354178376E-3</v>
      </c>
      <c r="BF52" s="168">
        <f t="shared" si="4"/>
        <v>-1.2104444108935852E-2</v>
      </c>
      <c r="BG52" s="168">
        <f t="shared" si="3"/>
        <v>-3.7748719937527042E-3</v>
      </c>
      <c r="BH52" s="168">
        <f>AW52/AS52-1</f>
        <v>-3.7396137703763488E-3</v>
      </c>
      <c r="BI52" s="168">
        <f t="shared" si="3"/>
        <v>-5.3470278834325535E-3</v>
      </c>
      <c r="BJ52" s="168">
        <f t="shared" si="3"/>
        <v>-5.0795538856590605E-3</v>
      </c>
      <c r="BK52" s="168">
        <f t="shared" si="3"/>
        <v>3.7169681591332271E-2</v>
      </c>
      <c r="BL52" s="397">
        <f t="shared" si="3"/>
        <v>-6.1523785045375368E-2</v>
      </c>
    </row>
    <row r="53" spans="3:64" ht="14.4" x14ac:dyDescent="0.3">
      <c r="C53" s="177" t="s">
        <v>26</v>
      </c>
      <c r="D53" s="178">
        <f>'1 Utsläpp'!D54/'7 Syss'!D54</f>
        <v>0.15710295390176257</v>
      </c>
      <c r="E53" s="178">
        <f>'1 Utsläpp'!E54/'7 Syss'!E54</f>
        <v>0.15719819443395711</v>
      </c>
      <c r="F53" s="178">
        <f>'1 Utsläpp'!F54/'7 Syss'!F54</f>
        <v>0.15463425127866912</v>
      </c>
      <c r="G53" s="178">
        <f>'1 Utsläpp'!G54/'7 Syss'!G54</f>
        <v>0.17325850641626989</v>
      </c>
      <c r="H53" s="178">
        <f>'1 Utsläpp'!H54/'7 Syss'!H54</f>
        <v>0.1753375422994346</v>
      </c>
      <c r="I53" s="178">
        <f>'1 Utsläpp'!I54/'7 Syss'!I54</f>
        <v>0.17082780745662499</v>
      </c>
      <c r="J53" s="178">
        <f>'1 Utsläpp'!J54/'7 Syss'!J54</f>
        <v>0.17024998537712144</v>
      </c>
      <c r="K53" s="178">
        <f>'1 Utsläpp'!K54/'7 Syss'!K54</f>
        <v>0.188153441803104</v>
      </c>
      <c r="L53" s="178">
        <f>'1 Utsläpp'!L54/'7 Syss'!L54</f>
        <v>0.17158642647393468</v>
      </c>
      <c r="M53" s="178">
        <f>'1 Utsläpp'!M54/'7 Syss'!M54</f>
        <v>0.152070237661241</v>
      </c>
      <c r="N53" s="178">
        <f>'1 Utsläpp'!N54/'7 Syss'!N54</f>
        <v>0.15534716925507688</v>
      </c>
      <c r="O53" s="178">
        <f>'1 Utsläpp'!O54/'7 Syss'!O54</f>
        <v>0.18738559015492212</v>
      </c>
      <c r="P53" s="178">
        <f>'1 Utsläpp'!P54/'7 Syss'!P54</f>
        <v>0.15961567254546019</v>
      </c>
      <c r="Q53" s="178">
        <f>'1 Utsläpp'!Q54/'7 Syss'!Q54</f>
        <v>0.15074691569966911</v>
      </c>
      <c r="R53" s="178">
        <f>'1 Utsläpp'!R54/'7 Syss'!R54</f>
        <v>0.15212992842322828</v>
      </c>
      <c r="S53" s="178">
        <f>'1 Utsläpp'!S54/'7 Syss'!S54</f>
        <v>0.1618094644207482</v>
      </c>
      <c r="T53" s="178">
        <f>'1 Utsläpp'!T54/'7 Syss'!T54</f>
        <v>0.15094426173177039</v>
      </c>
      <c r="U53" s="178">
        <f>'1 Utsläpp'!U54/'7 Syss'!U54</f>
        <v>0.14596328518000401</v>
      </c>
      <c r="V53" s="178">
        <f>'1 Utsläpp'!V54/'7 Syss'!V54</f>
        <v>0.1510671069409566</v>
      </c>
      <c r="W53" s="178">
        <f>'1 Utsläpp'!W54/'7 Syss'!W54</f>
        <v>0.16559325693084945</v>
      </c>
      <c r="X53" s="178">
        <f>'1 Utsläpp'!X54/'7 Syss'!X54</f>
        <v>0.13503446470446706</v>
      </c>
      <c r="Y53" s="178">
        <f>'1 Utsläpp'!Y54/'7 Syss'!Y54</f>
        <v>0.13379720353852173</v>
      </c>
      <c r="Z53" s="178">
        <f>'1 Utsläpp'!Z54/'7 Syss'!Z54</f>
        <v>0.13559473514163245</v>
      </c>
      <c r="AA53" s="178">
        <f>'1 Utsläpp'!AA54/'7 Syss'!AA54</f>
        <v>0.13956112186688566</v>
      </c>
      <c r="AB53" s="178">
        <f>'1 Utsläpp'!AB54/'7 Syss'!AB54</f>
        <v>0.12792653412525373</v>
      </c>
      <c r="AC53" s="178">
        <f>'1 Utsläpp'!AC54/'7 Syss'!AC54</f>
        <v>0.1288038064187107</v>
      </c>
      <c r="AD53" s="178">
        <f>'1 Utsläpp'!AD54/'7 Syss'!AD54</f>
        <v>0.13257536008752116</v>
      </c>
      <c r="AE53" s="178">
        <f>'1 Utsläpp'!AE54/'7 Syss'!AE54</f>
        <v>0.13369699106236477</v>
      </c>
      <c r="AF53" s="178">
        <f>'1 Utsläpp'!AF54/'7 Syss'!AF54</f>
        <v>0.12452379931927107</v>
      </c>
      <c r="AG53" s="178">
        <f>'1 Utsläpp'!AG54/'7 Syss'!AG54</f>
        <v>0.12829344758160935</v>
      </c>
      <c r="AH53" s="178">
        <f>'1 Utsläpp'!AH54/'7 Syss'!AH54</f>
        <v>0.13090513307808019</v>
      </c>
      <c r="AI53" s="178">
        <f>'1 Utsläpp'!AI54/'7 Syss'!AI54</f>
        <v>0.13786178068531815</v>
      </c>
      <c r="AJ53" s="178">
        <f>'1 Utsläpp'!AJ54/'7 Syss'!AJ54</f>
        <v>0.1188307172577116</v>
      </c>
      <c r="AK53" s="178">
        <f>'1 Utsläpp'!AK54/'7 Syss'!AK54</f>
        <v>0.12148888742943147</v>
      </c>
      <c r="AL53" s="178">
        <f>'1 Utsläpp'!AL54/'7 Syss'!AL54</f>
        <v>0.12337726527593121</v>
      </c>
      <c r="AM53" s="178">
        <f>'1 Utsläpp'!AM54/'7 Syss'!AM54</f>
        <v>0.13025582812079911</v>
      </c>
      <c r="AN53" s="178">
        <f>'1 Utsläpp'!AN54/'7 Syss'!AN54</f>
        <v>0.11476395581643746</v>
      </c>
      <c r="AO53" s="178">
        <f>'1 Utsläpp'!AO54/'7 Syss'!AO54</f>
        <v>0.11754689805304824</v>
      </c>
      <c r="AP53" s="178">
        <f>'1 Utsläpp'!AP54/'7 Syss'!AP54</f>
        <v>0.12041174171072359</v>
      </c>
      <c r="AQ53" s="178">
        <f>'1 Utsläpp'!AQ54/'7 Syss'!AQ54</f>
        <v>0.12283507143158082</v>
      </c>
      <c r="AR53" s="178">
        <f>'1 Utsläpp'!AR54/'7 Syss'!AR54</f>
        <v>0.10267199844741375</v>
      </c>
      <c r="AS53" s="178">
        <f>'1 Utsläpp'!AS54/'7 Syss'!AS54</f>
        <v>0.10681880756190035</v>
      </c>
      <c r="AT53" s="178">
        <f>'1 Utsläpp'!AT54/'7 Syss'!AT54</f>
        <v>0.10943157481019128</v>
      </c>
      <c r="AU53" s="178">
        <f>'1 Utsläpp'!AU54/'7 Syss'!AU54</f>
        <v>0.11204273939619386</v>
      </c>
      <c r="AV53" s="178">
        <f>'1 Utsläpp'!AV54/'7 Syss'!AV54</f>
        <v>0.10021827868578102</v>
      </c>
      <c r="AW53" s="178">
        <f>'1 Utsläpp'!AW54/'7 Syss'!AW54</f>
        <v>0.10324894217425397</v>
      </c>
      <c r="AX53" s="178">
        <f>'1 Utsläpp'!AX54/'7 Syss'!AX54</f>
        <v>0.10715480653991161</v>
      </c>
      <c r="AY53" s="178">
        <f>'1 Utsläpp'!AY54/'7 Syss'!AY54</f>
        <v>0.10925907129608703</v>
      </c>
      <c r="AZ53" s="178">
        <f>'1 Utsläpp'!AZ54/'7 Syss'!BA54</f>
        <v>9.8187772539461121E-2</v>
      </c>
      <c r="BA53" s="298">
        <f>'1 Utsläpp'!BA54/'7 Syss'!BA54</f>
        <v>8.4297012012797073E-2</v>
      </c>
      <c r="BB53" s="288"/>
      <c r="BC53" s="292">
        <f>AR53/AN53-1</f>
        <v>-0.10536372054275078</v>
      </c>
      <c r="BD53" s="173">
        <f>AS53/AO53-1</f>
        <v>-9.1266470394704702E-2</v>
      </c>
      <c r="BE53" s="173">
        <f>AT53/AP53-1</f>
        <v>-9.1188506573644634E-2</v>
      </c>
      <c r="BF53" s="173">
        <f>AU53/AQ53-1</f>
        <v>-8.7860347290132812E-2</v>
      </c>
      <c r="BG53" s="173">
        <f t="shared" si="3"/>
        <v>-2.389862668241971E-2</v>
      </c>
      <c r="BH53" s="173">
        <f t="shared" si="3"/>
        <v>-3.3419820620799179E-2</v>
      </c>
      <c r="BI53" s="173">
        <f t="shared" si="3"/>
        <v>-2.0805405334143434E-2</v>
      </c>
      <c r="BJ53" s="173">
        <f t="shared" si="3"/>
        <v>-2.4844698684700184E-2</v>
      </c>
      <c r="BK53" s="173">
        <f t="shared" si="3"/>
        <v>-2.0260836375829649E-2</v>
      </c>
      <c r="BL53" s="398">
        <f t="shared" si="3"/>
        <v>-0.18355568359694752</v>
      </c>
    </row>
    <row r="54" spans="3:64" ht="13.8" x14ac:dyDescent="0.3">
      <c r="C54" s="113"/>
    </row>
    <row r="55" spans="3:64" s="101" customFormat="1" ht="13.8" x14ac:dyDescent="0.3">
      <c r="C55" s="113"/>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row>
    <row r="56" spans="3:64" s="113" customFormat="1" ht="13.8" x14ac:dyDescent="0.3">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row>
    <row r="57" spans="3:64" s="113" customFormat="1" ht="13.8" x14ac:dyDescent="0.3">
      <c r="C57" s="121"/>
      <c r="D57" s="197"/>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row>
    <row r="58" spans="3:64" s="113" customFormat="1" ht="13.8" x14ac:dyDescent="0.3">
      <c r="C58" s="121"/>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row>
    <row r="59" spans="3:64" s="113" customFormat="1" ht="13.8" x14ac:dyDescent="0.3">
      <c r="C59" s="121"/>
      <c r="D59" s="183"/>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row>
    <row r="60" spans="3:64" s="113" customFormat="1" ht="13.8" x14ac:dyDescent="0.3">
      <c r="C60" s="124" t="s">
        <v>121</v>
      </c>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row>
    <row r="61" spans="3:64" s="113" customFormat="1" ht="13.8" x14ac:dyDescent="0.3">
      <c r="C61" s="125">
        <v>44133</v>
      </c>
      <c r="D61" s="197"/>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row>
    <row r="62" spans="3:64" s="113" customFormat="1" ht="13.8" x14ac:dyDescent="0.3">
      <c r="C62" s="126"/>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row>
    <row r="63" spans="3:64" s="113" customFormat="1" ht="13.8" x14ac:dyDescent="0.3">
      <c r="C63" s="124" t="s">
        <v>122</v>
      </c>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row>
    <row r="64" spans="3:64" s="113" customFormat="1" ht="13.8" x14ac:dyDescent="0.3">
      <c r="C64" s="126" t="s">
        <v>188</v>
      </c>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row>
    <row r="65" spans="3:43" s="113" customFormat="1" ht="13.8" x14ac:dyDescent="0.3">
      <c r="C65" s="126"/>
      <c r="D65" s="183"/>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row>
    <row r="66" spans="3:43" s="113" customFormat="1" ht="13.8" x14ac:dyDescent="0.3">
      <c r="C66" s="124" t="s">
        <v>33</v>
      </c>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row>
    <row r="67" spans="3:43" s="113" customFormat="1" ht="13.8" x14ac:dyDescent="0.3">
      <c r="C67" s="127" t="s">
        <v>347</v>
      </c>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row>
    <row r="68" spans="3:43" s="113" customFormat="1" ht="13.8" x14ac:dyDescent="0.3">
      <c r="C68" s="127" t="s">
        <v>348</v>
      </c>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row>
    <row r="69" spans="3:43" ht="13.8" x14ac:dyDescent="0.3">
      <c r="C69" s="127" t="s">
        <v>349</v>
      </c>
    </row>
    <row r="70" spans="3:43" ht="13.8" x14ac:dyDescent="0.3">
      <c r="C70" s="101"/>
    </row>
    <row r="71" spans="3:43" ht="13.8" x14ac:dyDescent="0.3">
      <c r="C71" s="101"/>
    </row>
    <row r="72" spans="3:43" ht="13.8" x14ac:dyDescent="0.3">
      <c r="C72" s="101"/>
    </row>
    <row r="73" spans="3:43" ht="13.8" x14ac:dyDescent="0.3">
      <c r="C73" s="101"/>
    </row>
    <row r="74" spans="3:43" ht="13.8" x14ac:dyDescent="0.3">
      <c r="C74" s="101"/>
    </row>
    <row r="75" spans="3:43" ht="13.8" x14ac:dyDescent="0.3">
      <c r="C75" s="101"/>
    </row>
    <row r="76" spans="3:43" ht="13.8" x14ac:dyDescent="0.3">
      <c r="C76" s="101"/>
    </row>
    <row r="110" spans="1:1" x14ac:dyDescent="0.25">
      <c r="A110" s="102" t="s">
        <v>237</v>
      </c>
    </row>
  </sheetData>
  <hyperlinks>
    <hyperlink ref="B1" location="'Innehåll - Contents'!A1" display="Tillbaka till innehåll - Back to content"/>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BL110"/>
  <sheetViews>
    <sheetView zoomScale="80" zoomScaleNormal="80" workbookViewId="0">
      <pane xSplit="3" ySplit="4" topLeftCell="D5" activePane="bottomRight" state="frozen"/>
      <selection pane="topRight"/>
      <selection pane="bottomLeft"/>
      <selection pane="bottomRight"/>
    </sheetView>
  </sheetViews>
  <sheetFormatPr defaultColWidth="9.109375" defaultRowHeight="12.6" x14ac:dyDescent="0.25"/>
  <cols>
    <col min="1" max="1" width="4.44140625" style="102" customWidth="1"/>
    <col min="2" max="2" width="28.44140625" style="102" customWidth="1"/>
    <col min="3" max="3" width="60" style="102" customWidth="1"/>
    <col min="4" max="4" width="10.6640625" style="174" bestFit="1" customWidth="1"/>
    <col min="5" max="40" width="9.109375" style="174"/>
    <col min="41" max="42" width="9.109375" style="102"/>
    <col min="43" max="43" width="7.88671875" style="174" customWidth="1"/>
    <col min="44" max="45" width="9.109375" style="102"/>
    <col min="53" max="53" width="9.109375" customWidth="1"/>
    <col min="55" max="16384" width="9.109375" style="102"/>
  </cols>
  <sheetData>
    <row r="1" spans="1:64" s="4" customFormat="1" ht="15" customHeight="1" x14ac:dyDescent="0.3">
      <c r="A1" s="102"/>
      <c r="B1" s="345" t="s">
        <v>201</v>
      </c>
      <c r="C1" s="68"/>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Q1" s="59"/>
      <c r="AT1"/>
      <c r="AU1"/>
      <c r="AV1"/>
      <c r="AW1"/>
      <c r="AX1"/>
      <c r="AY1"/>
      <c r="AZ1"/>
      <c r="BA1"/>
      <c r="BB1"/>
      <c r="BC1" s="103"/>
      <c r="BD1" s="103"/>
      <c r="BE1" s="103"/>
      <c r="BF1" s="103"/>
    </row>
    <row r="2" spans="1:64" s="4" customFormat="1" ht="15" customHeight="1" x14ac:dyDescent="0.3">
      <c r="A2" s="102"/>
      <c r="B2" s="102"/>
      <c r="C2" s="193" t="s">
        <v>174</v>
      </c>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Q2" s="59"/>
      <c r="AT2"/>
      <c r="AU2"/>
      <c r="AV2"/>
      <c r="AW2"/>
      <c r="AX2"/>
      <c r="AY2"/>
      <c r="AZ2"/>
      <c r="BA2"/>
      <c r="BB2"/>
      <c r="BC2" s="104" t="s">
        <v>176</v>
      </c>
      <c r="BD2" s="194"/>
      <c r="BE2" s="194"/>
      <c r="BF2" s="194"/>
    </row>
    <row r="3" spans="1:64" s="104" customFormat="1" ht="13.8" x14ac:dyDescent="0.3">
      <c r="A3" s="101"/>
      <c r="B3" s="101"/>
      <c r="C3" s="103" t="s">
        <v>175</v>
      </c>
      <c r="D3" s="164" t="s">
        <v>51</v>
      </c>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Q3" s="164"/>
      <c r="AT3"/>
      <c r="AU3"/>
      <c r="AV3"/>
      <c r="AW3"/>
      <c r="AX3"/>
      <c r="AY3"/>
      <c r="AZ3"/>
      <c r="BA3"/>
      <c r="BB3"/>
      <c r="BC3" s="104" t="s">
        <v>178</v>
      </c>
      <c r="BD3" s="194"/>
      <c r="BE3" s="194"/>
      <c r="BF3" s="194"/>
    </row>
    <row r="4" spans="1:64" s="104" customFormat="1" ht="13.8" x14ac:dyDescent="0.3">
      <c r="A4" s="179"/>
      <c r="B4" s="179" t="s">
        <v>133</v>
      </c>
      <c r="C4" s="187" t="s">
        <v>136</v>
      </c>
      <c r="D4" s="165" t="s">
        <v>203</v>
      </c>
      <c r="E4" s="165" t="s">
        <v>204</v>
      </c>
      <c r="F4" s="165" t="s">
        <v>205</v>
      </c>
      <c r="G4" s="165" t="s">
        <v>206</v>
      </c>
      <c r="H4" s="165" t="s">
        <v>207</v>
      </c>
      <c r="I4" s="165" t="s">
        <v>208</v>
      </c>
      <c r="J4" s="165" t="s">
        <v>209</v>
      </c>
      <c r="K4" s="165" t="s">
        <v>210</v>
      </c>
      <c r="L4" s="165" t="s">
        <v>211</v>
      </c>
      <c r="M4" s="165" t="s">
        <v>212</v>
      </c>
      <c r="N4" s="165" t="s">
        <v>213</v>
      </c>
      <c r="O4" s="165" t="s">
        <v>214</v>
      </c>
      <c r="P4" s="165" t="s">
        <v>215</v>
      </c>
      <c r="Q4" s="165" t="s">
        <v>216</v>
      </c>
      <c r="R4" s="165" t="s">
        <v>217</v>
      </c>
      <c r="S4" s="165" t="s">
        <v>218</v>
      </c>
      <c r="T4" s="165" t="s">
        <v>219</v>
      </c>
      <c r="U4" s="165" t="s">
        <v>220</v>
      </c>
      <c r="V4" s="165" t="s">
        <v>221</v>
      </c>
      <c r="W4" s="165" t="s">
        <v>222</v>
      </c>
      <c r="X4" s="165" t="s">
        <v>223</v>
      </c>
      <c r="Y4" s="165" t="s">
        <v>224</v>
      </c>
      <c r="Z4" s="165" t="s">
        <v>225</v>
      </c>
      <c r="AA4" s="165" t="s">
        <v>226</v>
      </c>
      <c r="AB4" s="165" t="s">
        <v>227</v>
      </c>
      <c r="AC4" s="165" t="s">
        <v>228</v>
      </c>
      <c r="AD4" s="165" t="s">
        <v>229</v>
      </c>
      <c r="AE4" s="165" t="s">
        <v>230</v>
      </c>
      <c r="AF4" s="165" t="s">
        <v>231</v>
      </c>
      <c r="AG4" s="165" t="s">
        <v>232</v>
      </c>
      <c r="AH4" s="165" t="s">
        <v>233</v>
      </c>
      <c r="AI4" s="165" t="s">
        <v>234</v>
      </c>
      <c r="AJ4" s="165" t="s">
        <v>235</v>
      </c>
      <c r="AK4" s="165" t="s">
        <v>238</v>
      </c>
      <c r="AL4" s="165" t="s">
        <v>240</v>
      </c>
      <c r="AM4" s="166" t="s">
        <v>242</v>
      </c>
      <c r="AN4" s="107" t="s">
        <v>245</v>
      </c>
      <c r="AO4" s="107" t="s">
        <v>252</v>
      </c>
      <c r="AP4" s="107" t="s">
        <v>257</v>
      </c>
      <c r="AQ4" s="166" t="s">
        <v>260</v>
      </c>
      <c r="AR4" s="107" t="s">
        <v>317</v>
      </c>
      <c r="AS4" s="107" t="s">
        <v>331</v>
      </c>
      <c r="AT4" s="107" t="s">
        <v>333</v>
      </c>
      <c r="AU4" s="107" t="s">
        <v>339</v>
      </c>
      <c r="AV4" s="107" t="s">
        <v>341</v>
      </c>
      <c r="AW4" s="107" t="s">
        <v>344</v>
      </c>
      <c r="AX4" s="107" t="s">
        <v>346</v>
      </c>
      <c r="AY4" s="107" t="s">
        <v>355</v>
      </c>
      <c r="AZ4" s="107" t="s">
        <v>366</v>
      </c>
      <c r="BA4" s="301" t="s">
        <v>390</v>
      </c>
      <c r="BB4"/>
      <c r="BC4" s="404" t="s">
        <v>317</v>
      </c>
      <c r="BD4" s="330" t="s">
        <v>331</v>
      </c>
      <c r="BE4" s="330" t="s">
        <v>333</v>
      </c>
      <c r="BF4" s="330" t="s">
        <v>339</v>
      </c>
      <c r="BG4" s="330" t="s">
        <v>341</v>
      </c>
      <c r="BH4" s="330" t="s">
        <v>344</v>
      </c>
      <c r="BI4" s="330" t="s">
        <v>346</v>
      </c>
      <c r="BJ4" s="330" t="s">
        <v>355</v>
      </c>
      <c r="BK4" s="330" t="s">
        <v>366</v>
      </c>
      <c r="BL4" s="405" t="s">
        <v>390</v>
      </c>
    </row>
    <row r="5" spans="1:64" s="101" customFormat="1" ht="13.8" x14ac:dyDescent="0.3">
      <c r="A5" s="101">
        <v>1</v>
      </c>
      <c r="B5" s="101" t="s">
        <v>123</v>
      </c>
      <c r="C5" s="101" t="s">
        <v>137</v>
      </c>
      <c r="D5" s="170">
        <f>'1 Utsläpp'!D5/'7 Syss'!D5</f>
        <v>24.362916142508961</v>
      </c>
      <c r="E5" s="170">
        <f>'1 Utsläpp'!E5/'7 Syss'!E5</f>
        <v>26.644492956508159</v>
      </c>
      <c r="F5" s="170">
        <f>'1 Utsläpp'!F5/'7 Syss'!F5</f>
        <v>25.888738541730497</v>
      </c>
      <c r="G5" s="170">
        <f>'1 Utsläpp'!G5/'7 Syss'!G5</f>
        <v>26.499076912839339</v>
      </c>
      <c r="H5" s="170">
        <f>'1 Utsläpp'!H5/'7 Syss'!H5</f>
        <v>23.774874573168777</v>
      </c>
      <c r="I5" s="170">
        <f>'1 Utsläpp'!I5/'7 Syss'!I5</f>
        <v>25.371104234949424</v>
      </c>
      <c r="J5" s="170">
        <f>'1 Utsläpp'!J5/'7 Syss'!J5</f>
        <v>24.509879543619054</v>
      </c>
      <c r="K5" s="170">
        <f>'1 Utsläpp'!K5/'7 Syss'!K5</f>
        <v>26.026638176080528</v>
      </c>
      <c r="L5" s="170">
        <f>'1 Utsläpp'!L5/'7 Syss'!L5</f>
        <v>23.584502048817498</v>
      </c>
      <c r="M5" s="170">
        <f>'1 Utsläpp'!M5/'7 Syss'!M5</f>
        <v>24.600078087256573</v>
      </c>
      <c r="N5" s="170">
        <f>'1 Utsläpp'!N5/'7 Syss'!N5</f>
        <v>23.597734782616477</v>
      </c>
      <c r="O5" s="170">
        <f>'1 Utsläpp'!O5/'7 Syss'!O5</f>
        <v>25.796069183375504</v>
      </c>
      <c r="P5" s="170">
        <f>'1 Utsläpp'!P5/'7 Syss'!P5</f>
        <v>21.323633420997577</v>
      </c>
      <c r="Q5" s="170">
        <f>'1 Utsläpp'!Q5/'7 Syss'!Q5</f>
        <v>23.025993642843744</v>
      </c>
      <c r="R5" s="170">
        <f>'1 Utsläpp'!R5/'7 Syss'!R5</f>
        <v>22.050335476290318</v>
      </c>
      <c r="S5" s="170">
        <f>'1 Utsläpp'!S5/'7 Syss'!S5</f>
        <v>22.754743877447982</v>
      </c>
      <c r="T5" s="170">
        <f>'1 Utsläpp'!T5/'7 Syss'!T5</f>
        <v>20.212345252917565</v>
      </c>
      <c r="U5" s="170">
        <f>'1 Utsläpp'!U5/'7 Syss'!U5</f>
        <v>22.193719209798299</v>
      </c>
      <c r="V5" s="170">
        <f>'1 Utsläpp'!V5/'7 Syss'!V5</f>
        <v>21.689836378672712</v>
      </c>
      <c r="W5" s="170">
        <f>'1 Utsläpp'!W5/'7 Syss'!W5</f>
        <v>22.209773764848602</v>
      </c>
      <c r="X5" s="170">
        <f>'1 Utsläpp'!X5/'7 Syss'!X5</f>
        <v>20.168258763388828</v>
      </c>
      <c r="Y5" s="170">
        <f>'1 Utsläpp'!Y5/'7 Syss'!Y5</f>
        <v>21.432851347480625</v>
      </c>
      <c r="Z5" s="170">
        <f>'1 Utsläpp'!Z5/'7 Syss'!Z5</f>
        <v>21.792296455457333</v>
      </c>
      <c r="AA5" s="170">
        <f>'1 Utsläpp'!AA5/'7 Syss'!AA5</f>
        <v>22.340724981452158</v>
      </c>
      <c r="AB5" s="170">
        <f>'1 Utsläpp'!AB5/'7 Syss'!AB5</f>
        <v>20.10772487999666</v>
      </c>
      <c r="AC5" s="170">
        <f>'1 Utsläpp'!AC5/'7 Syss'!AC5</f>
        <v>21.544491327850487</v>
      </c>
      <c r="AD5" s="170">
        <f>'1 Utsläpp'!AD5/'7 Syss'!AD5</f>
        <v>20.815613115405249</v>
      </c>
      <c r="AE5" s="170">
        <f>'1 Utsläpp'!AE5/'7 Syss'!AE5</f>
        <v>22.796265668619121</v>
      </c>
      <c r="AF5" s="170">
        <f>'1 Utsläpp'!AF5/'7 Syss'!AF5</f>
        <v>19.232315830135761</v>
      </c>
      <c r="AG5" s="170">
        <f>'1 Utsläpp'!AG5/'7 Syss'!AG5</f>
        <v>21.584345299052895</v>
      </c>
      <c r="AH5" s="170">
        <f>'1 Utsläpp'!AH5/'7 Syss'!AH5</f>
        <v>21.406063045320554</v>
      </c>
      <c r="AI5" s="170">
        <f>'1 Utsläpp'!AI5/'7 Syss'!AI5</f>
        <v>24.515270326587011</v>
      </c>
      <c r="AJ5" s="170">
        <f>'1 Utsläpp'!AJ5/'7 Syss'!AJ5</f>
        <v>19.861019572297145</v>
      </c>
      <c r="AK5" s="170">
        <f>'1 Utsläpp'!AK5/'7 Syss'!AK5</f>
        <v>21.537652006447125</v>
      </c>
      <c r="AL5" s="170">
        <f>'1 Utsläpp'!AL5/'7 Syss'!AL5</f>
        <v>22.192705827123053</v>
      </c>
      <c r="AM5" s="170">
        <f>'1 Utsläpp'!AM5/'7 Syss'!AM5</f>
        <v>23.909290015535674</v>
      </c>
      <c r="AN5" s="170">
        <f>'1 Utsläpp'!AN5/'7 Syss'!AN5</f>
        <v>20.449480980826202</v>
      </c>
      <c r="AO5" s="170">
        <f>'1 Utsläpp'!AO5/'7 Syss'!AO5</f>
        <v>21.726769597589996</v>
      </c>
      <c r="AP5" s="170">
        <f>'1 Utsläpp'!AP5/'7 Syss'!AP5</f>
        <v>22.163655449648434</v>
      </c>
      <c r="AQ5" s="170">
        <f>'1 Utsläpp'!AQ5/'7 Syss'!AQ5</f>
        <v>23.738930551515814</v>
      </c>
      <c r="AR5" s="170">
        <f>'1 Utsläpp'!AR5/'7 Syss'!AR5</f>
        <v>19.626115047304744</v>
      </c>
      <c r="AS5" s="170">
        <f>'1 Utsläpp'!AS5/'7 Syss'!AS5</f>
        <v>22.493229068267325</v>
      </c>
      <c r="AT5" s="170">
        <f>'1 Utsläpp'!AT5/'7 Syss'!AT5</f>
        <v>21.944428643342295</v>
      </c>
      <c r="AU5" s="170">
        <f>'1 Utsläpp'!AU5/'7 Syss'!AU5</f>
        <v>22.873369159051119</v>
      </c>
      <c r="AV5" s="170">
        <f>'1 Utsläpp'!AV5/'7 Syss'!AV5</f>
        <v>20.030539378800686</v>
      </c>
      <c r="AW5" s="170">
        <f>'1 Utsläpp'!AW5/'7 Syss'!AW5</f>
        <v>22.380407125875621</v>
      </c>
      <c r="AX5" s="170">
        <f>'1 Utsläpp'!AX5/'7 Syss'!AX5</f>
        <v>22.618737959643251</v>
      </c>
      <c r="AY5" s="170">
        <f>'1 Utsläpp'!AY5/'7 Syss'!AY5</f>
        <v>22.87355434362507</v>
      </c>
      <c r="AZ5" s="170">
        <f>'1 Utsläpp'!AZ5/'7 Syss'!AZ5</f>
        <v>20.325219594138584</v>
      </c>
      <c r="BA5" s="297">
        <f>'1 Utsläpp'!BA5/'7 Syss'!BA5</f>
        <v>21.478510442942287</v>
      </c>
      <c r="BB5"/>
      <c r="BC5" s="290">
        <f t="shared" ref="BC5:BH5" si="0">AR5/AN5-1</f>
        <v>-4.0263414719105106E-2</v>
      </c>
      <c r="BD5" s="168">
        <f t="shared" si="0"/>
        <v>3.5277194211253082E-2</v>
      </c>
      <c r="BE5" s="168">
        <f t="shared" si="0"/>
        <v>-9.8912747856138017E-3</v>
      </c>
      <c r="BF5" s="168">
        <f t="shared" si="0"/>
        <v>-3.6461684345313827E-2</v>
      </c>
      <c r="BG5" s="168">
        <f t="shared" si="0"/>
        <v>2.0606438437824393E-2</v>
      </c>
      <c r="BH5" s="168">
        <f t="shared" si="0"/>
        <v>-5.015817962342739E-3</v>
      </c>
      <c r="BI5" s="168">
        <f t="shared" ref="BI5:BL20" si="1">AX5/AT5-1</f>
        <v>3.0728041602738898E-2</v>
      </c>
      <c r="BJ5" s="168">
        <f t="shared" si="1"/>
        <v>8.0960776991378935E-6</v>
      </c>
      <c r="BK5" s="168">
        <f t="shared" si="1"/>
        <v>1.4711546692036226E-2</v>
      </c>
      <c r="BL5" s="397">
        <f t="shared" si="1"/>
        <v>-4.0298493135568769E-2</v>
      </c>
    </row>
    <row r="6" spans="1:64" s="101" customFormat="1" ht="13.8" x14ac:dyDescent="0.3">
      <c r="A6" s="101">
        <v>2</v>
      </c>
      <c r="B6" s="101" t="s">
        <v>124</v>
      </c>
      <c r="C6" s="101" t="s">
        <v>138</v>
      </c>
      <c r="D6" s="170">
        <f>'1 Utsläpp'!D6/'7 Syss'!D6</f>
        <v>20.665896045782969</v>
      </c>
      <c r="E6" s="170">
        <f>'1 Utsläpp'!E6/'7 Syss'!E6</f>
        <v>27.147200013162845</v>
      </c>
      <c r="F6" s="170">
        <f>'1 Utsläpp'!F6/'7 Syss'!F6</f>
        <v>23.199826532568348</v>
      </c>
      <c r="G6" s="170">
        <f>'1 Utsläpp'!G6/'7 Syss'!G6</f>
        <v>25.409474420782512</v>
      </c>
      <c r="H6" s="170">
        <f>'1 Utsläpp'!H6/'7 Syss'!H6</f>
        <v>16.201723201205937</v>
      </c>
      <c r="I6" s="170">
        <f>'1 Utsläpp'!I6/'7 Syss'!I6</f>
        <v>21.585036237871797</v>
      </c>
      <c r="J6" s="170">
        <f>'1 Utsläpp'!J6/'7 Syss'!J6</f>
        <v>19.262072538358137</v>
      </c>
      <c r="K6" s="170">
        <f>'1 Utsläpp'!K6/'7 Syss'!K6</f>
        <v>29.943023940111068</v>
      </c>
      <c r="L6" s="170">
        <f>'1 Utsläpp'!L6/'7 Syss'!L6</f>
        <v>25.810799564414783</v>
      </c>
      <c r="M6" s="170">
        <f>'1 Utsläpp'!M6/'7 Syss'!M6</f>
        <v>29.418835969650516</v>
      </c>
      <c r="N6" s="170">
        <f>'1 Utsläpp'!N6/'7 Syss'!N6</f>
        <v>26.566120511665517</v>
      </c>
      <c r="O6" s="170">
        <f>'1 Utsläpp'!O6/'7 Syss'!O6</f>
        <v>32.628182434805318</v>
      </c>
      <c r="P6" s="170">
        <f>'1 Utsläpp'!P6/'7 Syss'!P6</f>
        <v>26.681824165684827</v>
      </c>
      <c r="Q6" s="170">
        <f>'1 Utsläpp'!Q6/'7 Syss'!Q6</f>
        <v>26.497833493497271</v>
      </c>
      <c r="R6" s="170">
        <f>'1 Utsläpp'!R6/'7 Syss'!R6</f>
        <v>26.35910934270801</v>
      </c>
      <c r="S6" s="170">
        <f>'1 Utsläpp'!S6/'7 Syss'!S6</f>
        <v>31.707669252182271</v>
      </c>
      <c r="T6" s="170">
        <f>'1 Utsläpp'!T6/'7 Syss'!T6</f>
        <v>28.428526823904193</v>
      </c>
      <c r="U6" s="170">
        <f>'1 Utsläpp'!U6/'7 Syss'!U6</f>
        <v>24.825226840176033</v>
      </c>
      <c r="V6" s="170">
        <f>'1 Utsläpp'!V6/'7 Syss'!V6</f>
        <v>25.048346660867573</v>
      </c>
      <c r="W6" s="170">
        <f>'1 Utsläpp'!W6/'7 Syss'!W6</f>
        <v>32.859242891787893</v>
      </c>
      <c r="X6" s="170">
        <f>'1 Utsläpp'!X6/'7 Syss'!X6</f>
        <v>24.251711983101536</v>
      </c>
      <c r="Y6" s="170">
        <f>'1 Utsläpp'!Y6/'7 Syss'!Y6</f>
        <v>26.844647884832945</v>
      </c>
      <c r="Z6" s="170">
        <f>'1 Utsläpp'!Z6/'7 Syss'!Z6</f>
        <v>26.314302783429913</v>
      </c>
      <c r="AA6" s="170">
        <f>'1 Utsläpp'!AA6/'7 Syss'!AA6</f>
        <v>30.500786076374371</v>
      </c>
      <c r="AB6" s="170">
        <f>'1 Utsläpp'!AB6/'7 Syss'!AB6</f>
        <v>25.033327074748414</v>
      </c>
      <c r="AC6" s="170">
        <f>'1 Utsläpp'!AC6/'7 Syss'!AC6</f>
        <v>26.806497238497609</v>
      </c>
      <c r="AD6" s="170">
        <f>'1 Utsläpp'!AD6/'7 Syss'!AD6</f>
        <v>25.772631662251523</v>
      </c>
      <c r="AE6" s="170">
        <f>'1 Utsläpp'!AE6/'7 Syss'!AE6</f>
        <v>35.027051504485044</v>
      </c>
      <c r="AF6" s="170">
        <f>'1 Utsläpp'!AF6/'7 Syss'!AF6</f>
        <v>24.614888650300667</v>
      </c>
      <c r="AG6" s="170">
        <f>'1 Utsläpp'!AG6/'7 Syss'!AG6</f>
        <v>29.925013935963154</v>
      </c>
      <c r="AH6" s="170">
        <f>'1 Utsläpp'!AH6/'7 Syss'!AH6</f>
        <v>26.984598182477875</v>
      </c>
      <c r="AI6" s="170">
        <f>'1 Utsläpp'!AI6/'7 Syss'!AI6</f>
        <v>35.914919762362693</v>
      </c>
      <c r="AJ6" s="170">
        <f>'1 Utsläpp'!AJ6/'7 Syss'!AJ6</f>
        <v>30.255490581404288</v>
      </c>
      <c r="AK6" s="170">
        <f>'1 Utsläpp'!AK6/'7 Syss'!AK6</f>
        <v>32.026950873051184</v>
      </c>
      <c r="AL6" s="170">
        <f>'1 Utsläpp'!AL6/'7 Syss'!AL6</f>
        <v>32.596747149499201</v>
      </c>
      <c r="AM6" s="170">
        <f>'1 Utsläpp'!AM6/'7 Syss'!AM6</f>
        <v>39.418320008850024</v>
      </c>
      <c r="AN6" s="170">
        <f>'1 Utsläpp'!AN6/'7 Syss'!AN6</f>
        <v>32.407349506612341</v>
      </c>
      <c r="AO6" s="170">
        <f>'1 Utsläpp'!AO6/'7 Syss'!AO6</f>
        <v>35.73588282842924</v>
      </c>
      <c r="AP6" s="170">
        <f>'1 Utsläpp'!AP6/'7 Syss'!AP6</f>
        <v>33.593235805720646</v>
      </c>
      <c r="AQ6" s="170">
        <f>'1 Utsläpp'!AQ6/'7 Syss'!AQ6</f>
        <v>39.053197558217647</v>
      </c>
      <c r="AR6" s="170">
        <f>'1 Utsläpp'!AR6/'7 Syss'!AR6</f>
        <v>32.214960149484895</v>
      </c>
      <c r="AS6" s="170">
        <f>'1 Utsläpp'!AS6/'7 Syss'!AS6</f>
        <v>30.617330180210143</v>
      </c>
      <c r="AT6" s="170">
        <f>'1 Utsläpp'!AT6/'7 Syss'!AT6</f>
        <v>31.122988423019553</v>
      </c>
      <c r="AU6" s="170">
        <f>'1 Utsläpp'!AU6/'7 Syss'!AU6</f>
        <v>37.343522629499695</v>
      </c>
      <c r="AV6" s="170">
        <f>'1 Utsläpp'!AV6/'7 Syss'!AV6</f>
        <v>31.01904136667283</v>
      </c>
      <c r="AW6" s="170">
        <f>'1 Utsläpp'!AW6/'7 Syss'!AW6</f>
        <v>32.031923269630589</v>
      </c>
      <c r="AX6" s="170">
        <f>'1 Utsläpp'!AX6/'7 Syss'!AX6</f>
        <v>32.328670671306426</v>
      </c>
      <c r="AY6" s="170">
        <f>'1 Utsläpp'!AY6/'7 Syss'!AY6</f>
        <v>40.122301485526826</v>
      </c>
      <c r="AZ6" s="170">
        <f>'1 Utsläpp'!AZ6/'7 Syss'!AZ6</f>
        <v>32.597829036581743</v>
      </c>
      <c r="BA6" s="297">
        <f>'1 Utsläpp'!BA6/'7 Syss'!BA6</f>
        <v>30.774706787455479</v>
      </c>
      <c r="BB6"/>
      <c r="BC6" s="290">
        <f t="shared" ref="BC6:BC23" si="2">AR6/AN6-1</f>
        <v>-5.9365964837140295E-3</v>
      </c>
      <c r="BD6" s="168">
        <f t="shared" ref="BD6:BD23" si="3">AS6/AO6-1</f>
        <v>-0.14323285849110456</v>
      </c>
      <c r="BE6" s="168">
        <f t="shared" ref="BE6:BE23" si="4">AT6/AP6-1</f>
        <v>-7.3534070876269397E-2</v>
      </c>
      <c r="BF6" s="168">
        <f t="shared" ref="BF6:BF23" si="5">AU6/AQ6-1</f>
        <v>-4.377810360263823E-2</v>
      </c>
      <c r="BG6" s="168">
        <f t="shared" ref="BG6:BG23" si="6">AV6/AR6-1</f>
        <v>-3.7123087449517977E-2</v>
      </c>
      <c r="BH6" s="168">
        <f t="shared" ref="BH6:BH23" si="7">AW6/AS6-1</f>
        <v>4.6202365820086522E-2</v>
      </c>
      <c r="BI6" s="168">
        <f t="shared" si="1"/>
        <v>3.8739282741727665E-2</v>
      </c>
      <c r="BJ6" s="168">
        <f t="shared" si="1"/>
        <v>7.4411267613838428E-2</v>
      </c>
      <c r="BK6" s="168">
        <f t="shared" si="1"/>
        <v>5.0897371432154559E-2</v>
      </c>
      <c r="BL6" s="397">
        <f t="shared" si="1"/>
        <v>-3.924886031951369E-2</v>
      </c>
    </row>
    <row r="7" spans="1:64" s="101" customFormat="1" ht="13.8" x14ac:dyDescent="0.3">
      <c r="A7" s="101">
        <v>3</v>
      </c>
      <c r="B7" s="101" t="s">
        <v>125</v>
      </c>
      <c r="C7" s="101" t="s">
        <v>139</v>
      </c>
      <c r="D7" s="170">
        <f>'1 Utsläpp'!D7/'7 Syss'!D7</f>
        <v>3.9347242007422456</v>
      </c>
      <c r="E7" s="170">
        <f>'1 Utsläpp'!E7/'7 Syss'!E7</f>
        <v>3.4425497112442511</v>
      </c>
      <c r="F7" s="170">
        <f>'1 Utsläpp'!F7/'7 Syss'!F7</f>
        <v>2.8505172079227701</v>
      </c>
      <c r="G7" s="170">
        <f>'1 Utsläpp'!G7/'7 Syss'!G7</f>
        <v>4.8618333403037388</v>
      </c>
      <c r="H7" s="170">
        <f>'1 Utsläpp'!H7/'7 Syss'!H7</f>
        <v>4.2449534409724103</v>
      </c>
      <c r="I7" s="170">
        <f>'1 Utsläpp'!I7/'7 Syss'!I7</f>
        <v>3.4655220521683012</v>
      </c>
      <c r="J7" s="170">
        <f>'1 Utsläpp'!J7/'7 Syss'!J7</f>
        <v>3.0777637351731801</v>
      </c>
      <c r="K7" s="170">
        <f>'1 Utsläpp'!K7/'7 Syss'!K7</f>
        <v>4.6654180524605247</v>
      </c>
      <c r="L7" s="170">
        <f>'1 Utsläpp'!L7/'7 Syss'!L7</f>
        <v>4.214680257042521</v>
      </c>
      <c r="M7" s="170">
        <f>'1 Utsläpp'!M7/'7 Syss'!M7</f>
        <v>3.39798394216194</v>
      </c>
      <c r="N7" s="170">
        <f>'1 Utsläpp'!N7/'7 Syss'!N7</f>
        <v>2.8540304934912393</v>
      </c>
      <c r="O7" s="170">
        <f>'1 Utsläpp'!O7/'7 Syss'!O7</f>
        <v>4.6411944476184406</v>
      </c>
      <c r="P7" s="170">
        <f>'1 Utsläpp'!P7/'7 Syss'!P7</f>
        <v>4.1816747778056493</v>
      </c>
      <c r="Q7" s="170">
        <f>'1 Utsläpp'!Q7/'7 Syss'!Q7</f>
        <v>3.6382919273833614</v>
      </c>
      <c r="R7" s="170">
        <f>'1 Utsläpp'!R7/'7 Syss'!R7</f>
        <v>2.9533424330572675</v>
      </c>
      <c r="S7" s="170">
        <f>'1 Utsläpp'!S7/'7 Syss'!S7</f>
        <v>4.2765378212555643</v>
      </c>
      <c r="T7" s="170">
        <f>'1 Utsläpp'!T7/'7 Syss'!T7</f>
        <v>4.0146923055127521</v>
      </c>
      <c r="U7" s="170">
        <f>'1 Utsläpp'!U7/'7 Syss'!U7</f>
        <v>3.5029092161751092</v>
      </c>
      <c r="V7" s="170">
        <f>'1 Utsläpp'!V7/'7 Syss'!V7</f>
        <v>2.802064816607944</v>
      </c>
      <c r="W7" s="170">
        <f>'1 Utsläpp'!W7/'7 Syss'!W7</f>
        <v>4.5260712369294662</v>
      </c>
      <c r="X7" s="170">
        <f>'1 Utsläpp'!X7/'7 Syss'!X7</f>
        <v>3.8058621092823657</v>
      </c>
      <c r="Y7" s="170">
        <f>'1 Utsläpp'!Y7/'7 Syss'!Y7</f>
        <v>3.3049910100978739</v>
      </c>
      <c r="Z7" s="170">
        <f>'1 Utsläpp'!Z7/'7 Syss'!Z7</f>
        <v>2.8101130266749696</v>
      </c>
      <c r="AA7" s="170">
        <f>'1 Utsläpp'!AA7/'7 Syss'!AA7</f>
        <v>4.3024203128107246</v>
      </c>
      <c r="AB7" s="170">
        <f>'1 Utsläpp'!AB7/'7 Syss'!AB7</f>
        <v>3.8402066773165986</v>
      </c>
      <c r="AC7" s="170">
        <f>'1 Utsläpp'!AC7/'7 Syss'!AC7</f>
        <v>3.3210484531776778</v>
      </c>
      <c r="AD7" s="170">
        <f>'1 Utsläpp'!AD7/'7 Syss'!AD7</f>
        <v>2.6763140418191718</v>
      </c>
      <c r="AE7" s="170">
        <f>'1 Utsläpp'!AE7/'7 Syss'!AE7</f>
        <v>4.2190613742119494</v>
      </c>
      <c r="AF7" s="170">
        <f>'1 Utsläpp'!AF7/'7 Syss'!AF7</f>
        <v>3.7535561482927355</v>
      </c>
      <c r="AG7" s="170">
        <f>'1 Utsläpp'!AG7/'7 Syss'!AG7</f>
        <v>3.0758208530236835</v>
      </c>
      <c r="AH7" s="170">
        <f>'1 Utsläpp'!AH7/'7 Syss'!AH7</f>
        <v>2.4315433860699134</v>
      </c>
      <c r="AI7" s="170">
        <f>'1 Utsläpp'!AI7/'7 Syss'!AI7</f>
        <v>3.6674308726878984</v>
      </c>
      <c r="AJ7" s="170">
        <f>'1 Utsläpp'!AJ7/'7 Syss'!AJ7</f>
        <v>3.7695182856156926</v>
      </c>
      <c r="AK7" s="170">
        <f>'1 Utsläpp'!AK7/'7 Syss'!AK7</f>
        <v>3.1087873917420814</v>
      </c>
      <c r="AL7" s="170">
        <f>'1 Utsläpp'!AL7/'7 Syss'!AL7</f>
        <v>2.6990326944409269</v>
      </c>
      <c r="AM7" s="170">
        <f>'1 Utsläpp'!AM7/'7 Syss'!AM7</f>
        <v>3.8823771890742642</v>
      </c>
      <c r="AN7" s="170">
        <f>'1 Utsläpp'!AN7/'7 Syss'!AN7</f>
        <v>3.4323193130625413</v>
      </c>
      <c r="AO7" s="170">
        <f>'1 Utsläpp'!AO7/'7 Syss'!AO7</f>
        <v>3.0409024329062571</v>
      </c>
      <c r="AP7" s="170">
        <f>'1 Utsläpp'!AP7/'7 Syss'!AP7</f>
        <v>2.5696660697232119</v>
      </c>
      <c r="AQ7" s="170">
        <f>'1 Utsläpp'!AQ7/'7 Syss'!AQ7</f>
        <v>3.9346565315458655</v>
      </c>
      <c r="AR7" s="170">
        <f>'1 Utsläpp'!AR7/'7 Syss'!AR7</f>
        <v>3.3265375801271726</v>
      </c>
      <c r="AS7" s="170">
        <f>'1 Utsläpp'!AS7/'7 Syss'!AS7</f>
        <v>2.8696301533792203</v>
      </c>
      <c r="AT7" s="170">
        <f>'1 Utsläpp'!AT7/'7 Syss'!AT7</f>
        <v>2.226589816972119</v>
      </c>
      <c r="AU7" s="170">
        <f>'1 Utsläpp'!AU7/'7 Syss'!AU7</f>
        <v>4.0075770197856553</v>
      </c>
      <c r="AV7" s="170">
        <f>'1 Utsläpp'!AV7/'7 Syss'!AV7</f>
        <v>3.1981620734882994</v>
      </c>
      <c r="AW7" s="170">
        <f>'1 Utsläpp'!AW7/'7 Syss'!AW7</f>
        <v>2.9053380881014106</v>
      </c>
      <c r="AX7" s="170">
        <f>'1 Utsläpp'!AX7/'7 Syss'!AX7</f>
        <v>2.1956254726535147</v>
      </c>
      <c r="AY7" s="170">
        <f>'1 Utsläpp'!AY7/'7 Syss'!AY7</f>
        <v>3.4249303420106374</v>
      </c>
      <c r="AZ7" s="170">
        <f>'1 Utsläpp'!AZ7/'7 Syss'!AZ7</f>
        <v>3.5313289955114109</v>
      </c>
      <c r="BA7" s="297">
        <f>'1 Utsläpp'!BA7/'7 Syss'!BA7</f>
        <v>2.5379953294262894</v>
      </c>
      <c r="BB7"/>
      <c r="BC7" s="290">
        <f t="shared" si="2"/>
        <v>-3.081931582903441E-2</v>
      </c>
      <c r="BD7" s="168">
        <f t="shared" si="3"/>
        <v>-5.632284603204063E-2</v>
      </c>
      <c r="BE7" s="168">
        <f t="shared" si="4"/>
        <v>-0.1335100528404638</v>
      </c>
      <c r="BF7" s="168">
        <f t="shared" si="5"/>
        <v>1.8532872604039019E-2</v>
      </c>
      <c r="BG7" s="168">
        <f t="shared" si="6"/>
        <v>-3.8591329136274277E-2</v>
      </c>
      <c r="BH7" s="168">
        <f t="shared" si="7"/>
        <v>1.244339263725025E-2</v>
      </c>
      <c r="BI7" s="168">
        <f t="shared" si="1"/>
        <v>-1.390662262199327E-2</v>
      </c>
      <c r="BJ7" s="168">
        <f t="shared" si="1"/>
        <v>-0.1453862707811866</v>
      </c>
      <c r="BK7" s="168">
        <f t="shared" si="1"/>
        <v>0.10417449596596584</v>
      </c>
      <c r="BL7" s="397">
        <f t="shared" si="1"/>
        <v>-0.12643718133168236</v>
      </c>
    </row>
    <row r="8" spans="1:64" s="101" customFormat="1" ht="13.8" x14ac:dyDescent="0.3">
      <c r="A8" s="101">
        <v>4</v>
      </c>
      <c r="B8" s="101" t="s">
        <v>125</v>
      </c>
      <c r="C8" s="101" t="s">
        <v>140</v>
      </c>
      <c r="D8" s="170">
        <f>'1 Utsläpp'!D8/'7 Syss'!D8</f>
        <v>1.3014243870819402</v>
      </c>
      <c r="E8" s="170">
        <f>'1 Utsläpp'!E8/'7 Syss'!E8</f>
        <v>1.3635950727924862</v>
      </c>
      <c r="F8" s="170">
        <f>'1 Utsläpp'!F8/'7 Syss'!F8</f>
        <v>1.0751833832509097</v>
      </c>
      <c r="G8" s="170">
        <f>'1 Utsläpp'!G8/'7 Syss'!G8</f>
        <v>1.3116043667477852</v>
      </c>
      <c r="H8" s="170">
        <f>'1 Utsläpp'!H8/'7 Syss'!H8</f>
        <v>1.4702127975818056</v>
      </c>
      <c r="I8" s="170">
        <f>'1 Utsläpp'!I8/'7 Syss'!I8</f>
        <v>1.3745511539608153</v>
      </c>
      <c r="J8" s="170">
        <f>'1 Utsläpp'!J8/'7 Syss'!J8</f>
        <v>1.0187115170207508</v>
      </c>
      <c r="K8" s="170">
        <f>'1 Utsläpp'!K8/'7 Syss'!K8</f>
        <v>1.2653071716723574</v>
      </c>
      <c r="L8" s="170">
        <f>'1 Utsläpp'!L8/'7 Syss'!L8</f>
        <v>1.4686893031095682</v>
      </c>
      <c r="M8" s="170">
        <f>'1 Utsläpp'!M8/'7 Syss'!M8</f>
        <v>1.3770487365426158</v>
      </c>
      <c r="N8" s="170">
        <f>'1 Utsläpp'!N8/'7 Syss'!N8</f>
        <v>1.0906960806309449</v>
      </c>
      <c r="O8" s="170">
        <f>'1 Utsläpp'!O8/'7 Syss'!O8</f>
        <v>1.4275452463839311</v>
      </c>
      <c r="P8" s="170">
        <f>'1 Utsläpp'!P8/'7 Syss'!P8</f>
        <v>1.4197627690372818</v>
      </c>
      <c r="Q8" s="170">
        <f>'1 Utsläpp'!Q8/'7 Syss'!Q8</f>
        <v>1.3669009877838481</v>
      </c>
      <c r="R8" s="170">
        <f>'1 Utsläpp'!R8/'7 Syss'!R8</f>
        <v>1.1344767151562354</v>
      </c>
      <c r="S8" s="170">
        <f>'1 Utsläpp'!S8/'7 Syss'!S8</f>
        <v>1.3016873002730127</v>
      </c>
      <c r="T8" s="170">
        <f>'1 Utsläpp'!T8/'7 Syss'!T8</f>
        <v>1.3647682983869804</v>
      </c>
      <c r="U8" s="170">
        <f>'1 Utsläpp'!U8/'7 Syss'!U8</f>
        <v>1.4369901427998359</v>
      </c>
      <c r="V8" s="170">
        <f>'1 Utsläpp'!V8/'7 Syss'!V8</f>
        <v>1.0650240922407987</v>
      </c>
      <c r="W8" s="170">
        <f>'1 Utsläpp'!W8/'7 Syss'!W8</f>
        <v>1.2702609566876881</v>
      </c>
      <c r="X8" s="170">
        <f>'1 Utsläpp'!X8/'7 Syss'!X8</f>
        <v>1.3841213392435587</v>
      </c>
      <c r="Y8" s="170">
        <f>'1 Utsläpp'!Y8/'7 Syss'!Y8</f>
        <v>1.2699839582708299</v>
      </c>
      <c r="Z8" s="170">
        <f>'1 Utsläpp'!Z8/'7 Syss'!Z8</f>
        <v>0.92410389438067919</v>
      </c>
      <c r="AA8" s="170">
        <f>'1 Utsläpp'!AA8/'7 Syss'!AA8</f>
        <v>1.1561989483665869</v>
      </c>
      <c r="AB8" s="170">
        <f>'1 Utsläpp'!AB8/'7 Syss'!AB8</f>
        <v>1.1850793818926231</v>
      </c>
      <c r="AC8" s="170">
        <f>'1 Utsläpp'!AC8/'7 Syss'!AC8</f>
        <v>1.1255969409221873</v>
      </c>
      <c r="AD8" s="170">
        <f>'1 Utsläpp'!AD8/'7 Syss'!AD8</f>
        <v>0.93440243656709865</v>
      </c>
      <c r="AE8" s="170">
        <f>'1 Utsläpp'!AE8/'7 Syss'!AE8</f>
        <v>1.006152904921086</v>
      </c>
      <c r="AF8" s="170">
        <f>'1 Utsläpp'!AF8/'7 Syss'!AF8</f>
        <v>0.93358862081745853</v>
      </c>
      <c r="AG8" s="170">
        <f>'1 Utsläpp'!AG8/'7 Syss'!AG8</f>
        <v>1.0401534412645304</v>
      </c>
      <c r="AH8" s="170">
        <f>'1 Utsläpp'!AH8/'7 Syss'!AH8</f>
        <v>0.86767889008329324</v>
      </c>
      <c r="AI8" s="170">
        <f>'1 Utsläpp'!AI8/'7 Syss'!AI8</f>
        <v>0.98336379566115173</v>
      </c>
      <c r="AJ8" s="170">
        <f>'1 Utsläpp'!AJ8/'7 Syss'!AJ8</f>
        <v>1.0145020388108701</v>
      </c>
      <c r="AK8" s="170">
        <f>'1 Utsläpp'!AK8/'7 Syss'!AK8</f>
        <v>0.94087013714214884</v>
      </c>
      <c r="AL8" s="170">
        <f>'1 Utsläpp'!AL8/'7 Syss'!AL8</f>
        <v>0.81646699531854694</v>
      </c>
      <c r="AM8" s="170">
        <f>'1 Utsläpp'!AM8/'7 Syss'!AM8</f>
        <v>0.90720899737598681</v>
      </c>
      <c r="AN8" s="170">
        <f>'1 Utsläpp'!AN8/'7 Syss'!AN8</f>
        <v>0.83017286080970243</v>
      </c>
      <c r="AO8" s="170">
        <f>'1 Utsläpp'!AO8/'7 Syss'!AO8</f>
        <v>0.86296301117330898</v>
      </c>
      <c r="AP8" s="170">
        <f>'1 Utsläpp'!AP8/'7 Syss'!AP8</f>
        <v>0.77926499382252279</v>
      </c>
      <c r="AQ8" s="170">
        <f>'1 Utsläpp'!AQ8/'7 Syss'!AQ8</f>
        <v>0.83307142315691174</v>
      </c>
      <c r="AR8" s="170">
        <f>'1 Utsläpp'!AR8/'7 Syss'!AR8</f>
        <v>0.70296810763723749</v>
      </c>
      <c r="AS8" s="170">
        <f>'1 Utsläpp'!AS8/'7 Syss'!AS8</f>
        <v>0.72170800983051786</v>
      </c>
      <c r="AT8" s="170">
        <f>'1 Utsläpp'!AT8/'7 Syss'!AT8</f>
        <v>0.62221762527313151</v>
      </c>
      <c r="AU8" s="170">
        <f>'1 Utsläpp'!AU8/'7 Syss'!AU8</f>
        <v>0.72804371198864104</v>
      </c>
      <c r="AV8" s="170">
        <f>'1 Utsläpp'!AV8/'7 Syss'!AV8</f>
        <v>0.64624838911782967</v>
      </c>
      <c r="AW8" s="170">
        <f>'1 Utsläpp'!AW8/'7 Syss'!AW8</f>
        <v>0.66285245662554848</v>
      </c>
      <c r="AX8" s="170">
        <f>'1 Utsläpp'!AX8/'7 Syss'!AX8</f>
        <v>0.6380087149724879</v>
      </c>
      <c r="AY8" s="170">
        <f>'1 Utsläpp'!AY8/'7 Syss'!AY8</f>
        <v>0.67830341444242215</v>
      </c>
      <c r="AZ8" s="170">
        <f>'1 Utsläpp'!AZ8/'7 Syss'!AZ8</f>
        <v>0.56774540106671401</v>
      </c>
      <c r="BA8" s="297">
        <f>'1 Utsläpp'!BA8/'7 Syss'!BA8</f>
        <v>0.53839893426920915</v>
      </c>
      <c r="BB8"/>
      <c r="BC8" s="290">
        <f t="shared" si="2"/>
        <v>-0.15322682681820843</v>
      </c>
      <c r="BD8" s="168">
        <f t="shared" si="3"/>
        <v>-0.16368604391367458</v>
      </c>
      <c r="BE8" s="168">
        <f t="shared" si="4"/>
        <v>-0.20153268758940135</v>
      </c>
      <c r="BF8" s="168">
        <f t="shared" si="5"/>
        <v>-0.12607287712531268</v>
      </c>
      <c r="BG8" s="168">
        <f t="shared" si="6"/>
        <v>-8.0686048062763138E-2</v>
      </c>
      <c r="BH8" s="168">
        <f t="shared" si="7"/>
        <v>-8.155036718906683E-2</v>
      </c>
      <c r="BI8" s="168">
        <f t="shared" si="1"/>
        <v>2.5378724513669404E-2</v>
      </c>
      <c r="BJ8" s="168">
        <f t="shared" si="1"/>
        <v>-6.8320482310538666E-2</v>
      </c>
      <c r="BK8" s="168">
        <f t="shared" si="1"/>
        <v>-0.12147494581499418</v>
      </c>
      <c r="BL8" s="397">
        <f t="shared" si="1"/>
        <v>-0.18775448610375189</v>
      </c>
    </row>
    <row r="9" spans="1:64" s="101" customFormat="1" ht="13.8" x14ac:dyDescent="0.3">
      <c r="A9" s="101">
        <v>5</v>
      </c>
      <c r="B9" s="101" t="s">
        <v>125</v>
      </c>
      <c r="C9" s="101" t="s">
        <v>141</v>
      </c>
      <c r="D9" s="170">
        <f>'1 Utsläpp'!D9/'7 Syss'!D9</f>
        <v>6.1990513674670735</v>
      </c>
      <c r="E9" s="170">
        <f>'1 Utsläpp'!E9/'7 Syss'!E9</f>
        <v>4.9656882516188796</v>
      </c>
      <c r="F9" s="170">
        <f>'1 Utsläpp'!F9/'7 Syss'!F9</f>
        <v>5.6194110248127682</v>
      </c>
      <c r="G9" s="170">
        <f>'1 Utsläpp'!G9/'7 Syss'!G9</f>
        <v>7.0098775414304892</v>
      </c>
      <c r="H9" s="170">
        <f>'1 Utsläpp'!H9/'7 Syss'!H9</f>
        <v>7.0135942052371885</v>
      </c>
      <c r="I9" s="170">
        <f>'1 Utsläpp'!I9/'7 Syss'!I9</f>
        <v>4.6463551728599519</v>
      </c>
      <c r="J9" s="170">
        <f>'1 Utsläpp'!J9/'7 Syss'!J9</f>
        <v>4.5411731807361164</v>
      </c>
      <c r="K9" s="170">
        <f>'1 Utsläpp'!K9/'7 Syss'!K9</f>
        <v>5.8724173506124142</v>
      </c>
      <c r="L9" s="170">
        <f>'1 Utsläpp'!L9/'7 Syss'!L9</f>
        <v>7.732901587893183</v>
      </c>
      <c r="M9" s="170">
        <f>'1 Utsläpp'!M9/'7 Syss'!M9</f>
        <v>4.7896870405042851</v>
      </c>
      <c r="N9" s="170">
        <f>'1 Utsläpp'!N9/'7 Syss'!N9</f>
        <v>4.4342666323214308</v>
      </c>
      <c r="O9" s="170">
        <f>'1 Utsläpp'!O9/'7 Syss'!O9</f>
        <v>6.8646533563849177</v>
      </c>
      <c r="P9" s="170">
        <f>'1 Utsläpp'!P9/'7 Syss'!P9</f>
        <v>7.3394743477946047</v>
      </c>
      <c r="Q9" s="170">
        <f>'1 Utsläpp'!Q9/'7 Syss'!Q9</f>
        <v>4.8453512010664355</v>
      </c>
      <c r="R9" s="170">
        <f>'1 Utsläpp'!R9/'7 Syss'!R9</f>
        <v>4.4321733573836717</v>
      </c>
      <c r="S9" s="170">
        <f>'1 Utsläpp'!S9/'7 Syss'!S9</f>
        <v>5.4110420719269996</v>
      </c>
      <c r="T9" s="170">
        <f>'1 Utsläpp'!T9/'7 Syss'!T9</f>
        <v>6.0344928642583184</v>
      </c>
      <c r="U9" s="170">
        <f>'1 Utsläpp'!U9/'7 Syss'!U9</f>
        <v>5.0335334934003733</v>
      </c>
      <c r="V9" s="170">
        <f>'1 Utsläpp'!V9/'7 Syss'!V9</f>
        <v>4.4976683909182604</v>
      </c>
      <c r="W9" s="170">
        <f>'1 Utsläpp'!W9/'7 Syss'!W9</f>
        <v>5.6248207284343366</v>
      </c>
      <c r="X9" s="170">
        <f>'1 Utsläpp'!X9/'7 Syss'!X9</f>
        <v>5.8211305643933402</v>
      </c>
      <c r="Y9" s="170">
        <f>'1 Utsläpp'!Y9/'7 Syss'!Y9</f>
        <v>4.5353453950160834</v>
      </c>
      <c r="Z9" s="170">
        <f>'1 Utsläpp'!Z9/'7 Syss'!Z9</f>
        <v>4.2434814360542195</v>
      </c>
      <c r="AA9" s="170">
        <f>'1 Utsläpp'!AA9/'7 Syss'!AA9</f>
        <v>4.3868325524112084</v>
      </c>
      <c r="AB9" s="170">
        <f>'1 Utsläpp'!AB9/'7 Syss'!AB9</f>
        <v>4.4242403536890977</v>
      </c>
      <c r="AC9" s="170">
        <f>'1 Utsläpp'!AC9/'7 Syss'!AC9</f>
        <v>4.2289636497558902</v>
      </c>
      <c r="AD9" s="170">
        <f>'1 Utsläpp'!AD9/'7 Syss'!AD9</f>
        <v>4.0076139879652422</v>
      </c>
      <c r="AE9" s="170">
        <f>'1 Utsläpp'!AE9/'7 Syss'!AE9</f>
        <v>4.4616776345198552</v>
      </c>
      <c r="AF9" s="170">
        <f>'1 Utsläpp'!AF9/'7 Syss'!AF9</f>
        <v>4.3260003691614219</v>
      </c>
      <c r="AG9" s="170">
        <f>'1 Utsläpp'!AG9/'7 Syss'!AG9</f>
        <v>3.9109844010000052</v>
      </c>
      <c r="AH9" s="170">
        <f>'1 Utsläpp'!AH9/'7 Syss'!AH9</f>
        <v>3.8486996120522208</v>
      </c>
      <c r="AI9" s="170">
        <f>'1 Utsläpp'!AI9/'7 Syss'!AI9</f>
        <v>4.1142687225373686</v>
      </c>
      <c r="AJ9" s="170">
        <f>'1 Utsläpp'!AJ9/'7 Syss'!AJ9</f>
        <v>4.7791273352567849</v>
      </c>
      <c r="AK9" s="170">
        <f>'1 Utsläpp'!AK9/'7 Syss'!AK9</f>
        <v>4.0391212918266524</v>
      </c>
      <c r="AL9" s="170">
        <f>'1 Utsläpp'!AL9/'7 Syss'!AL9</f>
        <v>4.2056705212795196</v>
      </c>
      <c r="AM9" s="170">
        <f>'1 Utsläpp'!AM9/'7 Syss'!AM9</f>
        <v>4.7709062058843239</v>
      </c>
      <c r="AN9" s="170">
        <f>'1 Utsläpp'!AN9/'7 Syss'!AN9</f>
        <v>4.7194643680049149</v>
      </c>
      <c r="AO9" s="170">
        <f>'1 Utsläpp'!AO9/'7 Syss'!AO9</f>
        <v>4.3650038975997569</v>
      </c>
      <c r="AP9" s="170">
        <f>'1 Utsläpp'!AP9/'7 Syss'!AP9</f>
        <v>4.3220468936884604</v>
      </c>
      <c r="AQ9" s="170">
        <f>'1 Utsläpp'!AQ9/'7 Syss'!AQ9</f>
        <v>5.0935347893927796</v>
      </c>
      <c r="AR9" s="170">
        <f>'1 Utsläpp'!AR9/'7 Syss'!AR9</f>
        <v>5.3982859460795778</v>
      </c>
      <c r="AS9" s="170">
        <f>'1 Utsläpp'!AS9/'7 Syss'!AS9</f>
        <v>4.5655811749116051</v>
      </c>
      <c r="AT9" s="170">
        <f>'1 Utsläpp'!AT9/'7 Syss'!AT9</f>
        <v>4.7243637731440549</v>
      </c>
      <c r="AU9" s="170">
        <f>'1 Utsläpp'!AU9/'7 Syss'!AU9</f>
        <v>4.8353953427644907</v>
      </c>
      <c r="AV9" s="170">
        <f>'1 Utsläpp'!AV9/'7 Syss'!AV9</f>
        <v>4.8574203843217223</v>
      </c>
      <c r="AW9" s="170">
        <f>'1 Utsläpp'!AW9/'7 Syss'!AW9</f>
        <v>4.3757793764457062</v>
      </c>
      <c r="AX9" s="170">
        <f>'1 Utsläpp'!AX9/'7 Syss'!AX9</f>
        <v>4.8528101055249344</v>
      </c>
      <c r="AY9" s="170">
        <f>'1 Utsläpp'!AY9/'7 Syss'!AY9</f>
        <v>5.0086872003482625</v>
      </c>
      <c r="AZ9" s="170">
        <f>'1 Utsläpp'!AZ9/'7 Syss'!AZ9</f>
        <v>4.5459475626151704</v>
      </c>
      <c r="BA9" s="297">
        <f>'1 Utsläpp'!BA9/'7 Syss'!BA9</f>
        <v>4.1101414654078132</v>
      </c>
      <c r="BB9"/>
      <c r="BC9" s="290">
        <f t="shared" si="2"/>
        <v>0.14383445347668244</v>
      </c>
      <c r="BD9" s="168">
        <f t="shared" si="3"/>
        <v>4.5951225249109662E-2</v>
      </c>
      <c r="BE9" s="168">
        <f t="shared" si="4"/>
        <v>9.3084802028201796E-2</v>
      </c>
      <c r="BF9" s="168">
        <f t="shared" si="5"/>
        <v>-5.0679823992929474E-2</v>
      </c>
      <c r="BG9" s="168">
        <f t="shared" si="6"/>
        <v>-0.1001920919270034</v>
      </c>
      <c r="BH9" s="168">
        <f t="shared" si="7"/>
        <v>-4.1572319315858808E-2</v>
      </c>
      <c r="BI9" s="168">
        <f t="shared" si="1"/>
        <v>2.7188069875364151E-2</v>
      </c>
      <c r="BJ9" s="168">
        <f t="shared" si="1"/>
        <v>3.5838198389109843E-2</v>
      </c>
      <c r="BK9" s="168">
        <f t="shared" si="1"/>
        <v>-6.4123093548149823E-2</v>
      </c>
      <c r="BL9" s="397">
        <f t="shared" si="1"/>
        <v>-6.0706422373072555E-2</v>
      </c>
    </row>
    <row r="10" spans="1:64" s="101" customFormat="1" ht="13.8" x14ac:dyDescent="0.3">
      <c r="A10" s="101">
        <v>6</v>
      </c>
      <c r="B10" s="101" t="s">
        <v>125</v>
      </c>
      <c r="C10" s="101" t="s">
        <v>142</v>
      </c>
      <c r="D10" s="170">
        <f>'1 Utsläpp'!D10/'7 Syss'!D10</f>
        <v>30.793500137550428</v>
      </c>
      <c r="E10" s="170">
        <f>'1 Utsläpp'!E10/'7 Syss'!E10</f>
        <v>28.557520193446951</v>
      </c>
      <c r="F10" s="170">
        <f>'1 Utsläpp'!F10/'7 Syss'!F10</f>
        <v>26.119896307401866</v>
      </c>
      <c r="G10" s="170">
        <f>'1 Utsläpp'!G10/'7 Syss'!G10</f>
        <v>33.294914732418142</v>
      </c>
      <c r="H10" s="170">
        <f>'1 Utsläpp'!H10/'7 Syss'!H10</f>
        <v>36.039316105431375</v>
      </c>
      <c r="I10" s="170">
        <f>'1 Utsläpp'!I10/'7 Syss'!I10</f>
        <v>31.70793737154964</v>
      </c>
      <c r="J10" s="170">
        <f>'1 Utsläpp'!J10/'7 Syss'!J10</f>
        <v>25.330567322593094</v>
      </c>
      <c r="K10" s="170">
        <f>'1 Utsläpp'!K10/'7 Syss'!K10</f>
        <v>30.611170081923824</v>
      </c>
      <c r="L10" s="170">
        <f>'1 Utsläpp'!L10/'7 Syss'!L10</f>
        <v>39.988491649116845</v>
      </c>
      <c r="M10" s="170">
        <f>'1 Utsläpp'!M10/'7 Syss'!M10</f>
        <v>32.355050840362374</v>
      </c>
      <c r="N10" s="170">
        <f>'1 Utsläpp'!N10/'7 Syss'!N10</f>
        <v>27.718614215091524</v>
      </c>
      <c r="O10" s="170">
        <f>'1 Utsläpp'!O10/'7 Syss'!O10</f>
        <v>32.926911330075953</v>
      </c>
      <c r="P10" s="170">
        <f>'1 Utsläpp'!P10/'7 Syss'!P10</f>
        <v>36.01966064294372</v>
      </c>
      <c r="Q10" s="170">
        <f>'1 Utsläpp'!Q10/'7 Syss'!Q10</f>
        <v>30.204996987767235</v>
      </c>
      <c r="R10" s="170">
        <f>'1 Utsläpp'!R10/'7 Syss'!R10</f>
        <v>27.272091805053467</v>
      </c>
      <c r="S10" s="170">
        <f>'1 Utsläpp'!S10/'7 Syss'!S10</f>
        <v>29.188166297435217</v>
      </c>
      <c r="T10" s="170">
        <f>'1 Utsläpp'!T10/'7 Syss'!T10</f>
        <v>37.13006642311025</v>
      </c>
      <c r="U10" s="170">
        <f>'1 Utsläpp'!U10/'7 Syss'!U10</f>
        <v>33.387124997316938</v>
      </c>
      <c r="V10" s="170">
        <f>'1 Utsläpp'!V10/'7 Syss'!V10</f>
        <v>29.852158031808283</v>
      </c>
      <c r="W10" s="170">
        <f>'1 Utsläpp'!W10/'7 Syss'!W10</f>
        <v>32.749525616372885</v>
      </c>
      <c r="X10" s="170">
        <f>'1 Utsläpp'!X10/'7 Syss'!X10</f>
        <v>35.848184484677958</v>
      </c>
      <c r="Y10" s="170">
        <f>'1 Utsläpp'!Y10/'7 Syss'!Y10</f>
        <v>29.219295621981345</v>
      </c>
      <c r="Z10" s="170">
        <f>'1 Utsläpp'!Z10/'7 Syss'!Z10</f>
        <v>27.58763127488956</v>
      </c>
      <c r="AA10" s="170">
        <f>'1 Utsläpp'!AA10/'7 Syss'!AA10</f>
        <v>28.231919973919332</v>
      </c>
      <c r="AB10" s="170">
        <f>'1 Utsläpp'!AB10/'7 Syss'!AB10</f>
        <v>37.926207148357364</v>
      </c>
      <c r="AC10" s="170">
        <f>'1 Utsläpp'!AC10/'7 Syss'!AC10</f>
        <v>32.317371692938416</v>
      </c>
      <c r="AD10" s="170">
        <f>'1 Utsläpp'!AD10/'7 Syss'!AD10</f>
        <v>28.976387213417489</v>
      </c>
      <c r="AE10" s="170">
        <f>'1 Utsläpp'!AE10/'7 Syss'!AE10</f>
        <v>31.671830094496165</v>
      </c>
      <c r="AF10" s="170">
        <f>'1 Utsläpp'!AF10/'7 Syss'!AF10</f>
        <v>38.21120615025945</v>
      </c>
      <c r="AG10" s="170">
        <f>'1 Utsläpp'!AG10/'7 Syss'!AG10</f>
        <v>28.866037391086966</v>
      </c>
      <c r="AH10" s="170">
        <f>'1 Utsläpp'!AH10/'7 Syss'!AH10</f>
        <v>26.758549627534748</v>
      </c>
      <c r="AI10" s="170">
        <f>'1 Utsläpp'!AI10/'7 Syss'!AI10</f>
        <v>33.046846356019159</v>
      </c>
      <c r="AJ10" s="170">
        <f>'1 Utsläpp'!AJ10/'7 Syss'!AJ10</f>
        <v>33.844960409986648</v>
      </c>
      <c r="AK10" s="170">
        <f>'1 Utsläpp'!AK10/'7 Syss'!AK10</f>
        <v>30.794489014473928</v>
      </c>
      <c r="AL10" s="170">
        <f>'1 Utsläpp'!AL10/'7 Syss'!AL10</f>
        <v>27.304723901131752</v>
      </c>
      <c r="AM10" s="170">
        <f>'1 Utsläpp'!AM10/'7 Syss'!AM10</f>
        <v>31.103302143203859</v>
      </c>
      <c r="AN10" s="170">
        <f>'1 Utsläpp'!AN10/'7 Syss'!AN10</f>
        <v>33.640395710137724</v>
      </c>
      <c r="AO10" s="170">
        <f>'1 Utsläpp'!AO10/'7 Syss'!AO10</f>
        <v>29.964901505247802</v>
      </c>
      <c r="AP10" s="170">
        <f>'1 Utsläpp'!AP10/'7 Syss'!AP10</f>
        <v>25.942370140110324</v>
      </c>
      <c r="AQ10" s="170">
        <f>'1 Utsläpp'!AQ10/'7 Syss'!AQ10</f>
        <v>31.899107443238069</v>
      </c>
      <c r="AR10" s="170">
        <f>'1 Utsläpp'!AR10/'7 Syss'!AR10</f>
        <v>36.250684518009628</v>
      </c>
      <c r="AS10" s="170">
        <f>'1 Utsläpp'!AS10/'7 Syss'!AS10</f>
        <v>31.088190413493074</v>
      </c>
      <c r="AT10" s="170">
        <f>'1 Utsläpp'!AT10/'7 Syss'!AT10</f>
        <v>25.609415545190046</v>
      </c>
      <c r="AU10" s="170">
        <f>'1 Utsläpp'!AU10/'7 Syss'!AU10</f>
        <v>30.359492628232196</v>
      </c>
      <c r="AV10" s="170">
        <f>'1 Utsläpp'!AV10/'7 Syss'!AV10</f>
        <v>28.660011878064118</v>
      </c>
      <c r="AW10" s="170">
        <f>'1 Utsläpp'!AW10/'7 Syss'!AW10</f>
        <v>24.71204113630407</v>
      </c>
      <c r="AX10" s="170">
        <f>'1 Utsläpp'!AX10/'7 Syss'!AX10</f>
        <v>20.997494825095838</v>
      </c>
      <c r="AY10" s="170">
        <f>'1 Utsläpp'!AY10/'7 Syss'!AY10</f>
        <v>23.076632286019091</v>
      </c>
      <c r="AZ10" s="170">
        <f>'1 Utsläpp'!AZ10/'7 Syss'!AZ10</f>
        <v>30.588756806889307</v>
      </c>
      <c r="BA10" s="297">
        <f>'1 Utsläpp'!BA10/'7 Syss'!BA10</f>
        <v>27.519866282950101</v>
      </c>
      <c r="BB10"/>
      <c r="BC10" s="290">
        <f t="shared" si="2"/>
        <v>7.7593879405088995E-2</v>
      </c>
      <c r="BD10" s="168">
        <f t="shared" si="3"/>
        <v>3.7486821308207796E-2</v>
      </c>
      <c r="BE10" s="168">
        <f t="shared" si="4"/>
        <v>-1.2834393816835044E-2</v>
      </c>
      <c r="BF10" s="168">
        <f t="shared" si="5"/>
        <v>-4.8265137754888499E-2</v>
      </c>
      <c r="BG10" s="168">
        <f t="shared" si="6"/>
        <v>-0.20939391189080592</v>
      </c>
      <c r="BH10" s="168">
        <f t="shared" si="7"/>
        <v>-0.2050987591230653</v>
      </c>
      <c r="BI10" s="168">
        <f t="shared" si="1"/>
        <v>-0.18008691810853983</v>
      </c>
      <c r="BJ10" s="168">
        <f t="shared" si="1"/>
        <v>-0.23988741944391245</v>
      </c>
      <c r="BK10" s="168">
        <f t="shared" si="1"/>
        <v>6.7297422521356953E-2</v>
      </c>
      <c r="BL10" s="397">
        <f t="shared" si="1"/>
        <v>0.113621741367252</v>
      </c>
    </row>
    <row r="11" spans="1:64" s="101" customFormat="1" ht="13.8" x14ac:dyDescent="0.3">
      <c r="A11" s="101">
        <v>7</v>
      </c>
      <c r="B11" s="101" t="s">
        <v>125</v>
      </c>
      <c r="C11" s="101" t="s">
        <v>143</v>
      </c>
      <c r="D11" s="170">
        <f>'1 Utsläpp'!D11/'7 Syss'!D11</f>
        <v>20.246950032549307</v>
      </c>
      <c r="E11" s="170">
        <f>'1 Utsläpp'!E11/'7 Syss'!E11</f>
        <v>22.473733212646831</v>
      </c>
      <c r="F11" s="170">
        <f>'1 Utsläpp'!F11/'7 Syss'!F11</f>
        <v>20.877364023655183</v>
      </c>
      <c r="G11" s="170">
        <f>'1 Utsläpp'!G11/'7 Syss'!G11</f>
        <v>22.022831294779639</v>
      </c>
      <c r="H11" s="170">
        <f>'1 Utsläpp'!H11/'7 Syss'!H11</f>
        <v>19.659954695301181</v>
      </c>
      <c r="I11" s="170">
        <f>'1 Utsläpp'!I11/'7 Syss'!I11</f>
        <v>21.626210378357932</v>
      </c>
      <c r="J11" s="170">
        <f>'1 Utsläpp'!J11/'7 Syss'!J11</f>
        <v>19.752143626680265</v>
      </c>
      <c r="K11" s="170">
        <f>'1 Utsläpp'!K11/'7 Syss'!K11</f>
        <v>19.561508664708743</v>
      </c>
      <c r="L11" s="170">
        <f>'1 Utsläpp'!L11/'7 Syss'!L11</f>
        <v>21.736770279214369</v>
      </c>
      <c r="M11" s="170">
        <f>'1 Utsläpp'!M11/'7 Syss'!M11</f>
        <v>23.052031851871568</v>
      </c>
      <c r="N11" s="170">
        <f>'1 Utsläpp'!N11/'7 Syss'!N11</f>
        <v>22.165160881668502</v>
      </c>
      <c r="O11" s="170">
        <f>'1 Utsläpp'!O11/'7 Syss'!O11</f>
        <v>20.703596572434307</v>
      </c>
      <c r="P11" s="170">
        <f>'1 Utsläpp'!P11/'7 Syss'!P11</f>
        <v>21.261942966054498</v>
      </c>
      <c r="Q11" s="170">
        <f>'1 Utsläpp'!Q11/'7 Syss'!Q11</f>
        <v>21.03704106578499</v>
      </c>
      <c r="R11" s="170">
        <f>'1 Utsläpp'!R11/'7 Syss'!R11</f>
        <v>22.113984559225504</v>
      </c>
      <c r="S11" s="170">
        <f>'1 Utsläpp'!S11/'7 Syss'!S11</f>
        <v>21.840868981339213</v>
      </c>
      <c r="T11" s="170">
        <f>'1 Utsläpp'!T11/'7 Syss'!T11</f>
        <v>21.25860393035126</v>
      </c>
      <c r="U11" s="170">
        <f>'1 Utsläpp'!U11/'7 Syss'!U11</f>
        <v>21.51557565777507</v>
      </c>
      <c r="V11" s="170">
        <f>'1 Utsläpp'!V11/'7 Syss'!V11</f>
        <v>22.906229280564315</v>
      </c>
      <c r="W11" s="170">
        <f>'1 Utsläpp'!W11/'7 Syss'!W11</f>
        <v>22.097836094569207</v>
      </c>
      <c r="X11" s="170">
        <f>'1 Utsläpp'!X11/'7 Syss'!X11</f>
        <v>18.849367447458761</v>
      </c>
      <c r="Y11" s="170">
        <f>'1 Utsläpp'!Y11/'7 Syss'!Y11</f>
        <v>21.422497253812516</v>
      </c>
      <c r="Z11" s="170">
        <f>'1 Utsläpp'!Z11/'7 Syss'!Z11</f>
        <v>21.011545296932386</v>
      </c>
      <c r="AA11" s="170">
        <f>'1 Utsläpp'!AA11/'7 Syss'!AA11</f>
        <v>20.046684685234148</v>
      </c>
      <c r="AB11" s="170">
        <f>'1 Utsläpp'!AB11/'7 Syss'!AB11</f>
        <v>19.040567600853606</v>
      </c>
      <c r="AC11" s="170">
        <f>'1 Utsläpp'!AC11/'7 Syss'!AC11</f>
        <v>21.991269128467966</v>
      </c>
      <c r="AD11" s="170">
        <f>'1 Utsläpp'!AD11/'7 Syss'!AD11</f>
        <v>20.209808801413807</v>
      </c>
      <c r="AE11" s="170">
        <f>'1 Utsläpp'!AE11/'7 Syss'!AE11</f>
        <v>20.631484742348885</v>
      </c>
      <c r="AF11" s="170">
        <f>'1 Utsläpp'!AF11/'7 Syss'!AF11</f>
        <v>19.434503410371725</v>
      </c>
      <c r="AG11" s="170">
        <f>'1 Utsläpp'!AG11/'7 Syss'!AG11</f>
        <v>23.688548682833446</v>
      </c>
      <c r="AH11" s="170">
        <f>'1 Utsläpp'!AH11/'7 Syss'!AH11</f>
        <v>22.321979857930639</v>
      </c>
      <c r="AI11" s="170">
        <f>'1 Utsläpp'!AI11/'7 Syss'!AI11</f>
        <v>21.375896065009009</v>
      </c>
      <c r="AJ11" s="170">
        <f>'1 Utsläpp'!AJ11/'7 Syss'!AJ11</f>
        <v>19.565774155010551</v>
      </c>
      <c r="AK11" s="170">
        <f>'1 Utsläpp'!AK11/'7 Syss'!AK11</f>
        <v>23.20367046995224</v>
      </c>
      <c r="AL11" s="170">
        <f>'1 Utsläpp'!AL11/'7 Syss'!AL11</f>
        <v>22.773565169698884</v>
      </c>
      <c r="AM11" s="170">
        <f>'1 Utsläpp'!AM11/'7 Syss'!AM11</f>
        <v>22.570181129699645</v>
      </c>
      <c r="AN11" s="170">
        <f>'1 Utsläpp'!AN11/'7 Syss'!AN11</f>
        <v>19.386600071996465</v>
      </c>
      <c r="AO11" s="170">
        <f>'1 Utsläpp'!AO11/'7 Syss'!AO11</f>
        <v>22.569940252627763</v>
      </c>
      <c r="AP11" s="170">
        <f>'1 Utsläpp'!AP11/'7 Syss'!AP11</f>
        <v>22.107005035910401</v>
      </c>
      <c r="AQ11" s="170">
        <f>'1 Utsläpp'!AQ11/'7 Syss'!AQ11</f>
        <v>20.754306411015801</v>
      </c>
      <c r="AR11" s="170">
        <f>'1 Utsläpp'!AR11/'7 Syss'!AR11</f>
        <v>18.282827974411759</v>
      </c>
      <c r="AS11" s="170">
        <f>'1 Utsläpp'!AS11/'7 Syss'!AS11</f>
        <v>21.413963135554724</v>
      </c>
      <c r="AT11" s="170">
        <f>'1 Utsläpp'!AT11/'7 Syss'!AT11</f>
        <v>21.198005214501407</v>
      </c>
      <c r="AU11" s="170">
        <f>'1 Utsläpp'!AU11/'7 Syss'!AU11</f>
        <v>20.816664962847724</v>
      </c>
      <c r="AV11" s="170">
        <f>'1 Utsläpp'!AV11/'7 Syss'!AV11</f>
        <v>16.803823761133231</v>
      </c>
      <c r="AW11" s="170">
        <f>'1 Utsläpp'!AW11/'7 Syss'!AW11</f>
        <v>19.882880657623147</v>
      </c>
      <c r="AX11" s="170">
        <f>'1 Utsläpp'!AX11/'7 Syss'!AX11</f>
        <v>19.336932638725699</v>
      </c>
      <c r="AY11" s="170">
        <f>'1 Utsläpp'!AY11/'7 Syss'!AY11</f>
        <v>18.783771689936163</v>
      </c>
      <c r="AZ11" s="170">
        <f>'1 Utsläpp'!AZ11/'7 Syss'!AZ11</f>
        <v>16.713262391011522</v>
      </c>
      <c r="BA11" s="297">
        <f>'1 Utsläpp'!BA11/'7 Syss'!BA11</f>
        <v>20.34741701654438</v>
      </c>
      <c r="BB11"/>
      <c r="BC11" s="290">
        <f t="shared" si="2"/>
        <v>-5.6934794831770441E-2</v>
      </c>
      <c r="BD11" s="168">
        <f t="shared" si="3"/>
        <v>-5.1217553264832016E-2</v>
      </c>
      <c r="BE11" s="168">
        <f t="shared" si="4"/>
        <v>-4.1118180410798399E-2</v>
      </c>
      <c r="BF11" s="168">
        <f t="shared" si="5"/>
        <v>3.0046078436436474E-3</v>
      </c>
      <c r="BG11" s="168">
        <f t="shared" si="6"/>
        <v>-8.0895811925185246E-2</v>
      </c>
      <c r="BH11" s="168">
        <f t="shared" si="7"/>
        <v>-7.1499258135428456E-2</v>
      </c>
      <c r="BI11" s="168">
        <f t="shared" si="1"/>
        <v>-8.7794703178134981E-2</v>
      </c>
      <c r="BJ11" s="168">
        <f t="shared" si="1"/>
        <v>-9.7657010695024415E-2</v>
      </c>
      <c r="BK11" s="168">
        <f t="shared" si="1"/>
        <v>-5.3893311075526862E-3</v>
      </c>
      <c r="BL11" s="397">
        <f t="shared" si="1"/>
        <v>2.3363634622185714E-2</v>
      </c>
    </row>
    <row r="12" spans="1:64" s="101" customFormat="1" ht="13.8" x14ac:dyDescent="0.3">
      <c r="A12" s="101">
        <v>8</v>
      </c>
      <c r="B12" s="101" t="s">
        <v>125</v>
      </c>
      <c r="C12" s="101" t="s">
        <v>144</v>
      </c>
      <c r="D12" s="170">
        <f>'1 Utsläpp'!D12/'7 Syss'!D12</f>
        <v>12.041137176427696</v>
      </c>
      <c r="E12" s="170">
        <f>'1 Utsläpp'!E12/'7 Syss'!E12</f>
        <v>11.950711565644125</v>
      </c>
      <c r="F12" s="170">
        <f>'1 Utsläpp'!F12/'7 Syss'!F12</f>
        <v>13.024504436782621</v>
      </c>
      <c r="G12" s="170">
        <f>'1 Utsläpp'!G12/'7 Syss'!G12</f>
        <v>13.832179926396169</v>
      </c>
      <c r="H12" s="170">
        <f>'1 Utsläpp'!H12/'7 Syss'!H12</f>
        <v>7.3765493717558996</v>
      </c>
      <c r="I12" s="170">
        <f>'1 Utsläpp'!I12/'7 Syss'!I12</f>
        <v>7.3760527713707864</v>
      </c>
      <c r="J12" s="170">
        <f>'1 Utsläpp'!J12/'7 Syss'!J12</f>
        <v>7.5886180846102143</v>
      </c>
      <c r="K12" s="170">
        <f>'1 Utsläpp'!K12/'7 Syss'!K12</f>
        <v>11.298370406839195</v>
      </c>
      <c r="L12" s="170">
        <f>'1 Utsläpp'!L12/'7 Syss'!L12</f>
        <v>13.263427667003365</v>
      </c>
      <c r="M12" s="170">
        <f>'1 Utsläpp'!M12/'7 Syss'!M12</f>
        <v>14.016440312818514</v>
      </c>
      <c r="N12" s="170">
        <f>'1 Utsläpp'!N12/'7 Syss'!N12</f>
        <v>13.094271308787858</v>
      </c>
      <c r="O12" s="170">
        <f>'1 Utsläpp'!O12/'7 Syss'!O12</f>
        <v>14.601421709060077</v>
      </c>
      <c r="P12" s="170">
        <f>'1 Utsläpp'!P12/'7 Syss'!P12</f>
        <v>11.914688934460239</v>
      </c>
      <c r="Q12" s="170">
        <f>'1 Utsläpp'!Q12/'7 Syss'!Q12</f>
        <v>12.760397624019582</v>
      </c>
      <c r="R12" s="170">
        <f>'1 Utsläpp'!R12/'7 Syss'!R12</f>
        <v>11.916348141791152</v>
      </c>
      <c r="S12" s="170">
        <f>'1 Utsläpp'!S12/'7 Syss'!S12</f>
        <v>13.39354006232564</v>
      </c>
      <c r="T12" s="170">
        <f>'1 Utsläpp'!T12/'7 Syss'!T12</f>
        <v>9.9755322031977141</v>
      </c>
      <c r="U12" s="170">
        <f>'1 Utsläpp'!U12/'7 Syss'!U12</f>
        <v>10.663362798672466</v>
      </c>
      <c r="V12" s="170">
        <f>'1 Utsläpp'!V12/'7 Syss'!V12</f>
        <v>10.187904924557573</v>
      </c>
      <c r="W12" s="170">
        <f>'1 Utsläpp'!W12/'7 Syss'!W12</f>
        <v>11.98247118626962</v>
      </c>
      <c r="X12" s="170">
        <f>'1 Utsläpp'!X12/'7 Syss'!X12</f>
        <v>9.9295275400261005</v>
      </c>
      <c r="Y12" s="170">
        <f>'1 Utsläpp'!Y12/'7 Syss'!Y12</f>
        <v>11.033891790040556</v>
      </c>
      <c r="Z12" s="170">
        <f>'1 Utsläpp'!Z12/'7 Syss'!Z12</f>
        <v>11.190033627818334</v>
      </c>
      <c r="AA12" s="170">
        <f>'1 Utsläpp'!AA12/'7 Syss'!AA12</f>
        <v>12.746275872481101</v>
      </c>
      <c r="AB12" s="170">
        <f>'1 Utsläpp'!AB12/'7 Syss'!AB12</f>
        <v>10.515229905776083</v>
      </c>
      <c r="AC12" s="170">
        <f>'1 Utsläpp'!AC12/'7 Syss'!AC12</f>
        <v>11.258913801799384</v>
      </c>
      <c r="AD12" s="170">
        <f>'1 Utsläpp'!AD12/'7 Syss'!AD12</f>
        <v>10.979217399422113</v>
      </c>
      <c r="AE12" s="170">
        <f>'1 Utsläpp'!AE12/'7 Syss'!AE12</f>
        <v>12.960598803521801</v>
      </c>
      <c r="AF12" s="170">
        <f>'1 Utsläpp'!AF12/'7 Syss'!AF12</f>
        <v>11.349562452295261</v>
      </c>
      <c r="AG12" s="170">
        <f>'1 Utsläpp'!AG12/'7 Syss'!AG12</f>
        <v>12.305744228559593</v>
      </c>
      <c r="AH12" s="170">
        <f>'1 Utsläpp'!AH12/'7 Syss'!AH12</f>
        <v>11.958110332866978</v>
      </c>
      <c r="AI12" s="170">
        <f>'1 Utsläpp'!AI12/'7 Syss'!AI12</f>
        <v>12.891580850663169</v>
      </c>
      <c r="AJ12" s="170">
        <f>'1 Utsläpp'!AJ12/'7 Syss'!AJ12</f>
        <v>11.161850478665869</v>
      </c>
      <c r="AK12" s="170">
        <f>'1 Utsläpp'!AK12/'7 Syss'!AK12</f>
        <v>11.884670442519377</v>
      </c>
      <c r="AL12" s="170">
        <f>'1 Utsläpp'!AL12/'7 Syss'!AL12</f>
        <v>12.783307835228287</v>
      </c>
      <c r="AM12" s="170">
        <f>'1 Utsläpp'!AM12/'7 Syss'!AM12</f>
        <v>14.167074052765285</v>
      </c>
      <c r="AN12" s="170">
        <f>'1 Utsläpp'!AN12/'7 Syss'!AN12</f>
        <v>11.097088249553853</v>
      </c>
      <c r="AO12" s="170">
        <f>'1 Utsläpp'!AO12/'7 Syss'!AO12</f>
        <v>11.536719452572131</v>
      </c>
      <c r="AP12" s="170">
        <f>'1 Utsläpp'!AP12/'7 Syss'!AP12</f>
        <v>11.947711525593412</v>
      </c>
      <c r="AQ12" s="170">
        <f>'1 Utsläpp'!AQ12/'7 Syss'!AQ12</f>
        <v>13.835624173988746</v>
      </c>
      <c r="AR12" s="170">
        <f>'1 Utsläpp'!AR12/'7 Syss'!AR12</f>
        <v>10.198671851881038</v>
      </c>
      <c r="AS12" s="170">
        <f>'1 Utsläpp'!AS12/'7 Syss'!AS12</f>
        <v>11.141709742713001</v>
      </c>
      <c r="AT12" s="170">
        <f>'1 Utsläpp'!AT12/'7 Syss'!AT12</f>
        <v>10.907283268853561</v>
      </c>
      <c r="AU12" s="170">
        <f>'1 Utsläpp'!AU12/'7 Syss'!AU12</f>
        <v>12.355891180622654</v>
      </c>
      <c r="AV12" s="170">
        <f>'1 Utsläpp'!AV12/'7 Syss'!AV12</f>
        <v>13.201329107852246</v>
      </c>
      <c r="AW12" s="170">
        <f>'1 Utsläpp'!AW12/'7 Syss'!AW12</f>
        <v>13.77426417034842</v>
      </c>
      <c r="AX12" s="170">
        <f>'1 Utsläpp'!AX12/'7 Syss'!AX12</f>
        <v>14.100607043546884</v>
      </c>
      <c r="AY12" s="170">
        <f>'1 Utsläpp'!AY12/'7 Syss'!AY12</f>
        <v>15.802201951266369</v>
      </c>
      <c r="AZ12" s="170">
        <f>'1 Utsläpp'!AZ12/'7 Syss'!AZ12</f>
        <v>12.300684941376243</v>
      </c>
      <c r="BA12" s="297">
        <f>'1 Utsläpp'!BA12/'7 Syss'!BA12</f>
        <v>12.141754628228421</v>
      </c>
      <c r="BB12"/>
      <c r="BC12" s="290">
        <f t="shared" si="2"/>
        <v>-8.0959651529213916E-2</v>
      </c>
      <c r="BD12" s="168">
        <f t="shared" si="3"/>
        <v>-3.4239344337272715E-2</v>
      </c>
      <c r="BE12" s="168">
        <f t="shared" si="4"/>
        <v>-8.7081802612251735E-2</v>
      </c>
      <c r="BF12" s="168">
        <f t="shared" si="5"/>
        <v>-0.10695093873307282</v>
      </c>
      <c r="BG12" s="168">
        <f t="shared" si="6"/>
        <v>0.29441649849900786</v>
      </c>
      <c r="BH12" s="168">
        <f t="shared" si="7"/>
        <v>0.2362792146292616</v>
      </c>
      <c r="BI12" s="168">
        <f t="shared" si="1"/>
        <v>0.29276985808299871</v>
      </c>
      <c r="BJ12" s="168">
        <f t="shared" si="1"/>
        <v>0.27892045343102834</v>
      </c>
      <c r="BK12" s="168">
        <f t="shared" si="1"/>
        <v>-6.8223749223878749E-2</v>
      </c>
      <c r="BL12" s="397">
        <f t="shared" si="1"/>
        <v>-0.11851882045606976</v>
      </c>
    </row>
    <row r="13" spans="1:64" s="101" customFormat="1" ht="13.8" x14ac:dyDescent="0.3">
      <c r="A13" s="101">
        <v>9</v>
      </c>
      <c r="B13" s="101" t="s">
        <v>125</v>
      </c>
      <c r="C13" s="101" t="s">
        <v>145</v>
      </c>
      <c r="D13" s="170">
        <f>'1 Utsläpp'!D13/'7 Syss'!D13</f>
        <v>0.25336486323177132</v>
      </c>
      <c r="E13" s="170">
        <f>'1 Utsläpp'!E13/'7 Syss'!E13</f>
        <v>0.2180570059099782</v>
      </c>
      <c r="F13" s="170">
        <f>'1 Utsläpp'!F13/'7 Syss'!F13</f>
        <v>0.22189567495647222</v>
      </c>
      <c r="G13" s="170">
        <f>'1 Utsläpp'!G13/'7 Syss'!G13</f>
        <v>0.29039555428543234</v>
      </c>
      <c r="H13" s="170">
        <f>'1 Utsläpp'!H13/'7 Syss'!H13</f>
        <v>0.18953236074840937</v>
      </c>
      <c r="I13" s="170">
        <f>'1 Utsläpp'!I13/'7 Syss'!I13</f>
        <v>0.17188364870444306</v>
      </c>
      <c r="J13" s="170">
        <f>'1 Utsläpp'!J13/'7 Syss'!J13</f>
        <v>0.17904062928975242</v>
      </c>
      <c r="K13" s="170">
        <f>'1 Utsläpp'!K13/'7 Syss'!K13</f>
        <v>0.19935199142044399</v>
      </c>
      <c r="L13" s="170">
        <f>'1 Utsläpp'!L13/'7 Syss'!L13</f>
        <v>0.19162491264313553</v>
      </c>
      <c r="M13" s="170">
        <f>'1 Utsläpp'!M13/'7 Syss'!M13</f>
        <v>0.16919652047219072</v>
      </c>
      <c r="N13" s="170">
        <f>'1 Utsläpp'!N13/'7 Syss'!N13</f>
        <v>0.17600688181305685</v>
      </c>
      <c r="O13" s="170">
        <f>'1 Utsläpp'!O13/'7 Syss'!O13</f>
        <v>0.20682809526063775</v>
      </c>
      <c r="P13" s="170">
        <f>'1 Utsläpp'!P13/'7 Syss'!P13</f>
        <v>0.18249287946308684</v>
      </c>
      <c r="Q13" s="170">
        <f>'1 Utsläpp'!Q13/'7 Syss'!Q13</f>
        <v>0.16333772334794236</v>
      </c>
      <c r="R13" s="170">
        <f>'1 Utsläpp'!R13/'7 Syss'!R13</f>
        <v>0.1689189929923772</v>
      </c>
      <c r="S13" s="170">
        <f>'1 Utsläpp'!S13/'7 Syss'!S13</f>
        <v>0.18746891033697599</v>
      </c>
      <c r="T13" s="170">
        <f>'1 Utsläpp'!T13/'7 Syss'!T13</f>
        <v>0.1827738101090329</v>
      </c>
      <c r="U13" s="170">
        <f>'1 Utsläpp'!U13/'7 Syss'!U13</f>
        <v>0.1512209929068401</v>
      </c>
      <c r="V13" s="170">
        <f>'1 Utsläpp'!V13/'7 Syss'!V13</f>
        <v>0.15371782117647961</v>
      </c>
      <c r="W13" s="170">
        <f>'1 Utsläpp'!W13/'7 Syss'!W13</f>
        <v>0.18566347904299141</v>
      </c>
      <c r="X13" s="170">
        <f>'1 Utsläpp'!X13/'7 Syss'!X13</f>
        <v>0.1536397791589853</v>
      </c>
      <c r="Y13" s="170">
        <f>'1 Utsläpp'!Y13/'7 Syss'!Y13</f>
        <v>0.13240160761252492</v>
      </c>
      <c r="Z13" s="170">
        <f>'1 Utsläpp'!Z13/'7 Syss'!Z13</f>
        <v>0.14045116427390641</v>
      </c>
      <c r="AA13" s="170">
        <f>'1 Utsläpp'!AA13/'7 Syss'!AA13</f>
        <v>0.15890079732877072</v>
      </c>
      <c r="AB13" s="170">
        <f>'1 Utsläpp'!AB13/'7 Syss'!AB13</f>
        <v>0.13956021545125644</v>
      </c>
      <c r="AC13" s="170">
        <f>'1 Utsläpp'!AC13/'7 Syss'!AC13</f>
        <v>0.11540185109874818</v>
      </c>
      <c r="AD13" s="170">
        <f>'1 Utsläpp'!AD13/'7 Syss'!AD13</f>
        <v>0.12203084031303328</v>
      </c>
      <c r="AE13" s="170">
        <f>'1 Utsläpp'!AE13/'7 Syss'!AE13</f>
        <v>0.13889571128996447</v>
      </c>
      <c r="AF13" s="170">
        <f>'1 Utsläpp'!AF13/'7 Syss'!AF13</f>
        <v>0.15487865276002993</v>
      </c>
      <c r="AG13" s="170">
        <f>'1 Utsläpp'!AG13/'7 Syss'!AG13</f>
        <v>0.12761470806169192</v>
      </c>
      <c r="AH13" s="170">
        <f>'1 Utsläpp'!AH13/'7 Syss'!AH13</f>
        <v>0.1375186060075175</v>
      </c>
      <c r="AI13" s="170">
        <f>'1 Utsläpp'!AI13/'7 Syss'!AI13</f>
        <v>0.16307349289773646</v>
      </c>
      <c r="AJ13" s="170">
        <f>'1 Utsläpp'!AJ13/'7 Syss'!AJ13</f>
        <v>0.14974573151422879</v>
      </c>
      <c r="AK13" s="170">
        <f>'1 Utsläpp'!AK13/'7 Syss'!AK13</f>
        <v>0.1308286116577847</v>
      </c>
      <c r="AL13" s="170">
        <f>'1 Utsläpp'!AL13/'7 Syss'!AL13</f>
        <v>0.14002642106581809</v>
      </c>
      <c r="AM13" s="170">
        <f>'1 Utsläpp'!AM13/'7 Syss'!AM13</f>
        <v>0.16461628523652871</v>
      </c>
      <c r="AN13" s="170">
        <f>'1 Utsläpp'!AN13/'7 Syss'!AN13</f>
        <v>0.14484626333197001</v>
      </c>
      <c r="AO13" s="170">
        <f>'1 Utsläpp'!AO13/'7 Syss'!AO13</f>
        <v>0.12512382326115096</v>
      </c>
      <c r="AP13" s="170">
        <f>'1 Utsläpp'!AP13/'7 Syss'!AP13</f>
        <v>0.13153443112486826</v>
      </c>
      <c r="AQ13" s="170">
        <f>'1 Utsläpp'!AQ13/'7 Syss'!AQ13</f>
        <v>0.14985751288963658</v>
      </c>
      <c r="AR13" s="170">
        <f>'1 Utsläpp'!AR13/'7 Syss'!AR13</f>
        <v>0.11584549509983355</v>
      </c>
      <c r="AS13" s="170">
        <f>'1 Utsläpp'!AS13/'7 Syss'!AS13</f>
        <v>0.11411003281055478</v>
      </c>
      <c r="AT13" s="170">
        <f>'1 Utsläpp'!AT13/'7 Syss'!AT13</f>
        <v>0.12200739959897207</v>
      </c>
      <c r="AU13" s="170">
        <f>'1 Utsläpp'!AU13/'7 Syss'!AU13</f>
        <v>0.1324655019021011</v>
      </c>
      <c r="AV13" s="170">
        <f>'1 Utsläpp'!AV13/'7 Syss'!AV13</f>
        <v>0.12392510650736514</v>
      </c>
      <c r="AW13" s="170">
        <f>'1 Utsläpp'!AW13/'7 Syss'!AW13</f>
        <v>0.11435479309242785</v>
      </c>
      <c r="AX13" s="170">
        <f>'1 Utsläpp'!AX13/'7 Syss'!AX13</f>
        <v>0.11881831968639227</v>
      </c>
      <c r="AY13" s="170">
        <f>'1 Utsläpp'!AY13/'7 Syss'!AY13</f>
        <v>0.12911802275591441</v>
      </c>
      <c r="AZ13" s="170">
        <f>'1 Utsläpp'!AZ13/'7 Syss'!AZ13</f>
        <v>0.11978838251430819</v>
      </c>
      <c r="BA13" s="297">
        <f>'1 Utsläpp'!BA13/'7 Syss'!BA13</f>
        <v>9.6077945906190745E-2</v>
      </c>
      <c r="BB13"/>
      <c r="BC13" s="290">
        <f t="shared" si="2"/>
        <v>-0.20021757941846408</v>
      </c>
      <c r="BD13" s="168">
        <f t="shared" si="3"/>
        <v>-8.8023129117537069E-2</v>
      </c>
      <c r="BE13" s="168">
        <f t="shared" si="4"/>
        <v>-7.2429944345537844E-2</v>
      </c>
      <c r="BF13" s="168">
        <f t="shared" si="5"/>
        <v>-0.11605698407889586</v>
      </c>
      <c r="BG13" s="168">
        <f t="shared" si="6"/>
        <v>6.9744718174571396E-2</v>
      </c>
      <c r="BH13" s="168">
        <f t="shared" si="7"/>
        <v>2.1449497107710602E-3</v>
      </c>
      <c r="BI13" s="168">
        <f t="shared" si="1"/>
        <v>-2.6138413924581938E-2</v>
      </c>
      <c r="BJ13" s="168">
        <f t="shared" si="1"/>
        <v>-2.52705730784204E-2</v>
      </c>
      <c r="BK13" s="168">
        <f t="shared" si="1"/>
        <v>-3.338083871496289E-2</v>
      </c>
      <c r="BL13" s="397">
        <f t="shared" si="1"/>
        <v>-0.15982580783880873</v>
      </c>
    </row>
    <row r="14" spans="1:64" s="101" customFormat="1" ht="13.8" x14ac:dyDescent="0.3">
      <c r="A14" s="101">
        <v>10</v>
      </c>
      <c r="B14" s="101" t="s">
        <v>125</v>
      </c>
      <c r="C14" s="101" t="s">
        <v>146</v>
      </c>
      <c r="D14" s="170">
        <f>'1 Utsläpp'!D14/'7 Syss'!D14</f>
        <v>0.43341524335556203</v>
      </c>
      <c r="E14" s="170">
        <f>'1 Utsläpp'!E14/'7 Syss'!E14</f>
        <v>0.34228928836479633</v>
      </c>
      <c r="F14" s="170">
        <f>'1 Utsläpp'!F14/'7 Syss'!F14</f>
        <v>0.4096388116326708</v>
      </c>
      <c r="G14" s="170">
        <f>'1 Utsläpp'!G14/'7 Syss'!G14</f>
        <v>0.52763013005162751</v>
      </c>
      <c r="H14" s="170">
        <f>'1 Utsläpp'!H14/'7 Syss'!H14</f>
        <v>0.54077220014828697</v>
      </c>
      <c r="I14" s="170">
        <f>'1 Utsläpp'!I14/'7 Syss'!I14</f>
        <v>0.4578805250206231</v>
      </c>
      <c r="J14" s="170">
        <f>'1 Utsläpp'!J14/'7 Syss'!J14</f>
        <v>0.53237205667363496</v>
      </c>
      <c r="K14" s="170">
        <f>'1 Utsläpp'!K14/'7 Syss'!K14</f>
        <v>0.69094632480602558</v>
      </c>
      <c r="L14" s="170">
        <f>'1 Utsläpp'!L14/'7 Syss'!L14</f>
        <v>0.7540621252163382</v>
      </c>
      <c r="M14" s="170">
        <f>'1 Utsläpp'!M14/'7 Syss'!M14</f>
        <v>0.35771282225341938</v>
      </c>
      <c r="N14" s="170">
        <f>'1 Utsläpp'!N14/'7 Syss'!N14</f>
        <v>0.46401862889002576</v>
      </c>
      <c r="O14" s="170">
        <f>'1 Utsläpp'!O14/'7 Syss'!O14</f>
        <v>0.77119702093284748</v>
      </c>
      <c r="P14" s="170">
        <f>'1 Utsläpp'!P14/'7 Syss'!P14</f>
        <v>0.57970568665777267</v>
      </c>
      <c r="Q14" s="170">
        <f>'1 Utsläpp'!Q14/'7 Syss'!Q14</f>
        <v>0.28310128404618801</v>
      </c>
      <c r="R14" s="170">
        <f>'1 Utsläpp'!R14/'7 Syss'!R14</f>
        <v>0.30753844604761921</v>
      </c>
      <c r="S14" s="170">
        <f>'1 Utsläpp'!S14/'7 Syss'!S14</f>
        <v>0.36114672408229509</v>
      </c>
      <c r="T14" s="170">
        <f>'1 Utsläpp'!T14/'7 Syss'!T14</f>
        <v>0.34667429118548843</v>
      </c>
      <c r="U14" s="170">
        <f>'1 Utsläpp'!U14/'7 Syss'!U14</f>
        <v>0.29139260822596724</v>
      </c>
      <c r="V14" s="170">
        <f>'1 Utsläpp'!V14/'7 Syss'!V14</f>
        <v>0.30437435506491889</v>
      </c>
      <c r="W14" s="170">
        <f>'1 Utsläpp'!W14/'7 Syss'!W14</f>
        <v>0.39961358472120401</v>
      </c>
      <c r="X14" s="170">
        <f>'1 Utsläpp'!X14/'7 Syss'!X14</f>
        <v>0.36078762791232627</v>
      </c>
      <c r="Y14" s="170">
        <f>'1 Utsläpp'!Y14/'7 Syss'!Y14</f>
        <v>0.29660929564868982</v>
      </c>
      <c r="Z14" s="170">
        <f>'1 Utsläpp'!Z14/'7 Syss'!Z14</f>
        <v>0.31768051044220852</v>
      </c>
      <c r="AA14" s="170">
        <f>'1 Utsläpp'!AA14/'7 Syss'!AA14</f>
        <v>0.35855372856631207</v>
      </c>
      <c r="AB14" s="170">
        <f>'1 Utsläpp'!AB14/'7 Syss'!AB14</f>
        <v>0.27681861671846014</v>
      </c>
      <c r="AC14" s="170">
        <f>'1 Utsläpp'!AC14/'7 Syss'!AC14</f>
        <v>0.2513783351992141</v>
      </c>
      <c r="AD14" s="170">
        <f>'1 Utsläpp'!AD14/'7 Syss'!AD14</f>
        <v>0.27488409196071517</v>
      </c>
      <c r="AE14" s="170">
        <f>'1 Utsläpp'!AE14/'7 Syss'!AE14</f>
        <v>0.36873926034509996</v>
      </c>
      <c r="AF14" s="170">
        <f>'1 Utsläpp'!AF14/'7 Syss'!AF14</f>
        <v>0.30535477798040506</v>
      </c>
      <c r="AG14" s="170">
        <f>'1 Utsläpp'!AG14/'7 Syss'!AG14</f>
        <v>0.29933995892167009</v>
      </c>
      <c r="AH14" s="170">
        <f>'1 Utsläpp'!AH14/'7 Syss'!AH14</f>
        <v>0.3378869705546631</v>
      </c>
      <c r="AI14" s="170">
        <f>'1 Utsläpp'!AI14/'7 Syss'!AI14</f>
        <v>0.36797496417296049</v>
      </c>
      <c r="AJ14" s="170">
        <f>'1 Utsläpp'!AJ14/'7 Syss'!AJ14</f>
        <v>0.38150459153491018</v>
      </c>
      <c r="AK14" s="170">
        <f>'1 Utsläpp'!AK14/'7 Syss'!AK14</f>
        <v>0.30987053090102673</v>
      </c>
      <c r="AL14" s="170">
        <f>'1 Utsläpp'!AL14/'7 Syss'!AL14</f>
        <v>0.3358031714131553</v>
      </c>
      <c r="AM14" s="170">
        <f>'1 Utsläpp'!AM14/'7 Syss'!AM14</f>
        <v>0.40347504904090004</v>
      </c>
      <c r="AN14" s="170">
        <f>'1 Utsläpp'!AN14/'7 Syss'!AN14</f>
        <v>0.25138206314111372</v>
      </c>
      <c r="AO14" s="170">
        <f>'1 Utsläpp'!AO14/'7 Syss'!AO14</f>
        <v>0.26399846274645966</v>
      </c>
      <c r="AP14" s="170">
        <f>'1 Utsläpp'!AP14/'7 Syss'!AP14</f>
        <v>0.30403086062814594</v>
      </c>
      <c r="AQ14" s="170">
        <f>'1 Utsläpp'!AQ14/'7 Syss'!AQ14</f>
        <v>0.31329157216262887</v>
      </c>
      <c r="AR14" s="170">
        <f>'1 Utsläpp'!AR14/'7 Syss'!AR14</f>
        <v>0.23584539614946823</v>
      </c>
      <c r="AS14" s="170">
        <f>'1 Utsläpp'!AS14/'7 Syss'!AS14</f>
        <v>0.24350645568342427</v>
      </c>
      <c r="AT14" s="170">
        <f>'1 Utsläpp'!AT14/'7 Syss'!AT14</f>
        <v>0.29519903329266456</v>
      </c>
      <c r="AU14" s="170">
        <f>'1 Utsläpp'!AU14/'7 Syss'!AU14</f>
        <v>0.29732296373408457</v>
      </c>
      <c r="AV14" s="170">
        <f>'1 Utsläpp'!AV14/'7 Syss'!AV14</f>
        <v>0.29799627079068219</v>
      </c>
      <c r="AW14" s="170">
        <f>'1 Utsläpp'!AW14/'7 Syss'!AW14</f>
        <v>0.25805827457070302</v>
      </c>
      <c r="AX14" s="170">
        <f>'1 Utsläpp'!AX14/'7 Syss'!AX14</f>
        <v>0.31329803626445341</v>
      </c>
      <c r="AY14" s="170">
        <f>'1 Utsläpp'!AY14/'7 Syss'!AY14</f>
        <v>0.34675126732515588</v>
      </c>
      <c r="AZ14" s="170">
        <f>'1 Utsläpp'!AZ14/'7 Syss'!AZ14</f>
        <v>0.30629568807142904</v>
      </c>
      <c r="BA14" s="297">
        <f>'1 Utsläpp'!BA14/'7 Syss'!BA14</f>
        <v>0.27798152099817847</v>
      </c>
      <c r="BB14"/>
      <c r="BC14" s="290">
        <f t="shared" si="2"/>
        <v>-6.1804994348081066E-2</v>
      </c>
      <c r="BD14" s="168">
        <f t="shared" si="3"/>
        <v>-7.7621690860812387E-2</v>
      </c>
      <c r="BE14" s="168">
        <f t="shared" si="4"/>
        <v>-2.9049114676168997E-2</v>
      </c>
      <c r="BF14" s="168">
        <f t="shared" si="5"/>
        <v>-5.0970437277690461E-2</v>
      </c>
      <c r="BG14" s="168">
        <f t="shared" si="6"/>
        <v>0.26352379845407503</v>
      </c>
      <c r="BH14" s="168">
        <f t="shared" si="7"/>
        <v>5.9759478846002967E-2</v>
      </c>
      <c r="BI14" s="168">
        <f t="shared" si="1"/>
        <v>6.1311186455835109E-2</v>
      </c>
      <c r="BJ14" s="168">
        <f t="shared" si="1"/>
        <v>0.16624448703961625</v>
      </c>
      <c r="BK14" s="168">
        <f t="shared" si="1"/>
        <v>2.7850742087227376E-2</v>
      </c>
      <c r="BL14" s="397">
        <f t="shared" si="1"/>
        <v>7.720444717620123E-2</v>
      </c>
    </row>
    <row r="15" spans="1:64" s="101" customFormat="1" ht="13.8" x14ac:dyDescent="0.3">
      <c r="A15" s="101">
        <v>11</v>
      </c>
      <c r="B15" s="101" t="s">
        <v>125</v>
      </c>
      <c r="C15" s="101" t="s">
        <v>147</v>
      </c>
      <c r="D15" s="170">
        <f>'1 Utsläpp'!D15/'7 Syss'!D15</f>
        <v>0.56476089555786468</v>
      </c>
      <c r="E15" s="170">
        <f>'1 Utsläpp'!E15/'7 Syss'!E15</f>
        <v>0.5081610481322768</v>
      </c>
      <c r="F15" s="170">
        <f>'1 Utsläpp'!F15/'7 Syss'!F15</f>
        <v>0.459960266038625</v>
      </c>
      <c r="G15" s="170">
        <f>'1 Utsläpp'!G15/'7 Syss'!G15</f>
        <v>0.59964158412479573</v>
      </c>
      <c r="H15" s="170">
        <f>'1 Utsläpp'!H15/'7 Syss'!H15</f>
        <v>0.45611457086455331</v>
      </c>
      <c r="I15" s="170">
        <f>'1 Utsläpp'!I15/'7 Syss'!I15</f>
        <v>0.47705649985664705</v>
      </c>
      <c r="J15" s="170">
        <f>'1 Utsläpp'!J15/'7 Syss'!J15</f>
        <v>0.44241875859512686</v>
      </c>
      <c r="K15" s="170">
        <f>'1 Utsläpp'!K15/'7 Syss'!K15</f>
        <v>0.52327298492596086</v>
      </c>
      <c r="L15" s="170">
        <f>'1 Utsläpp'!L15/'7 Syss'!L15</f>
        <v>0.52929094756688888</v>
      </c>
      <c r="M15" s="170">
        <f>'1 Utsläpp'!M15/'7 Syss'!M15</f>
        <v>0.50348272682529704</v>
      </c>
      <c r="N15" s="170">
        <f>'1 Utsläpp'!N15/'7 Syss'!N15</f>
        <v>0.47620150454801075</v>
      </c>
      <c r="O15" s="170">
        <f>'1 Utsläpp'!O15/'7 Syss'!O15</f>
        <v>0.58561455044099797</v>
      </c>
      <c r="P15" s="170">
        <f>'1 Utsläpp'!P15/'7 Syss'!P15</f>
        <v>0.42920384864750999</v>
      </c>
      <c r="Q15" s="170">
        <f>'1 Utsläpp'!Q15/'7 Syss'!Q15</f>
        <v>0.4393067918266263</v>
      </c>
      <c r="R15" s="170">
        <f>'1 Utsläpp'!R15/'7 Syss'!R15</f>
        <v>0.39658730488236893</v>
      </c>
      <c r="S15" s="170">
        <f>'1 Utsläpp'!S15/'7 Syss'!S15</f>
        <v>0.47597130738035415</v>
      </c>
      <c r="T15" s="170">
        <f>'1 Utsläpp'!T15/'7 Syss'!T15</f>
        <v>0.43340051698907245</v>
      </c>
      <c r="U15" s="170">
        <f>'1 Utsläpp'!U15/'7 Syss'!U15</f>
        <v>0.42951995466566611</v>
      </c>
      <c r="V15" s="170">
        <f>'1 Utsläpp'!V15/'7 Syss'!V15</f>
        <v>0.40355970819797693</v>
      </c>
      <c r="W15" s="170">
        <f>'1 Utsläpp'!W15/'7 Syss'!W15</f>
        <v>0.47622616902005183</v>
      </c>
      <c r="X15" s="170">
        <f>'1 Utsläpp'!X15/'7 Syss'!X15</f>
        <v>0.4209211230080776</v>
      </c>
      <c r="Y15" s="170">
        <f>'1 Utsläpp'!Y15/'7 Syss'!Y15</f>
        <v>0.42798971376246364</v>
      </c>
      <c r="Z15" s="170">
        <f>'1 Utsläpp'!Z15/'7 Syss'!Z15</f>
        <v>0.42225954198742272</v>
      </c>
      <c r="AA15" s="170">
        <f>'1 Utsläpp'!AA15/'7 Syss'!AA15</f>
        <v>0.44443384391809693</v>
      </c>
      <c r="AB15" s="170">
        <f>'1 Utsläpp'!AB15/'7 Syss'!AB15</f>
        <v>0.48625688814882717</v>
      </c>
      <c r="AC15" s="170">
        <f>'1 Utsläpp'!AC15/'7 Syss'!AC15</f>
        <v>0.4801199621462886</v>
      </c>
      <c r="AD15" s="170">
        <f>'1 Utsläpp'!AD15/'7 Syss'!AD15</f>
        <v>0.47263710039295631</v>
      </c>
      <c r="AE15" s="170">
        <f>'1 Utsläpp'!AE15/'7 Syss'!AE15</f>
        <v>0.49752639004654176</v>
      </c>
      <c r="AF15" s="170">
        <f>'1 Utsläpp'!AF15/'7 Syss'!AF15</f>
        <v>0.50539157580553784</v>
      </c>
      <c r="AG15" s="170">
        <f>'1 Utsläpp'!AG15/'7 Syss'!AG15</f>
        <v>0.51690620748474303</v>
      </c>
      <c r="AH15" s="170">
        <f>'1 Utsläpp'!AH15/'7 Syss'!AH15</f>
        <v>0.4875680784737958</v>
      </c>
      <c r="AI15" s="170">
        <f>'1 Utsläpp'!AI15/'7 Syss'!AI15</f>
        <v>0.50238368361377328</v>
      </c>
      <c r="AJ15" s="170">
        <f>'1 Utsläpp'!AJ15/'7 Syss'!AJ15</f>
        <v>0.44914154848511795</v>
      </c>
      <c r="AK15" s="170">
        <f>'1 Utsläpp'!AK15/'7 Syss'!AK15</f>
        <v>0.48791722846233998</v>
      </c>
      <c r="AL15" s="170">
        <f>'1 Utsläpp'!AL15/'7 Syss'!AL15</f>
        <v>0.51818896529455749</v>
      </c>
      <c r="AM15" s="170">
        <f>'1 Utsläpp'!AM15/'7 Syss'!AM15</f>
        <v>0.53941010806368006</v>
      </c>
      <c r="AN15" s="170">
        <f>'1 Utsläpp'!AN15/'7 Syss'!AN15</f>
        <v>0.43368343614636962</v>
      </c>
      <c r="AO15" s="170">
        <f>'1 Utsläpp'!AO15/'7 Syss'!AO15</f>
        <v>0.44993263352759233</v>
      </c>
      <c r="AP15" s="170">
        <f>'1 Utsläpp'!AP15/'7 Syss'!AP15</f>
        <v>0.48796314128469065</v>
      </c>
      <c r="AQ15" s="170">
        <f>'1 Utsläpp'!AQ15/'7 Syss'!AQ15</f>
        <v>0.48694539497175277</v>
      </c>
      <c r="AR15" s="170">
        <f>'1 Utsläpp'!AR15/'7 Syss'!AR15</f>
        <v>0.4042108560286839</v>
      </c>
      <c r="AS15" s="170">
        <f>'1 Utsläpp'!AS15/'7 Syss'!AS15</f>
        <v>0.43413269789269016</v>
      </c>
      <c r="AT15" s="170">
        <f>'1 Utsläpp'!AT15/'7 Syss'!AT15</f>
        <v>0.40466392497180209</v>
      </c>
      <c r="AU15" s="170">
        <f>'1 Utsläpp'!AU15/'7 Syss'!AU15</f>
        <v>0.44730815474120567</v>
      </c>
      <c r="AV15" s="170">
        <f>'1 Utsläpp'!AV15/'7 Syss'!AV15</f>
        <v>0.51004728266008026</v>
      </c>
      <c r="AW15" s="170">
        <f>'1 Utsläpp'!AW15/'7 Syss'!AW15</f>
        <v>0.44959203080556914</v>
      </c>
      <c r="AX15" s="170">
        <f>'1 Utsläpp'!AX15/'7 Syss'!AX15</f>
        <v>0.42440162304461693</v>
      </c>
      <c r="AY15" s="170">
        <f>'1 Utsläpp'!AY15/'7 Syss'!AY15</f>
        <v>0.42842316766615407</v>
      </c>
      <c r="AZ15" s="170">
        <f>'1 Utsläpp'!AZ15/'7 Syss'!AZ15</f>
        <v>0.4937234207843324</v>
      </c>
      <c r="BA15" s="297">
        <f>'1 Utsläpp'!BA15/'7 Syss'!BA15</f>
        <v>0.35955888267674257</v>
      </c>
      <c r="BB15"/>
      <c r="BC15" s="290">
        <f t="shared" si="2"/>
        <v>-6.7958740549497576E-2</v>
      </c>
      <c r="BD15" s="168">
        <f t="shared" si="3"/>
        <v>-3.5116225091357478E-2</v>
      </c>
      <c r="BE15" s="168">
        <f t="shared" si="4"/>
        <v>-0.17070800899752714</v>
      </c>
      <c r="BF15" s="168">
        <f t="shared" si="5"/>
        <v>-8.1399763997863528E-2</v>
      </c>
      <c r="BG15" s="168">
        <f t="shared" si="6"/>
        <v>0.26183469605746046</v>
      </c>
      <c r="BH15" s="168">
        <f t="shared" si="7"/>
        <v>3.5609694888036891E-2</v>
      </c>
      <c r="BI15" s="168">
        <f t="shared" si="1"/>
        <v>4.8775531632057945E-2</v>
      </c>
      <c r="BJ15" s="168">
        <f t="shared" si="1"/>
        <v>-4.2219187991280105E-2</v>
      </c>
      <c r="BK15" s="168">
        <f t="shared" si="1"/>
        <v>-3.2004605123299612E-2</v>
      </c>
      <c r="BL15" s="397">
        <f t="shared" si="1"/>
        <v>-0.20025521352659914</v>
      </c>
    </row>
    <row r="16" spans="1:64" s="101" customFormat="1" ht="13.8" x14ac:dyDescent="0.3">
      <c r="A16" s="101">
        <v>12</v>
      </c>
      <c r="B16" s="101" t="s">
        <v>125</v>
      </c>
      <c r="C16" s="101" t="s">
        <v>148</v>
      </c>
      <c r="D16" s="170">
        <f>'1 Utsläpp'!D16/'7 Syss'!D16</f>
        <v>1.0048614459641063</v>
      </c>
      <c r="E16" s="170">
        <f>'1 Utsläpp'!E16/'7 Syss'!E16</f>
        <v>0.88793330426374439</v>
      </c>
      <c r="F16" s="170">
        <f>'1 Utsläpp'!F16/'7 Syss'!F16</f>
        <v>0.65605011637750899</v>
      </c>
      <c r="G16" s="170">
        <f>'1 Utsläpp'!G16/'7 Syss'!G16</f>
        <v>0.78160662435771611</v>
      </c>
      <c r="H16" s="170">
        <f>'1 Utsläpp'!H16/'7 Syss'!H16</f>
        <v>0.8887770760013286</v>
      </c>
      <c r="I16" s="170">
        <f>'1 Utsläpp'!I16/'7 Syss'!I16</f>
        <v>0.83025471393629502</v>
      </c>
      <c r="J16" s="170">
        <f>'1 Utsläpp'!J16/'7 Syss'!J16</f>
        <v>0.62382073081887468</v>
      </c>
      <c r="K16" s="170">
        <f>'1 Utsläpp'!K16/'7 Syss'!K16</f>
        <v>0.97129018965671843</v>
      </c>
      <c r="L16" s="170">
        <f>'1 Utsläpp'!L16/'7 Syss'!L16</f>
        <v>1.0261520030852618</v>
      </c>
      <c r="M16" s="170">
        <f>'1 Utsläpp'!M16/'7 Syss'!M16</f>
        <v>0.96127475864344847</v>
      </c>
      <c r="N16" s="170">
        <f>'1 Utsläpp'!N16/'7 Syss'!N16</f>
        <v>0.78928234896932548</v>
      </c>
      <c r="O16" s="170">
        <f>'1 Utsläpp'!O16/'7 Syss'!O16</f>
        <v>1.0956701113726406</v>
      </c>
      <c r="P16" s="170">
        <f>'1 Utsläpp'!P16/'7 Syss'!P16</f>
        <v>1.0718880708452079</v>
      </c>
      <c r="Q16" s="170">
        <f>'1 Utsläpp'!Q16/'7 Syss'!Q16</f>
        <v>0.75076915899875873</v>
      </c>
      <c r="R16" s="170">
        <f>'1 Utsläpp'!R16/'7 Syss'!R16</f>
        <v>0.62836699899949178</v>
      </c>
      <c r="S16" s="170">
        <f>'1 Utsläpp'!S16/'7 Syss'!S16</f>
        <v>0.84987947136048192</v>
      </c>
      <c r="T16" s="170">
        <f>'1 Utsläpp'!T16/'7 Syss'!T16</f>
        <v>1.018728230811236</v>
      </c>
      <c r="U16" s="170">
        <f>'1 Utsläpp'!U16/'7 Syss'!U16</f>
        <v>0.82232816850204349</v>
      </c>
      <c r="V16" s="170">
        <f>'1 Utsläpp'!V16/'7 Syss'!V16</f>
        <v>0.69016140967836259</v>
      </c>
      <c r="W16" s="170">
        <f>'1 Utsläpp'!W16/'7 Syss'!W16</f>
        <v>0.95670656945331034</v>
      </c>
      <c r="X16" s="170">
        <f>'1 Utsläpp'!X16/'7 Syss'!X16</f>
        <v>0.9889841958531822</v>
      </c>
      <c r="Y16" s="170">
        <f>'1 Utsläpp'!Y16/'7 Syss'!Y16</f>
        <v>0.90617350085592141</v>
      </c>
      <c r="Z16" s="170">
        <f>'1 Utsläpp'!Z16/'7 Syss'!Z16</f>
        <v>0.74023958706513859</v>
      </c>
      <c r="AA16" s="170">
        <f>'1 Utsläpp'!AA16/'7 Syss'!AA16</f>
        <v>0.92792913658236875</v>
      </c>
      <c r="AB16" s="170">
        <f>'1 Utsläpp'!AB16/'7 Syss'!AB16</f>
        <v>0.75087786939073486</v>
      </c>
      <c r="AC16" s="170">
        <f>'1 Utsläpp'!AC16/'7 Syss'!AC16</f>
        <v>0.6667458820996055</v>
      </c>
      <c r="AD16" s="170">
        <f>'1 Utsläpp'!AD16/'7 Syss'!AD16</f>
        <v>0.56899097961437217</v>
      </c>
      <c r="AE16" s="170">
        <f>'1 Utsläpp'!AE16/'7 Syss'!AE16</f>
        <v>0.82499307362925678</v>
      </c>
      <c r="AF16" s="170">
        <f>'1 Utsläpp'!AF16/'7 Syss'!AF16</f>
        <v>0.81880642985884533</v>
      </c>
      <c r="AG16" s="170">
        <f>'1 Utsläpp'!AG16/'7 Syss'!AG16</f>
        <v>0.70348175213285602</v>
      </c>
      <c r="AH16" s="170">
        <f>'1 Utsläpp'!AH16/'7 Syss'!AH16</f>
        <v>0.56766653830644742</v>
      </c>
      <c r="AI16" s="170">
        <f>'1 Utsläpp'!AI16/'7 Syss'!AI16</f>
        <v>0.75118909103021425</v>
      </c>
      <c r="AJ16" s="170">
        <f>'1 Utsläpp'!AJ16/'7 Syss'!AJ16</f>
        <v>0.62848201054467145</v>
      </c>
      <c r="AK16" s="170">
        <f>'1 Utsläpp'!AK16/'7 Syss'!AK16</f>
        <v>0.57010198347850738</v>
      </c>
      <c r="AL16" s="170">
        <f>'1 Utsläpp'!AL16/'7 Syss'!AL16</f>
        <v>0.48171333838375907</v>
      </c>
      <c r="AM16" s="170">
        <f>'1 Utsläpp'!AM16/'7 Syss'!AM16</f>
        <v>0.5806842735901151</v>
      </c>
      <c r="AN16" s="170">
        <f>'1 Utsläpp'!AN16/'7 Syss'!AN16</f>
        <v>0.71212538565889594</v>
      </c>
      <c r="AO16" s="170">
        <f>'1 Utsläpp'!AO16/'7 Syss'!AO16</f>
        <v>0.59970273913633976</v>
      </c>
      <c r="AP16" s="170">
        <f>'1 Utsläpp'!AP16/'7 Syss'!AP16</f>
        <v>0.48255912700402831</v>
      </c>
      <c r="AQ16" s="170">
        <f>'1 Utsläpp'!AQ16/'7 Syss'!AQ16</f>
        <v>0.65908552099483686</v>
      </c>
      <c r="AR16" s="170">
        <f>'1 Utsläpp'!AR16/'7 Syss'!AR16</f>
        <v>0.67658342409820393</v>
      </c>
      <c r="AS16" s="170">
        <f>'1 Utsläpp'!AS16/'7 Syss'!AS16</f>
        <v>0.51388935155453497</v>
      </c>
      <c r="AT16" s="170">
        <f>'1 Utsläpp'!AT16/'7 Syss'!AT16</f>
        <v>0.49699684362538071</v>
      </c>
      <c r="AU16" s="170">
        <f>'1 Utsläpp'!AU16/'7 Syss'!AU16</f>
        <v>0.64802389074906286</v>
      </c>
      <c r="AV16" s="170">
        <f>'1 Utsläpp'!AV16/'7 Syss'!AV16</f>
        <v>0.63659360777342766</v>
      </c>
      <c r="AW16" s="170">
        <f>'1 Utsläpp'!AW16/'7 Syss'!AW16</f>
        <v>0.51853354068583757</v>
      </c>
      <c r="AX16" s="170">
        <f>'1 Utsläpp'!AX16/'7 Syss'!AX16</f>
        <v>0.48673803716152253</v>
      </c>
      <c r="AY16" s="170">
        <f>'1 Utsläpp'!AY16/'7 Syss'!AY16</f>
        <v>0.53317133255460869</v>
      </c>
      <c r="AZ16" s="170">
        <f>'1 Utsläpp'!AZ16/'7 Syss'!AZ16</f>
        <v>0.6181337034369605</v>
      </c>
      <c r="BA16" s="297">
        <f>'1 Utsläpp'!BA16/'7 Syss'!BA16</f>
        <v>0.29293325031969564</v>
      </c>
      <c r="BB16"/>
      <c r="BC16" s="290">
        <f t="shared" si="2"/>
        <v>-4.9909696068209497E-2</v>
      </c>
      <c r="BD16" s="168">
        <f t="shared" si="3"/>
        <v>-0.14309320598633368</v>
      </c>
      <c r="BE16" s="168">
        <f t="shared" si="4"/>
        <v>2.9919062376851269E-2</v>
      </c>
      <c r="BF16" s="168">
        <f t="shared" si="5"/>
        <v>-1.6783300335709628E-2</v>
      </c>
      <c r="BG16" s="168">
        <f t="shared" si="6"/>
        <v>-5.910552180328299E-2</v>
      </c>
      <c r="BH16" s="168">
        <f t="shared" si="7"/>
        <v>9.0373328757518134E-3</v>
      </c>
      <c r="BI16" s="168">
        <f t="shared" si="1"/>
        <v>-2.0641592789653496E-2</v>
      </c>
      <c r="BJ16" s="168">
        <f t="shared" si="1"/>
        <v>-0.17723506777148901</v>
      </c>
      <c r="BK16" s="168">
        <f t="shared" si="1"/>
        <v>-2.8997941718317266E-2</v>
      </c>
      <c r="BL16" s="397">
        <f t="shared" si="1"/>
        <v>-0.43507366961788441</v>
      </c>
    </row>
    <row r="17" spans="1:64" s="101" customFormat="1" ht="13.8" x14ac:dyDescent="0.3">
      <c r="A17" s="101">
        <v>13</v>
      </c>
      <c r="B17" s="101" t="s">
        <v>125</v>
      </c>
      <c r="C17" s="101" t="s">
        <v>149</v>
      </c>
      <c r="D17" s="170">
        <f>'1 Utsläpp'!D17/'7 Syss'!D17</f>
        <v>1.0222238565018675</v>
      </c>
      <c r="E17" s="170">
        <f>'1 Utsläpp'!E17/'7 Syss'!E17</f>
        <v>0.39358527664397769</v>
      </c>
      <c r="F17" s="170">
        <f>'1 Utsläpp'!F17/'7 Syss'!F17</f>
        <v>0.36736118820772451</v>
      </c>
      <c r="G17" s="170">
        <f>'1 Utsläpp'!G17/'7 Syss'!G17</f>
        <v>0.44847848490543857</v>
      </c>
      <c r="H17" s="170">
        <f>'1 Utsläpp'!H17/'7 Syss'!H17</f>
        <v>0.44825929848525342</v>
      </c>
      <c r="I17" s="170">
        <f>'1 Utsläpp'!I17/'7 Syss'!I17</f>
        <v>0.48958235321587124</v>
      </c>
      <c r="J17" s="170">
        <f>'1 Utsläpp'!J17/'7 Syss'!J17</f>
        <v>0.36357258767429929</v>
      </c>
      <c r="K17" s="170">
        <f>'1 Utsläpp'!K17/'7 Syss'!K17</f>
        <v>0.43548923819932306</v>
      </c>
      <c r="L17" s="170">
        <f>'1 Utsläpp'!L17/'7 Syss'!L17</f>
        <v>0.5566578204458742</v>
      </c>
      <c r="M17" s="170">
        <f>'1 Utsläpp'!M17/'7 Syss'!M17</f>
        <v>0.41788608668655747</v>
      </c>
      <c r="N17" s="170">
        <f>'1 Utsläpp'!N17/'7 Syss'!N17</f>
        <v>0.44189484606278162</v>
      </c>
      <c r="O17" s="170">
        <f>'1 Utsläpp'!O17/'7 Syss'!O17</f>
        <v>0.53582193779466603</v>
      </c>
      <c r="P17" s="170">
        <f>'1 Utsläpp'!P17/'7 Syss'!P17</f>
        <v>0.51680061524876386</v>
      </c>
      <c r="Q17" s="170">
        <f>'1 Utsläpp'!Q17/'7 Syss'!Q17</f>
        <v>0.42125407745802401</v>
      </c>
      <c r="R17" s="170">
        <f>'1 Utsläpp'!R17/'7 Syss'!R17</f>
        <v>0.42359841356593025</v>
      </c>
      <c r="S17" s="170">
        <f>'1 Utsläpp'!S17/'7 Syss'!S17</f>
        <v>0.43472974946109927</v>
      </c>
      <c r="T17" s="170">
        <f>'1 Utsläpp'!T17/'7 Syss'!T17</f>
        <v>0.34647843149153723</v>
      </c>
      <c r="U17" s="170">
        <f>'1 Utsläpp'!U17/'7 Syss'!U17</f>
        <v>0.31598221504194524</v>
      </c>
      <c r="V17" s="170">
        <f>'1 Utsläpp'!V17/'7 Syss'!V17</f>
        <v>0.32359847910517286</v>
      </c>
      <c r="W17" s="170">
        <f>'1 Utsläpp'!W17/'7 Syss'!W17</f>
        <v>0.31218598548554299</v>
      </c>
      <c r="X17" s="170">
        <f>'1 Utsläpp'!X17/'7 Syss'!X17</f>
        <v>0.32119598817198886</v>
      </c>
      <c r="Y17" s="170">
        <f>'1 Utsläpp'!Y17/'7 Syss'!Y17</f>
        <v>0.31954427765351384</v>
      </c>
      <c r="Z17" s="170">
        <f>'1 Utsläpp'!Z17/'7 Syss'!Z17</f>
        <v>0.31468426190223198</v>
      </c>
      <c r="AA17" s="170">
        <f>'1 Utsläpp'!AA17/'7 Syss'!AA17</f>
        <v>0.29301330175323176</v>
      </c>
      <c r="AB17" s="170">
        <f>'1 Utsläpp'!AB17/'7 Syss'!AB17</f>
        <v>0.29539313565930264</v>
      </c>
      <c r="AC17" s="170">
        <f>'1 Utsläpp'!AC17/'7 Syss'!AC17</f>
        <v>0.29839634009875088</v>
      </c>
      <c r="AD17" s="170">
        <f>'1 Utsläpp'!AD17/'7 Syss'!AD17</f>
        <v>0.29359034716831828</v>
      </c>
      <c r="AE17" s="170">
        <f>'1 Utsläpp'!AE17/'7 Syss'!AE17</f>
        <v>0.26547899656019353</v>
      </c>
      <c r="AF17" s="170">
        <f>'1 Utsläpp'!AF17/'7 Syss'!AF17</f>
        <v>0.27447981809815147</v>
      </c>
      <c r="AG17" s="170">
        <f>'1 Utsläpp'!AG17/'7 Syss'!AG17</f>
        <v>0.29498110646899611</v>
      </c>
      <c r="AH17" s="170">
        <f>'1 Utsläpp'!AH17/'7 Syss'!AH17</f>
        <v>0.27132953783481023</v>
      </c>
      <c r="AI17" s="170">
        <f>'1 Utsläpp'!AI17/'7 Syss'!AI17</f>
        <v>0.26201125417145732</v>
      </c>
      <c r="AJ17" s="170">
        <f>'1 Utsläpp'!AJ17/'7 Syss'!AJ17</f>
        <v>0.39525683894695535</v>
      </c>
      <c r="AK17" s="170">
        <f>'1 Utsläpp'!AK17/'7 Syss'!AK17</f>
        <v>0.30312935092125859</v>
      </c>
      <c r="AL17" s="170">
        <f>'1 Utsläpp'!AL17/'7 Syss'!AL17</f>
        <v>0.27929640270531286</v>
      </c>
      <c r="AM17" s="170">
        <f>'1 Utsläpp'!AM17/'7 Syss'!AM17</f>
        <v>0.29723116845280878</v>
      </c>
      <c r="AN17" s="170">
        <f>'1 Utsläpp'!AN17/'7 Syss'!AN17</f>
        <v>0.29331146557362797</v>
      </c>
      <c r="AO17" s="170">
        <f>'1 Utsläpp'!AO17/'7 Syss'!AO17</f>
        <v>0.26410374489373445</v>
      </c>
      <c r="AP17" s="170">
        <f>'1 Utsläpp'!AP17/'7 Syss'!AP17</f>
        <v>0.2344136713725119</v>
      </c>
      <c r="AQ17" s="170">
        <f>'1 Utsläpp'!AQ17/'7 Syss'!AQ17</f>
        <v>0.23136201292124886</v>
      </c>
      <c r="AR17" s="170">
        <f>'1 Utsläpp'!AR17/'7 Syss'!AR17</f>
        <v>0.26543873361564607</v>
      </c>
      <c r="AS17" s="170">
        <f>'1 Utsläpp'!AS17/'7 Syss'!AS17</f>
        <v>0.27978855081668524</v>
      </c>
      <c r="AT17" s="170">
        <f>'1 Utsläpp'!AT17/'7 Syss'!AT17</f>
        <v>0.26109673859307214</v>
      </c>
      <c r="AU17" s="170">
        <f>'1 Utsläpp'!AU17/'7 Syss'!AU17</f>
        <v>0.24790906754048617</v>
      </c>
      <c r="AV17" s="170">
        <f>'1 Utsläpp'!AV17/'7 Syss'!AV17</f>
        <v>0.27570107981943504</v>
      </c>
      <c r="AW17" s="170">
        <f>'1 Utsläpp'!AW17/'7 Syss'!AW17</f>
        <v>0.28190383507654071</v>
      </c>
      <c r="AX17" s="170">
        <f>'1 Utsläpp'!AX17/'7 Syss'!AX17</f>
        <v>0.25848243577707203</v>
      </c>
      <c r="AY17" s="170">
        <f>'1 Utsläpp'!AY17/'7 Syss'!AY17</f>
        <v>0.2407148458889222</v>
      </c>
      <c r="AZ17" s="170">
        <f>'1 Utsläpp'!AZ17/'7 Syss'!AZ17</f>
        <v>0.26212814704237491</v>
      </c>
      <c r="BA17" s="297">
        <f>'1 Utsläpp'!BA17/'7 Syss'!BA17</f>
        <v>0.24338283394698768</v>
      </c>
      <c r="BB17"/>
      <c r="BC17" s="290">
        <f t="shared" si="2"/>
        <v>-9.5027761371248576E-2</v>
      </c>
      <c r="BD17" s="168">
        <f t="shared" si="3"/>
        <v>5.9388805445609094E-2</v>
      </c>
      <c r="BE17" s="168">
        <f t="shared" si="4"/>
        <v>0.11382897193806407</v>
      </c>
      <c r="BF17" s="168">
        <f t="shared" si="5"/>
        <v>7.1520187823009618E-2</v>
      </c>
      <c r="BG17" s="168">
        <f t="shared" si="6"/>
        <v>3.8661826267784916E-2</v>
      </c>
      <c r="BH17" s="168">
        <f t="shared" si="7"/>
        <v>7.5602959938176895E-3</v>
      </c>
      <c r="BI17" s="168">
        <f t="shared" si="1"/>
        <v>-1.001277469066586E-2</v>
      </c>
      <c r="BJ17" s="168">
        <f t="shared" si="1"/>
        <v>-2.9019598689705384E-2</v>
      </c>
      <c r="BK17" s="168">
        <f t="shared" si="1"/>
        <v>-4.9230611595534768E-2</v>
      </c>
      <c r="BL17" s="397">
        <f t="shared" si="1"/>
        <v>-0.13664589245156622</v>
      </c>
    </row>
    <row r="18" spans="1:64" s="101" customFormat="1" ht="13.8" x14ac:dyDescent="0.3">
      <c r="A18" s="101">
        <v>14</v>
      </c>
      <c r="B18" s="101" t="s">
        <v>125</v>
      </c>
      <c r="C18" s="101" t="s">
        <v>150</v>
      </c>
      <c r="D18" s="170">
        <f>'1 Utsläpp'!D18/'7 Syss'!D18</f>
        <v>0.66537240334113767</v>
      </c>
      <c r="E18" s="170">
        <f>'1 Utsläpp'!E18/'7 Syss'!E18</f>
        <v>0.66494525244823366</v>
      </c>
      <c r="F18" s="170">
        <f>'1 Utsläpp'!F18/'7 Syss'!F18</f>
        <v>0.66411077303706689</v>
      </c>
      <c r="G18" s="170">
        <f>'1 Utsläpp'!G18/'7 Syss'!G18</f>
        <v>0.78806606907603793</v>
      </c>
      <c r="H18" s="170">
        <f>'1 Utsläpp'!H18/'7 Syss'!H18</f>
        <v>0.66817503019462055</v>
      </c>
      <c r="I18" s="170">
        <f>'1 Utsläpp'!I18/'7 Syss'!I18</f>
        <v>0.67017443590025838</v>
      </c>
      <c r="J18" s="170">
        <f>'1 Utsläpp'!J18/'7 Syss'!J18</f>
        <v>0.64213635523364287</v>
      </c>
      <c r="K18" s="170">
        <f>'1 Utsläpp'!K18/'7 Syss'!K18</f>
        <v>0.68093817436989845</v>
      </c>
      <c r="L18" s="170">
        <f>'1 Utsläpp'!L18/'7 Syss'!L18</f>
        <v>0.77344808066723802</v>
      </c>
      <c r="M18" s="170">
        <f>'1 Utsläpp'!M18/'7 Syss'!M18</f>
        <v>0.72822000037253631</v>
      </c>
      <c r="N18" s="170">
        <f>'1 Utsläpp'!N18/'7 Syss'!N18</f>
        <v>0.69574636470265283</v>
      </c>
      <c r="O18" s="170">
        <f>'1 Utsläpp'!O18/'7 Syss'!O18</f>
        <v>0.82946853596199921</v>
      </c>
      <c r="P18" s="170">
        <f>'1 Utsläpp'!P18/'7 Syss'!P18</f>
        <v>0.75025355136751759</v>
      </c>
      <c r="Q18" s="170">
        <f>'1 Utsläpp'!Q18/'7 Syss'!Q18</f>
        <v>0.70859561908473989</v>
      </c>
      <c r="R18" s="170">
        <f>'1 Utsläpp'!R18/'7 Syss'!R18</f>
        <v>0.68470274990417812</v>
      </c>
      <c r="S18" s="170">
        <f>'1 Utsläpp'!S18/'7 Syss'!S18</f>
        <v>0.74809512554416402</v>
      </c>
      <c r="T18" s="170">
        <f>'1 Utsläpp'!T18/'7 Syss'!T18</f>
        <v>0.71318155688840768</v>
      </c>
      <c r="U18" s="170">
        <f>'1 Utsläpp'!U18/'7 Syss'!U18</f>
        <v>0.69898631952494472</v>
      </c>
      <c r="V18" s="170">
        <f>'1 Utsläpp'!V18/'7 Syss'!V18</f>
        <v>0.70317087105211296</v>
      </c>
      <c r="W18" s="170">
        <f>'1 Utsläpp'!W18/'7 Syss'!W18</f>
        <v>0.77062161707988941</v>
      </c>
      <c r="X18" s="170">
        <f>'1 Utsläpp'!X18/'7 Syss'!X18</f>
        <v>0.75474670522626197</v>
      </c>
      <c r="Y18" s="170">
        <f>'1 Utsläpp'!Y18/'7 Syss'!Y18</f>
        <v>0.78224119054161789</v>
      </c>
      <c r="Z18" s="170">
        <f>'1 Utsläpp'!Z18/'7 Syss'!Z18</f>
        <v>0.77271694532213209</v>
      </c>
      <c r="AA18" s="170">
        <f>'1 Utsläpp'!AA18/'7 Syss'!AA18</f>
        <v>0.78503496064000289</v>
      </c>
      <c r="AB18" s="170">
        <f>'1 Utsläpp'!AB18/'7 Syss'!AB18</f>
        <v>0.68206683746678376</v>
      </c>
      <c r="AC18" s="170">
        <f>'1 Utsläpp'!AC18/'7 Syss'!AC18</f>
        <v>0.71258739651408654</v>
      </c>
      <c r="AD18" s="170">
        <f>'1 Utsläpp'!AD18/'7 Syss'!AD18</f>
        <v>0.7095411730622041</v>
      </c>
      <c r="AE18" s="170">
        <f>'1 Utsläpp'!AE18/'7 Syss'!AE18</f>
        <v>0.7736340716480693</v>
      </c>
      <c r="AF18" s="170">
        <f>'1 Utsläpp'!AF18/'7 Syss'!AF18</f>
        <v>0.62365335339932182</v>
      </c>
      <c r="AG18" s="170">
        <f>'1 Utsläpp'!AG18/'7 Syss'!AG18</f>
        <v>0.67904538592507824</v>
      </c>
      <c r="AH18" s="170">
        <f>'1 Utsläpp'!AH18/'7 Syss'!AH18</f>
        <v>0.66602092579165284</v>
      </c>
      <c r="AI18" s="170">
        <f>'1 Utsläpp'!AI18/'7 Syss'!AI18</f>
        <v>0.70924121489958314</v>
      </c>
      <c r="AJ18" s="170">
        <f>'1 Utsläpp'!AJ18/'7 Syss'!AJ18</f>
        <v>0.61555052042993696</v>
      </c>
      <c r="AK18" s="170">
        <f>'1 Utsläpp'!AK18/'7 Syss'!AK18</f>
        <v>0.65303734243880718</v>
      </c>
      <c r="AL18" s="170">
        <f>'1 Utsläpp'!AL18/'7 Syss'!AL18</f>
        <v>0.64899092559570049</v>
      </c>
      <c r="AM18" s="170">
        <f>'1 Utsläpp'!AM18/'7 Syss'!AM18</f>
        <v>0.68434892466387609</v>
      </c>
      <c r="AN18" s="170">
        <f>'1 Utsläpp'!AN18/'7 Syss'!AN18</f>
        <v>0.58974375875137786</v>
      </c>
      <c r="AO18" s="170">
        <f>'1 Utsläpp'!AO18/'7 Syss'!AO18</f>
        <v>0.62955264592267113</v>
      </c>
      <c r="AP18" s="170">
        <f>'1 Utsläpp'!AP18/'7 Syss'!AP18</f>
        <v>0.62595411747488305</v>
      </c>
      <c r="AQ18" s="170">
        <f>'1 Utsläpp'!AQ18/'7 Syss'!AQ18</f>
        <v>0.65918475408451704</v>
      </c>
      <c r="AR18" s="170">
        <f>'1 Utsläpp'!AR18/'7 Syss'!AR18</f>
        <v>0.54359437977591052</v>
      </c>
      <c r="AS18" s="170">
        <f>'1 Utsläpp'!AS18/'7 Syss'!AS18</f>
        <v>0.58295748475445719</v>
      </c>
      <c r="AT18" s="170">
        <f>'1 Utsläpp'!AT18/'7 Syss'!AT18</f>
        <v>0.58182390501720849</v>
      </c>
      <c r="AU18" s="170">
        <f>'1 Utsläpp'!AU18/'7 Syss'!AU18</f>
        <v>0.61294798582474996</v>
      </c>
      <c r="AV18" s="170">
        <f>'1 Utsläpp'!AV18/'7 Syss'!AV18</f>
        <v>0.54654933611356971</v>
      </c>
      <c r="AW18" s="170">
        <f>'1 Utsläpp'!AW18/'7 Syss'!AW18</f>
        <v>0.60644792128721636</v>
      </c>
      <c r="AX18" s="170">
        <f>'1 Utsläpp'!AX18/'7 Syss'!AX18</f>
        <v>0.58464340036769835</v>
      </c>
      <c r="AY18" s="170">
        <f>'1 Utsläpp'!AY18/'7 Syss'!AY18</f>
        <v>0.60392602938655149</v>
      </c>
      <c r="AZ18" s="170">
        <f>'1 Utsläpp'!AZ18/'7 Syss'!AZ18</f>
        <v>0.53805433603819985</v>
      </c>
      <c r="BA18" s="297">
        <f>'1 Utsläpp'!BA18/'7 Syss'!BA18</f>
        <v>0.57044929019501578</v>
      </c>
      <c r="BB18"/>
      <c r="BC18" s="290">
        <f t="shared" si="2"/>
        <v>-7.825327235878865E-2</v>
      </c>
      <c r="BD18" s="168">
        <f t="shared" si="3"/>
        <v>-7.4013128957506225E-2</v>
      </c>
      <c r="BE18" s="168">
        <f t="shared" si="4"/>
        <v>-7.0500714390532515E-2</v>
      </c>
      <c r="BF18" s="168">
        <f t="shared" si="5"/>
        <v>-7.0142350795083575E-2</v>
      </c>
      <c r="BG18" s="168">
        <f t="shared" si="6"/>
        <v>5.435958221049475E-3</v>
      </c>
      <c r="BH18" s="168">
        <f t="shared" si="7"/>
        <v>4.0295282498437057E-2</v>
      </c>
      <c r="BI18" s="168">
        <f t="shared" si="1"/>
        <v>4.8459599651657914E-3</v>
      </c>
      <c r="BJ18" s="168">
        <f t="shared" si="1"/>
        <v>-1.4718959270351495E-2</v>
      </c>
      <c r="BK18" s="168">
        <f t="shared" si="1"/>
        <v>-1.5542970257317545E-2</v>
      </c>
      <c r="BL18" s="397">
        <f t="shared" si="1"/>
        <v>-5.9359806223412637E-2</v>
      </c>
    </row>
    <row r="19" spans="1:64" s="101" customFormat="1" ht="13.8" x14ac:dyDescent="0.3">
      <c r="A19" s="101">
        <v>15</v>
      </c>
      <c r="B19" s="101" t="s">
        <v>126</v>
      </c>
      <c r="C19" s="101" t="s">
        <v>151</v>
      </c>
      <c r="D19" s="170">
        <f>'1 Utsläpp'!D19/'7 Syss'!D19</f>
        <v>66.376235289451643</v>
      </c>
      <c r="E19" s="170">
        <f>'1 Utsläpp'!E19/'7 Syss'!E19</f>
        <v>42.007559085604193</v>
      </c>
      <c r="F19" s="170">
        <f>'1 Utsläpp'!F19/'7 Syss'!F19</f>
        <v>36.832220296598521</v>
      </c>
      <c r="G19" s="170">
        <f>'1 Utsläpp'!G19/'7 Syss'!G19</f>
        <v>54.488473005661163</v>
      </c>
      <c r="H19" s="170">
        <f>'1 Utsläpp'!H19/'7 Syss'!H19</f>
        <v>71.93762626887505</v>
      </c>
      <c r="I19" s="170">
        <f>'1 Utsläpp'!I19/'7 Syss'!I19</f>
        <v>39.375519119543341</v>
      </c>
      <c r="J19" s="170">
        <f>'1 Utsläpp'!J19/'7 Syss'!J19</f>
        <v>30.415751734110305</v>
      </c>
      <c r="K19" s="170">
        <f>'1 Utsläpp'!K19/'7 Syss'!K19</f>
        <v>60.576659656733959</v>
      </c>
      <c r="L19" s="170">
        <f>'1 Utsläpp'!L19/'7 Syss'!L19</f>
        <v>98.214023692175218</v>
      </c>
      <c r="M19" s="170">
        <f>'1 Utsläpp'!M19/'7 Syss'!M19</f>
        <v>48.718861342683411</v>
      </c>
      <c r="N19" s="170">
        <f>'1 Utsläpp'!N19/'7 Syss'!N19</f>
        <v>32.020731613834656</v>
      </c>
      <c r="O19" s="170">
        <f>'1 Utsläpp'!O19/'7 Syss'!O19</f>
        <v>72.684717277293473</v>
      </c>
      <c r="P19" s="170">
        <f>'1 Utsläpp'!P19/'7 Syss'!P19</f>
        <v>81.80632128363294</v>
      </c>
      <c r="Q19" s="170">
        <f>'1 Utsläpp'!Q19/'7 Syss'!Q19</f>
        <v>41.115665735379046</v>
      </c>
      <c r="R19" s="170">
        <f>'1 Utsläpp'!R19/'7 Syss'!R19</f>
        <v>29.575670162443242</v>
      </c>
      <c r="S19" s="170">
        <f>'1 Utsläpp'!S19/'7 Syss'!S19</f>
        <v>46.989637127932717</v>
      </c>
      <c r="T19" s="170">
        <f>'1 Utsläpp'!T19/'7 Syss'!T19</f>
        <v>69.799430996419488</v>
      </c>
      <c r="U19" s="170">
        <f>'1 Utsläpp'!U19/'7 Syss'!U19</f>
        <v>37.863780387928131</v>
      </c>
      <c r="V19" s="170">
        <f>'1 Utsläpp'!V19/'7 Syss'!V19</f>
        <v>27.584436376896946</v>
      </c>
      <c r="W19" s="170">
        <f>'1 Utsläpp'!W19/'7 Syss'!W19</f>
        <v>48.760376136376657</v>
      </c>
      <c r="X19" s="170">
        <f>'1 Utsläpp'!X19/'7 Syss'!X19</f>
        <v>69.054030284854676</v>
      </c>
      <c r="Y19" s="170">
        <f>'1 Utsläpp'!Y19/'7 Syss'!Y19</f>
        <v>35.870931162881185</v>
      </c>
      <c r="Z19" s="170">
        <f>'1 Utsläpp'!Z19/'7 Syss'!Z19</f>
        <v>27.822141157430064</v>
      </c>
      <c r="AA19" s="170">
        <f>'1 Utsläpp'!AA19/'7 Syss'!AA19</f>
        <v>40.286309756753688</v>
      </c>
      <c r="AB19" s="170">
        <f>'1 Utsläpp'!AB19/'7 Syss'!AB19</f>
        <v>51.297099259307124</v>
      </c>
      <c r="AC19" s="170">
        <f>'1 Utsläpp'!AC19/'7 Syss'!AC19</f>
        <v>33.576229184127278</v>
      </c>
      <c r="AD19" s="170">
        <f>'1 Utsläpp'!AD19/'7 Syss'!AD19</f>
        <v>24.707848345682017</v>
      </c>
      <c r="AE19" s="170">
        <f>'1 Utsläpp'!AE19/'7 Syss'!AE19</f>
        <v>38.982054862375989</v>
      </c>
      <c r="AF19" s="170">
        <f>'1 Utsläpp'!AF19/'7 Syss'!AF19</f>
        <v>54.420137501821806</v>
      </c>
      <c r="AG19" s="170">
        <f>'1 Utsläpp'!AG19/'7 Syss'!AG19</f>
        <v>31.780862902961076</v>
      </c>
      <c r="AH19" s="170">
        <f>'1 Utsläpp'!AH19/'7 Syss'!AH19</f>
        <v>22.264958502510837</v>
      </c>
      <c r="AI19" s="170">
        <f>'1 Utsläpp'!AI19/'7 Syss'!AI19</f>
        <v>37.757188340314343</v>
      </c>
      <c r="AJ19" s="170">
        <f>'1 Utsläpp'!AJ19/'7 Syss'!AJ19</f>
        <v>56.612104236725408</v>
      </c>
      <c r="AK19" s="170">
        <f>'1 Utsläpp'!AK19/'7 Syss'!AK19</f>
        <v>31.937042887470369</v>
      </c>
      <c r="AL19" s="170">
        <f>'1 Utsläpp'!AL19/'7 Syss'!AL19</f>
        <v>23.97182487285431</v>
      </c>
      <c r="AM19" s="170">
        <f>'1 Utsläpp'!AM19/'7 Syss'!AM19</f>
        <v>36.289863716706321</v>
      </c>
      <c r="AN19" s="170">
        <f>'1 Utsläpp'!AN19/'7 Syss'!AN19</f>
        <v>48.280123618872331</v>
      </c>
      <c r="AO19" s="170">
        <f>'1 Utsläpp'!AO19/'7 Syss'!AO19</f>
        <v>33.273002040611289</v>
      </c>
      <c r="AP19" s="170">
        <f>'1 Utsläpp'!AP19/'7 Syss'!AP19</f>
        <v>27.698211002248925</v>
      </c>
      <c r="AQ19" s="170">
        <f>'1 Utsläpp'!AQ19/'7 Syss'!AQ19</f>
        <v>35.611030222214609</v>
      </c>
      <c r="AR19" s="170">
        <f>'1 Utsläpp'!AR19/'7 Syss'!AR19</f>
        <v>50.379943272480773</v>
      </c>
      <c r="AS19" s="170">
        <f>'1 Utsläpp'!AS19/'7 Syss'!AS19</f>
        <v>29.266744359619885</v>
      </c>
      <c r="AT19" s="170">
        <f>'1 Utsläpp'!AT19/'7 Syss'!AT19</f>
        <v>24.194799810575081</v>
      </c>
      <c r="AU19" s="170">
        <f>'1 Utsläpp'!AU19/'7 Syss'!AU19</f>
        <v>35.498416914077602</v>
      </c>
      <c r="AV19" s="170">
        <f>'1 Utsläpp'!AV19/'7 Syss'!AV19</f>
        <v>47.328046451915604</v>
      </c>
      <c r="AW19" s="170">
        <f>'1 Utsläpp'!AW19/'7 Syss'!AW19</f>
        <v>23.727156600226618</v>
      </c>
      <c r="AX19" s="170">
        <f>'1 Utsläpp'!AX19/'7 Syss'!AX19</f>
        <v>21.461130360048241</v>
      </c>
      <c r="AY19" s="170">
        <f>'1 Utsläpp'!AY19/'7 Syss'!AY19</f>
        <v>26.873178693445819</v>
      </c>
      <c r="AZ19" s="170">
        <f>'1 Utsläpp'!AZ19/'7 Syss'!AZ19</f>
        <v>32.282149088458524</v>
      </c>
      <c r="BA19" s="297">
        <f>'1 Utsläpp'!BA19/'7 Syss'!BA19</f>
        <v>25.810898959658779</v>
      </c>
      <c r="BB19"/>
      <c r="BC19" s="290">
        <f t="shared" si="2"/>
        <v>4.3492424961141474E-2</v>
      </c>
      <c r="BD19" s="168">
        <f t="shared" si="3"/>
        <v>-0.1204056572984179</v>
      </c>
      <c r="BE19" s="168">
        <f t="shared" si="4"/>
        <v>-0.12648510733741569</v>
      </c>
      <c r="BF19" s="168">
        <f t="shared" si="5"/>
        <v>-3.1623153678591587E-3</v>
      </c>
      <c r="BG19" s="168">
        <f t="shared" si="6"/>
        <v>-6.0577615263656237E-2</v>
      </c>
      <c r="BH19" s="168">
        <f t="shared" si="7"/>
        <v>-0.18927926151691765</v>
      </c>
      <c r="BI19" s="168">
        <f t="shared" si="1"/>
        <v>-0.11298582637298804</v>
      </c>
      <c r="BJ19" s="168">
        <f t="shared" si="1"/>
        <v>-0.24297529215200786</v>
      </c>
      <c r="BK19" s="168">
        <f t="shared" si="1"/>
        <v>-0.31790657953193624</v>
      </c>
      <c r="BL19" s="397">
        <f t="shared" si="1"/>
        <v>8.7820989027073804E-2</v>
      </c>
    </row>
    <row r="20" spans="1:64" s="101" customFormat="1" ht="13.8" x14ac:dyDescent="0.3">
      <c r="A20" s="101">
        <v>16</v>
      </c>
      <c r="B20" s="101" t="s">
        <v>127</v>
      </c>
      <c r="C20" s="101" t="s">
        <v>152</v>
      </c>
      <c r="D20" s="170">
        <f>'1 Utsläpp'!D20/'7 Syss'!D20</f>
        <v>1.7660886741466644</v>
      </c>
      <c r="E20" s="170">
        <f>'1 Utsläpp'!E20/'7 Syss'!E20</f>
        <v>1.6207363298912376</v>
      </c>
      <c r="F20" s="170">
        <f>'1 Utsläpp'!F20/'7 Syss'!F20</f>
        <v>1.5303126544997974</v>
      </c>
      <c r="G20" s="170">
        <f>'1 Utsläpp'!G20/'7 Syss'!G20</f>
        <v>1.8829564273188293</v>
      </c>
      <c r="H20" s="170">
        <f>'1 Utsläpp'!H20/'7 Syss'!H20</f>
        <v>1.7485779092202234</v>
      </c>
      <c r="I20" s="170">
        <f>'1 Utsläpp'!I20/'7 Syss'!I20</f>
        <v>1.5655840532849372</v>
      </c>
      <c r="J20" s="170">
        <f>'1 Utsläpp'!J20/'7 Syss'!J20</f>
        <v>1.5275400186546673</v>
      </c>
      <c r="K20" s="170">
        <f>'1 Utsläpp'!K20/'7 Syss'!K20</f>
        <v>1.8432905113109415</v>
      </c>
      <c r="L20" s="170">
        <f>'1 Utsläpp'!L20/'7 Syss'!L20</f>
        <v>1.8220668545935259</v>
      </c>
      <c r="M20" s="170">
        <f>'1 Utsläpp'!M20/'7 Syss'!M20</f>
        <v>1.5853971394745396</v>
      </c>
      <c r="N20" s="170">
        <f>'1 Utsläpp'!N20/'7 Syss'!N20</f>
        <v>1.5579352238155562</v>
      </c>
      <c r="O20" s="170">
        <f>'1 Utsläpp'!O20/'7 Syss'!O20</f>
        <v>1.9812529643652173</v>
      </c>
      <c r="P20" s="170">
        <f>'1 Utsläpp'!P20/'7 Syss'!P20</f>
        <v>1.7438780366857709</v>
      </c>
      <c r="Q20" s="170">
        <f>'1 Utsläpp'!Q20/'7 Syss'!Q20</f>
        <v>1.6202944536165278</v>
      </c>
      <c r="R20" s="170">
        <f>'1 Utsläpp'!R20/'7 Syss'!R20</f>
        <v>1.5253423450030414</v>
      </c>
      <c r="S20" s="170">
        <f>'1 Utsläpp'!S20/'7 Syss'!S20</f>
        <v>1.7573969765176338</v>
      </c>
      <c r="T20" s="170">
        <f>'1 Utsläpp'!T20/'7 Syss'!T20</f>
        <v>1.746921642005838</v>
      </c>
      <c r="U20" s="170">
        <f>'1 Utsläpp'!U20/'7 Syss'!U20</f>
        <v>1.4596079942440527</v>
      </c>
      <c r="V20" s="170">
        <f>'1 Utsläpp'!V20/'7 Syss'!V20</f>
        <v>1.4304347967346029</v>
      </c>
      <c r="W20" s="170">
        <f>'1 Utsläpp'!W20/'7 Syss'!W20</f>
        <v>1.7620221392424049</v>
      </c>
      <c r="X20" s="170">
        <f>'1 Utsläpp'!X20/'7 Syss'!X20</f>
        <v>1.7786572694198128</v>
      </c>
      <c r="Y20" s="170">
        <f>'1 Utsläpp'!Y20/'7 Syss'!Y20</f>
        <v>1.4681890807495428</v>
      </c>
      <c r="Z20" s="170">
        <f>'1 Utsläpp'!Z20/'7 Syss'!Z20</f>
        <v>1.4019889561376024</v>
      </c>
      <c r="AA20" s="170">
        <f>'1 Utsläpp'!AA20/'7 Syss'!AA20</f>
        <v>1.627837316926747</v>
      </c>
      <c r="AB20" s="170">
        <f>'1 Utsläpp'!AB20/'7 Syss'!AB20</f>
        <v>1.6633256059912915</v>
      </c>
      <c r="AC20" s="170">
        <f>'1 Utsläpp'!AC20/'7 Syss'!AC20</f>
        <v>1.3695775847494647</v>
      </c>
      <c r="AD20" s="170">
        <f>'1 Utsläpp'!AD20/'7 Syss'!AD20</f>
        <v>1.3270887936159717</v>
      </c>
      <c r="AE20" s="170">
        <f>'1 Utsläpp'!AE20/'7 Syss'!AE20</f>
        <v>1.5618583528395578</v>
      </c>
      <c r="AF20" s="170">
        <f>'1 Utsläpp'!AF20/'7 Syss'!AF20</f>
        <v>1.6397939684956055</v>
      </c>
      <c r="AG20" s="170">
        <f>'1 Utsläpp'!AG20/'7 Syss'!AG20</f>
        <v>1.4003033002186465</v>
      </c>
      <c r="AH20" s="170">
        <f>'1 Utsläpp'!AH20/'7 Syss'!AH20</f>
        <v>1.3074857055155582</v>
      </c>
      <c r="AI20" s="170">
        <f>'1 Utsläpp'!AI20/'7 Syss'!AI20</f>
        <v>1.5362383927357055</v>
      </c>
      <c r="AJ20" s="170">
        <f>'1 Utsläpp'!AJ20/'7 Syss'!AJ20</f>
        <v>1.5426775417910881</v>
      </c>
      <c r="AK20" s="170">
        <f>'1 Utsläpp'!AK20/'7 Syss'!AK20</f>
        <v>1.3109637109092653</v>
      </c>
      <c r="AL20" s="170">
        <f>'1 Utsläpp'!AL20/'7 Syss'!AL20</f>
        <v>1.2457511357931372</v>
      </c>
      <c r="AM20" s="170">
        <f>'1 Utsläpp'!AM20/'7 Syss'!AM20</f>
        <v>1.492185600501823</v>
      </c>
      <c r="AN20" s="170">
        <f>'1 Utsläpp'!AN20/'7 Syss'!AN20</f>
        <v>1.3621577922352353</v>
      </c>
      <c r="AO20" s="170">
        <f>'1 Utsläpp'!AO20/'7 Syss'!AO20</f>
        <v>1.2050819167657447</v>
      </c>
      <c r="AP20" s="170">
        <f>'1 Utsläpp'!AP20/'7 Syss'!AP20</f>
        <v>1.1070844389079093</v>
      </c>
      <c r="AQ20" s="170">
        <f>'1 Utsläpp'!AQ20/'7 Syss'!AQ20</f>
        <v>1.2720302398535521</v>
      </c>
      <c r="AR20" s="170">
        <f>'1 Utsläpp'!AR20/'7 Syss'!AR20</f>
        <v>1.2777953312699668</v>
      </c>
      <c r="AS20" s="170">
        <f>'1 Utsläpp'!AS20/'7 Syss'!AS20</f>
        <v>1.1490315364937376</v>
      </c>
      <c r="AT20" s="170">
        <f>'1 Utsläpp'!AT20/'7 Syss'!AT20</f>
        <v>1.0793191153942543</v>
      </c>
      <c r="AU20" s="170">
        <f>'1 Utsläpp'!AU20/'7 Syss'!AU20</f>
        <v>1.2020182405356614</v>
      </c>
      <c r="AV20" s="170">
        <f>'1 Utsläpp'!AV20/'7 Syss'!AV20</f>
        <v>1.2843530128424192</v>
      </c>
      <c r="AW20" s="170">
        <f>'1 Utsläpp'!AW20/'7 Syss'!AW20</f>
        <v>1.1638948072955382</v>
      </c>
      <c r="AX20" s="170">
        <f>'1 Utsläpp'!AX20/'7 Syss'!AX20</f>
        <v>1.0909039369757456</v>
      </c>
      <c r="AY20" s="170">
        <f>'1 Utsläpp'!AY20/'7 Syss'!AY20</f>
        <v>1.2093682438003341</v>
      </c>
      <c r="AZ20" s="170">
        <f>'1 Utsläpp'!AZ20/'7 Syss'!AZ20</f>
        <v>1.2811168412807337</v>
      </c>
      <c r="BA20" s="297">
        <f>'1 Utsläpp'!BA20/'7 Syss'!BA20</f>
        <v>1.1561418152635938</v>
      </c>
      <c r="BB20"/>
      <c r="BC20" s="290">
        <f t="shared" si="2"/>
        <v>-6.1932957727924953E-2</v>
      </c>
      <c r="BD20" s="168">
        <f t="shared" si="3"/>
        <v>-4.6511676502820509E-2</v>
      </c>
      <c r="BE20" s="168">
        <f t="shared" si="4"/>
        <v>-2.5079680047751629E-2</v>
      </c>
      <c r="BF20" s="168">
        <f t="shared" si="5"/>
        <v>-5.5039571485306138E-2</v>
      </c>
      <c r="BG20" s="168">
        <f t="shared" si="6"/>
        <v>5.1320281206028717E-3</v>
      </c>
      <c r="BH20" s="168">
        <f t="shared" si="7"/>
        <v>1.2935476816550828E-2</v>
      </c>
      <c r="BI20" s="168">
        <f t="shared" si="1"/>
        <v>1.0733453541457605E-2</v>
      </c>
      <c r="BJ20" s="168">
        <f t="shared" si="1"/>
        <v>6.1147185764811596E-3</v>
      </c>
      <c r="BK20" s="168">
        <f t="shared" si="1"/>
        <v>-2.5196900924641108E-3</v>
      </c>
      <c r="BL20" s="397">
        <f t="shared" si="1"/>
        <v>-6.6612480641266014E-3</v>
      </c>
    </row>
    <row r="21" spans="1:64" s="101" customFormat="1" ht="13.8" x14ac:dyDescent="0.3">
      <c r="A21" s="101">
        <v>17</v>
      </c>
      <c r="B21" s="101" t="s">
        <v>129</v>
      </c>
      <c r="C21" s="101" t="s">
        <v>153</v>
      </c>
      <c r="D21" s="170">
        <f>'1 Utsläpp'!D21/'7 Syss'!D21</f>
        <v>0.98339201108863583</v>
      </c>
      <c r="E21" s="170">
        <f>'1 Utsläpp'!E21/'7 Syss'!E21</f>
        <v>1.0533987889559238</v>
      </c>
      <c r="F21" s="170">
        <f>'1 Utsläpp'!F21/'7 Syss'!F21</f>
        <v>0.87476833581450075</v>
      </c>
      <c r="G21" s="170">
        <f>'1 Utsläpp'!G21/'7 Syss'!G21</f>
        <v>0.93072837629534799</v>
      </c>
      <c r="H21" s="170">
        <f>'1 Utsläpp'!H21/'7 Syss'!H21</f>
        <v>0.86197952029696168</v>
      </c>
      <c r="I21" s="170">
        <f>'1 Utsläpp'!I21/'7 Syss'!I21</f>
        <v>0.95255103445417133</v>
      </c>
      <c r="J21" s="170">
        <f>'1 Utsläpp'!J21/'7 Syss'!J21</f>
        <v>0.81666141908415613</v>
      </c>
      <c r="K21" s="170">
        <f>'1 Utsläpp'!K21/'7 Syss'!K21</f>
        <v>0.86537989380050584</v>
      </c>
      <c r="L21" s="170">
        <f>'1 Utsläpp'!L21/'7 Syss'!L21</f>
        <v>0.92250003813685755</v>
      </c>
      <c r="M21" s="170">
        <f>'1 Utsläpp'!M21/'7 Syss'!M21</f>
        <v>0.97638961569750726</v>
      </c>
      <c r="N21" s="170">
        <f>'1 Utsläpp'!N21/'7 Syss'!N21</f>
        <v>0.83097627717738787</v>
      </c>
      <c r="O21" s="170">
        <f>'1 Utsläpp'!O21/'7 Syss'!O21</f>
        <v>0.90688949749799652</v>
      </c>
      <c r="P21" s="170">
        <f>'1 Utsläpp'!P21/'7 Syss'!P21</f>
        <v>0.95508858746282466</v>
      </c>
      <c r="Q21" s="170">
        <f>'1 Utsläpp'!Q21/'7 Syss'!Q21</f>
        <v>1.003770225983853</v>
      </c>
      <c r="R21" s="170">
        <f>'1 Utsläpp'!R21/'7 Syss'!R21</f>
        <v>0.84445499092431942</v>
      </c>
      <c r="S21" s="170">
        <f>'1 Utsläpp'!S21/'7 Syss'!S21</f>
        <v>0.88810762243710284</v>
      </c>
      <c r="T21" s="170">
        <f>'1 Utsläpp'!T21/'7 Syss'!T21</f>
        <v>0.87667488795242898</v>
      </c>
      <c r="U21" s="170">
        <f>'1 Utsläpp'!U21/'7 Syss'!U21</f>
        <v>0.89590147553161315</v>
      </c>
      <c r="V21" s="170">
        <f>'1 Utsläpp'!V21/'7 Syss'!V21</f>
        <v>0.75862621881036696</v>
      </c>
      <c r="W21" s="170">
        <f>'1 Utsläpp'!W21/'7 Syss'!W21</f>
        <v>0.8242335732160837</v>
      </c>
      <c r="X21" s="170">
        <f>'1 Utsläpp'!X21/'7 Syss'!X21</f>
        <v>0.87012012585113463</v>
      </c>
      <c r="Y21" s="170">
        <f>'1 Utsläpp'!Y21/'7 Syss'!Y21</f>
        <v>0.90663367403132944</v>
      </c>
      <c r="Z21" s="170">
        <f>'1 Utsläpp'!Z21/'7 Syss'!Z21</f>
        <v>0.75439851617568621</v>
      </c>
      <c r="AA21" s="170">
        <f>'1 Utsläpp'!AA21/'7 Syss'!AA21</f>
        <v>0.78848496073961016</v>
      </c>
      <c r="AB21" s="170">
        <f>'1 Utsläpp'!AB21/'7 Syss'!AB21</f>
        <v>0.80239706827832291</v>
      </c>
      <c r="AC21" s="170">
        <f>'1 Utsläpp'!AC21/'7 Syss'!AC21</f>
        <v>0.82478387648551443</v>
      </c>
      <c r="AD21" s="170">
        <f>'1 Utsläpp'!AD21/'7 Syss'!AD21</f>
        <v>0.6872337720640499</v>
      </c>
      <c r="AE21" s="170">
        <f>'1 Utsläpp'!AE21/'7 Syss'!AE21</f>
        <v>0.73404872018853451</v>
      </c>
      <c r="AF21" s="170">
        <f>'1 Utsläpp'!AF21/'7 Syss'!AF21</f>
        <v>0.79360117024487453</v>
      </c>
      <c r="AG21" s="170">
        <f>'1 Utsläpp'!AG21/'7 Syss'!AG21</f>
        <v>0.81012028279427084</v>
      </c>
      <c r="AH21" s="170">
        <f>'1 Utsläpp'!AH21/'7 Syss'!AH21</f>
        <v>0.67360214625740966</v>
      </c>
      <c r="AI21" s="170">
        <f>'1 Utsläpp'!AI21/'7 Syss'!AI21</f>
        <v>0.72675448058986114</v>
      </c>
      <c r="AJ21" s="170">
        <f>'1 Utsläpp'!AJ21/'7 Syss'!AJ21</f>
        <v>0.74340902367525141</v>
      </c>
      <c r="AK21" s="170">
        <f>'1 Utsläpp'!AK21/'7 Syss'!AK21</f>
        <v>0.792406992410018</v>
      </c>
      <c r="AL21" s="170">
        <f>'1 Utsläpp'!AL21/'7 Syss'!AL21</f>
        <v>0.67917124441065257</v>
      </c>
      <c r="AM21" s="170">
        <f>'1 Utsläpp'!AM21/'7 Syss'!AM21</f>
        <v>0.7286862019733189</v>
      </c>
      <c r="AN21" s="170">
        <f>'1 Utsläpp'!AN21/'7 Syss'!AN21</f>
        <v>0.72292782042203685</v>
      </c>
      <c r="AO21" s="170">
        <f>'1 Utsläpp'!AO21/'7 Syss'!AO21</f>
        <v>0.77259697008219907</v>
      </c>
      <c r="AP21" s="170">
        <f>'1 Utsläpp'!AP21/'7 Syss'!AP21</f>
        <v>0.64474550013203158</v>
      </c>
      <c r="AQ21" s="170">
        <f>'1 Utsläpp'!AQ21/'7 Syss'!AQ21</f>
        <v>0.68206236190884251</v>
      </c>
      <c r="AR21" s="170">
        <f>'1 Utsläpp'!AR21/'7 Syss'!AR21</f>
        <v>0.71472634692584114</v>
      </c>
      <c r="AS21" s="170">
        <f>'1 Utsläpp'!AS21/'7 Syss'!AS21</f>
        <v>0.77024022452433272</v>
      </c>
      <c r="AT21" s="170">
        <f>'1 Utsläpp'!AT21/'7 Syss'!AT21</f>
        <v>0.65275705611114931</v>
      </c>
      <c r="AU21" s="170">
        <f>'1 Utsläpp'!AU21/'7 Syss'!AU21</f>
        <v>0.67122571454308377</v>
      </c>
      <c r="AV21" s="170">
        <f>'1 Utsläpp'!AV21/'7 Syss'!AV21</f>
        <v>0.71080054463426534</v>
      </c>
      <c r="AW21" s="170">
        <f>'1 Utsläpp'!AW21/'7 Syss'!AW21</f>
        <v>0.78185949257649723</v>
      </c>
      <c r="AX21" s="170">
        <f>'1 Utsläpp'!AX21/'7 Syss'!AX21</f>
        <v>0.65556136407973786</v>
      </c>
      <c r="AY21" s="170">
        <f>'1 Utsläpp'!AY21/'7 Syss'!AY21</f>
        <v>0.68413914703216805</v>
      </c>
      <c r="AZ21" s="170">
        <f>'1 Utsläpp'!AZ21/'7 Syss'!AZ21</f>
        <v>0.70729566886912443</v>
      </c>
      <c r="BA21" s="297">
        <f>'1 Utsläpp'!BA21/'7 Syss'!BA21</f>
        <v>0.72497750754519874</v>
      </c>
      <c r="BB21"/>
      <c r="BC21" s="290">
        <f t="shared" si="2"/>
        <v>-1.1344802709913449E-2</v>
      </c>
      <c r="BD21" s="168">
        <f t="shared" si="3"/>
        <v>-3.0504203991579271E-3</v>
      </c>
      <c r="BE21" s="168">
        <f t="shared" si="4"/>
        <v>1.2425919959855758E-2</v>
      </c>
      <c r="BF21" s="168">
        <f t="shared" si="5"/>
        <v>-1.5888059466338089E-2</v>
      </c>
      <c r="BG21" s="168">
        <f t="shared" si="6"/>
        <v>-5.492734818663636E-3</v>
      </c>
      <c r="BH21" s="168">
        <f t="shared" si="7"/>
        <v>1.5085252213801414E-2</v>
      </c>
      <c r="BI21" s="168">
        <f t="shared" ref="BI21:BL36" si="8">AX21/AT21-1</f>
        <v>4.2960975179577865E-3</v>
      </c>
      <c r="BJ21" s="168">
        <f t="shared" si="8"/>
        <v>1.9238584293324701E-2</v>
      </c>
      <c r="BK21" s="168">
        <f t="shared" si="8"/>
        <v>-4.9308850304051743E-3</v>
      </c>
      <c r="BL21" s="397">
        <f t="shared" si="8"/>
        <v>-7.2752183188123376E-2</v>
      </c>
    </row>
    <row r="22" spans="1:64" s="101" customFormat="1" ht="13.8" x14ac:dyDescent="0.3">
      <c r="A22" s="101">
        <v>18</v>
      </c>
      <c r="B22" s="101" t="s">
        <v>128</v>
      </c>
      <c r="C22" s="101" t="s">
        <v>154</v>
      </c>
      <c r="D22" s="170">
        <f>'1 Utsläpp'!D22/'7 Syss'!D22</f>
        <v>12.202935115486595</v>
      </c>
      <c r="E22" s="170">
        <f>'1 Utsläpp'!E22/'7 Syss'!E22</f>
        <v>12.479044740787407</v>
      </c>
      <c r="F22" s="170">
        <f>'1 Utsläpp'!F22/'7 Syss'!F22</f>
        <v>11.274707214309142</v>
      </c>
      <c r="G22" s="170">
        <f>'1 Utsläpp'!G22/'7 Syss'!G22</f>
        <v>11.697728248149904</v>
      </c>
      <c r="H22" s="170">
        <f>'1 Utsläpp'!H22/'7 Syss'!H22</f>
        <v>11.885327919353049</v>
      </c>
      <c r="I22" s="170">
        <f>'1 Utsläpp'!I22/'7 Syss'!I22</f>
        <v>12.247461604666587</v>
      </c>
      <c r="J22" s="170">
        <f>'1 Utsläpp'!J22/'7 Syss'!J22</f>
        <v>11.233586140065363</v>
      </c>
      <c r="K22" s="170">
        <f>'1 Utsläpp'!K22/'7 Syss'!K22</f>
        <v>11.295930017055515</v>
      </c>
      <c r="L22" s="170">
        <f>'1 Utsläpp'!L22/'7 Syss'!L22</f>
        <v>11.723400765817892</v>
      </c>
      <c r="M22" s="170">
        <f>'1 Utsläpp'!M22/'7 Syss'!M22</f>
        <v>11.170549966935083</v>
      </c>
      <c r="N22" s="170">
        <f>'1 Utsläpp'!N22/'7 Syss'!N22</f>
        <v>10.800018165646593</v>
      </c>
      <c r="O22" s="170">
        <f>'1 Utsläpp'!O22/'7 Syss'!O22</f>
        <v>10.914827882511876</v>
      </c>
      <c r="P22" s="170">
        <f>'1 Utsläpp'!P22/'7 Syss'!P22</f>
        <v>9.2981101184305253</v>
      </c>
      <c r="Q22" s="170">
        <f>'1 Utsläpp'!Q22/'7 Syss'!Q22</f>
        <v>9.3151415254685084</v>
      </c>
      <c r="R22" s="170">
        <f>'1 Utsläpp'!R22/'7 Syss'!R22</f>
        <v>8.7248099678333642</v>
      </c>
      <c r="S22" s="170">
        <f>'1 Utsläpp'!S22/'7 Syss'!S22</f>
        <v>8.1205243707237518</v>
      </c>
      <c r="T22" s="170">
        <f>'1 Utsläpp'!T22/'7 Syss'!T22</f>
        <v>8.268603125538128</v>
      </c>
      <c r="U22" s="170">
        <f>'1 Utsläpp'!U22/'7 Syss'!U22</f>
        <v>8.5148598139789655</v>
      </c>
      <c r="V22" s="170">
        <f>'1 Utsläpp'!V22/'7 Syss'!V22</f>
        <v>8.3112940641072957</v>
      </c>
      <c r="W22" s="170">
        <f>'1 Utsläpp'!W22/'7 Syss'!W22</f>
        <v>8.3191133129859178</v>
      </c>
      <c r="X22" s="170">
        <f>'1 Utsläpp'!X22/'7 Syss'!X22</f>
        <v>9.0825294996041759</v>
      </c>
      <c r="Y22" s="170">
        <f>'1 Utsläpp'!Y22/'7 Syss'!Y22</f>
        <v>9.7593434008250757</v>
      </c>
      <c r="Z22" s="170">
        <f>'1 Utsläpp'!Z22/'7 Syss'!Z22</f>
        <v>8.6444379345124389</v>
      </c>
      <c r="AA22" s="170">
        <f>'1 Utsläpp'!AA22/'7 Syss'!AA22</f>
        <v>8.3742376056729864</v>
      </c>
      <c r="AB22" s="170">
        <f>'1 Utsläpp'!AB22/'7 Syss'!AB22</f>
        <v>9.1565889784610892</v>
      </c>
      <c r="AC22" s="170">
        <f>'1 Utsläpp'!AC22/'7 Syss'!AC22</f>
        <v>10.125526039253192</v>
      </c>
      <c r="AD22" s="170">
        <f>'1 Utsläpp'!AD22/'7 Syss'!AD22</f>
        <v>10.429140503054992</v>
      </c>
      <c r="AE22" s="170">
        <f>'1 Utsläpp'!AE22/'7 Syss'!AE22</f>
        <v>9.275161379204814</v>
      </c>
      <c r="AF22" s="170">
        <f>'1 Utsläpp'!AF22/'7 Syss'!AF22</f>
        <v>11.967197599633604</v>
      </c>
      <c r="AG22" s="170">
        <f>'1 Utsläpp'!AG22/'7 Syss'!AG22</f>
        <v>11.550304279597761</v>
      </c>
      <c r="AH22" s="170">
        <f>'1 Utsläpp'!AH22/'7 Syss'!AH22</f>
        <v>11.712690605045601</v>
      </c>
      <c r="AI22" s="170">
        <f>'1 Utsläpp'!AI22/'7 Syss'!AI22</f>
        <v>11.37384198236221</v>
      </c>
      <c r="AJ22" s="170">
        <f>'1 Utsläpp'!AJ22/'7 Syss'!AJ22</f>
        <v>10.93797015067277</v>
      </c>
      <c r="AK22" s="170">
        <f>'1 Utsläpp'!AK22/'7 Syss'!AK22</f>
        <v>11.027188611242476</v>
      </c>
      <c r="AL22" s="170">
        <f>'1 Utsläpp'!AL22/'7 Syss'!AL22</f>
        <v>12.17558851754305</v>
      </c>
      <c r="AM22" s="170">
        <f>'1 Utsläpp'!AM22/'7 Syss'!AM22</f>
        <v>11.376740441599356</v>
      </c>
      <c r="AN22" s="170">
        <f>'1 Utsläpp'!AN22/'7 Syss'!AN22</f>
        <v>9.4242576242836513</v>
      </c>
      <c r="AO22" s="170">
        <f>'1 Utsläpp'!AO22/'7 Syss'!AO22</f>
        <v>9.7499497437488039</v>
      </c>
      <c r="AP22" s="170">
        <f>'1 Utsläpp'!AP22/'7 Syss'!AP22</f>
        <v>10.120169486821345</v>
      </c>
      <c r="AQ22" s="170">
        <f>'1 Utsläpp'!AQ22/'7 Syss'!AQ22</f>
        <v>9.431692713868415</v>
      </c>
      <c r="AR22" s="170">
        <f>'1 Utsläpp'!AR22/'7 Syss'!AR22</f>
        <v>9.4864672808837316</v>
      </c>
      <c r="AS22" s="170">
        <f>'1 Utsläpp'!AS22/'7 Syss'!AS22</f>
        <v>9.9995966467912485</v>
      </c>
      <c r="AT22" s="170">
        <f>'1 Utsläpp'!AT22/'7 Syss'!AT22</f>
        <v>10.089441132809929</v>
      </c>
      <c r="AU22" s="170">
        <f>'1 Utsläpp'!AU22/'7 Syss'!AU22</f>
        <v>9.5118965507567808</v>
      </c>
      <c r="AV22" s="170">
        <f>'1 Utsläpp'!AV22/'7 Syss'!AV22</f>
        <v>9.4313726707360477</v>
      </c>
      <c r="AW22" s="170">
        <f>'1 Utsläpp'!AW22/'7 Syss'!AW22</f>
        <v>9.7538866247646894</v>
      </c>
      <c r="AX22" s="170">
        <f>'1 Utsläpp'!AX22/'7 Syss'!AX22</f>
        <v>9.9081319275118922</v>
      </c>
      <c r="AY22" s="170">
        <f>'1 Utsläpp'!AY22/'7 Syss'!AY22</f>
        <v>9.143714119531138</v>
      </c>
      <c r="AZ22" s="170">
        <f>'1 Utsläpp'!AZ22/'7 Syss'!AZ22</f>
        <v>8.6964020165726215</v>
      </c>
      <c r="BA22" s="297">
        <f>'1 Utsläpp'!BA22/'7 Syss'!BA22</f>
        <v>5.7424047930526045</v>
      </c>
      <c r="BB22"/>
      <c r="BC22" s="290">
        <f t="shared" si="2"/>
        <v>6.6010140087622293E-3</v>
      </c>
      <c r="BD22" s="168">
        <f t="shared" si="3"/>
        <v>2.5604942548807186E-2</v>
      </c>
      <c r="BE22" s="168">
        <f t="shared" si="4"/>
        <v>-3.0363477658581495E-3</v>
      </c>
      <c r="BF22" s="168">
        <f t="shared" si="5"/>
        <v>8.5036524536505897E-3</v>
      </c>
      <c r="BG22" s="168">
        <f t="shared" si="6"/>
        <v>-5.8077057050210934E-3</v>
      </c>
      <c r="BH22" s="168">
        <f t="shared" si="7"/>
        <v>-2.4571993321891084E-2</v>
      </c>
      <c r="BI22" s="168">
        <f t="shared" si="8"/>
        <v>-1.7970193087150865E-2</v>
      </c>
      <c r="BJ22" s="168">
        <f t="shared" si="8"/>
        <v>-3.8707573117618632E-2</v>
      </c>
      <c r="BK22" s="168">
        <f t="shared" si="8"/>
        <v>-7.792828041287303E-2</v>
      </c>
      <c r="BL22" s="397">
        <f t="shared" si="8"/>
        <v>-0.41127009017380911</v>
      </c>
    </row>
    <row r="23" spans="1:64" s="101" customFormat="1" ht="13.8" x14ac:dyDescent="0.3">
      <c r="A23" s="101">
        <v>19</v>
      </c>
      <c r="B23" s="101" t="s">
        <v>129</v>
      </c>
      <c r="C23" s="101" t="s">
        <v>155</v>
      </c>
      <c r="D23" s="170">
        <f>'1 Utsläpp'!D23/'7 Syss'!D23</f>
        <v>0.15503850231433541</v>
      </c>
      <c r="E23" s="170">
        <f>'1 Utsläpp'!E23/'7 Syss'!E23</f>
        <v>0.15264784988414828</v>
      </c>
      <c r="F23" s="170">
        <f>'1 Utsläpp'!F23/'7 Syss'!F23</f>
        <v>0.15047883719018848</v>
      </c>
      <c r="G23" s="170">
        <f>'1 Utsläpp'!G23/'7 Syss'!G23</f>
        <v>0.15696072478317905</v>
      </c>
      <c r="H23" s="170">
        <f>'1 Utsläpp'!H23/'7 Syss'!H23</f>
        <v>0.14890077375219782</v>
      </c>
      <c r="I23" s="170">
        <f>'1 Utsläpp'!I23/'7 Syss'!I23</f>
        <v>0.14901970704650727</v>
      </c>
      <c r="J23" s="170">
        <f>'1 Utsläpp'!J23/'7 Syss'!J23</f>
        <v>0.14718835197009272</v>
      </c>
      <c r="K23" s="170">
        <f>'1 Utsläpp'!K23/'7 Syss'!K23</f>
        <v>0.1516639056055446</v>
      </c>
      <c r="L23" s="170">
        <f>'1 Utsläpp'!L23/'7 Syss'!L23</f>
        <v>0.15816132262091673</v>
      </c>
      <c r="M23" s="170">
        <f>'1 Utsläpp'!M23/'7 Syss'!M23</f>
        <v>0.14686048811267727</v>
      </c>
      <c r="N23" s="170">
        <f>'1 Utsläpp'!N23/'7 Syss'!N23</f>
        <v>0.14290709645395758</v>
      </c>
      <c r="O23" s="170">
        <f>'1 Utsläpp'!O23/'7 Syss'!O23</f>
        <v>0.16195092926095359</v>
      </c>
      <c r="P23" s="170">
        <f>'1 Utsläpp'!P23/'7 Syss'!P23</f>
        <v>0.13974499853826503</v>
      </c>
      <c r="Q23" s="170">
        <f>'1 Utsläpp'!Q23/'7 Syss'!Q23</f>
        <v>0.13807923358835669</v>
      </c>
      <c r="R23" s="170">
        <f>'1 Utsläpp'!R23/'7 Syss'!R23</f>
        <v>0.13557558233216607</v>
      </c>
      <c r="S23" s="170">
        <f>'1 Utsläpp'!S23/'7 Syss'!S23</f>
        <v>0.1417336181825222</v>
      </c>
      <c r="T23" s="170">
        <f>'1 Utsläpp'!T23/'7 Syss'!T23</f>
        <v>0.12164497090483853</v>
      </c>
      <c r="U23" s="170">
        <f>'1 Utsläpp'!U23/'7 Syss'!U23</f>
        <v>0.12120556850448308</v>
      </c>
      <c r="V23" s="170">
        <f>'1 Utsläpp'!V23/'7 Syss'!V23</f>
        <v>0.12403157023291138</v>
      </c>
      <c r="W23" s="170">
        <f>'1 Utsläpp'!W23/'7 Syss'!W23</f>
        <v>0.13011238618696253</v>
      </c>
      <c r="X23" s="170">
        <f>'1 Utsläpp'!X23/'7 Syss'!X23</f>
        <v>0.11130921512456951</v>
      </c>
      <c r="Y23" s="170">
        <f>'1 Utsläpp'!Y23/'7 Syss'!Y23</f>
        <v>0.11793860784106083</v>
      </c>
      <c r="Z23" s="170">
        <f>'1 Utsläpp'!Z23/'7 Syss'!Z23</f>
        <v>0.11731857863429701</v>
      </c>
      <c r="AA23" s="170">
        <f>'1 Utsläpp'!AA23/'7 Syss'!AA23</f>
        <v>0.11974931478167698</v>
      </c>
      <c r="AB23" s="170">
        <f>'1 Utsläpp'!AB23/'7 Syss'!AB23</f>
        <v>0.10075076205781167</v>
      </c>
      <c r="AC23" s="170">
        <f>'1 Utsläpp'!AC23/'7 Syss'!AC23</f>
        <v>0.10964549726031164</v>
      </c>
      <c r="AD23" s="170">
        <f>'1 Utsläpp'!AD23/'7 Syss'!AD23</f>
        <v>0.11002502830606389</v>
      </c>
      <c r="AE23" s="170">
        <f>'1 Utsläpp'!AE23/'7 Syss'!AE23</f>
        <v>0.11669568199048216</v>
      </c>
      <c r="AF23" s="170">
        <f>'1 Utsläpp'!AF23/'7 Syss'!AF23</f>
        <v>0.10090431955841073</v>
      </c>
      <c r="AG23" s="170">
        <f>'1 Utsläpp'!AG23/'7 Syss'!AG23</f>
        <v>0.10924427816582782</v>
      </c>
      <c r="AH23" s="170">
        <f>'1 Utsläpp'!AH23/'7 Syss'!AH23</f>
        <v>0.10414401506686118</v>
      </c>
      <c r="AI23" s="170">
        <f>'1 Utsläpp'!AI23/'7 Syss'!AI23</f>
        <v>0.11080078323535758</v>
      </c>
      <c r="AJ23" s="170">
        <f>'1 Utsläpp'!AJ23/'7 Syss'!AJ23</f>
        <v>8.8736821808810998E-2</v>
      </c>
      <c r="AK23" s="170">
        <f>'1 Utsläpp'!AK23/'7 Syss'!AK23</f>
        <v>9.3973682641646919E-2</v>
      </c>
      <c r="AL23" s="170">
        <f>'1 Utsläpp'!AL23/'7 Syss'!AL23</f>
        <v>9.6118950911612377E-2</v>
      </c>
      <c r="AM23" s="170">
        <f>'1 Utsläpp'!AM23/'7 Syss'!AM23</f>
        <v>0.10868054233081698</v>
      </c>
      <c r="AN23" s="170">
        <f>'1 Utsläpp'!AN23/'7 Syss'!AN23</f>
        <v>9.0464649442844491E-2</v>
      </c>
      <c r="AO23" s="170">
        <f>'1 Utsläpp'!AO23/'7 Syss'!AO23</f>
        <v>9.1321253190119703E-2</v>
      </c>
      <c r="AP23" s="170">
        <f>'1 Utsläpp'!AP23/'7 Syss'!AP23</f>
        <v>9.2268305177915136E-2</v>
      </c>
      <c r="AQ23" s="170">
        <f>'1 Utsläpp'!AQ23/'7 Syss'!AQ23</f>
        <v>9.9081703763970158E-2</v>
      </c>
      <c r="AR23" s="170">
        <f>'1 Utsläpp'!AR23/'7 Syss'!AR23</f>
        <v>8.0955170130398088E-2</v>
      </c>
      <c r="AS23" s="170">
        <f>'1 Utsläpp'!AS23/'7 Syss'!AS23</f>
        <v>9.2498406565107411E-2</v>
      </c>
      <c r="AT23" s="170">
        <f>'1 Utsläpp'!AT23/'7 Syss'!AT23</f>
        <v>9.3078983033996088E-2</v>
      </c>
      <c r="AU23" s="170">
        <f>'1 Utsläpp'!AU23/'7 Syss'!AU23</f>
        <v>9.5007876658188745E-2</v>
      </c>
      <c r="AV23" s="170">
        <f>'1 Utsläpp'!AV23/'7 Syss'!AV23</f>
        <v>8.2021090467537111E-2</v>
      </c>
      <c r="AW23" s="170">
        <f>'1 Utsläpp'!AW23/'7 Syss'!AW23</f>
        <v>8.9934837812966045E-2</v>
      </c>
      <c r="AX23" s="170">
        <f>'1 Utsläpp'!AX23/'7 Syss'!AX23</f>
        <v>8.9925360874494806E-2</v>
      </c>
      <c r="AY23" s="170">
        <f>'1 Utsläpp'!AY23/'7 Syss'!AY23</f>
        <v>9.2703148043996958E-2</v>
      </c>
      <c r="AZ23" s="170">
        <f>'1 Utsläpp'!AZ23/'7 Syss'!AZ23</f>
        <v>8.2136999883769463E-2</v>
      </c>
      <c r="BA23" s="297">
        <f>'1 Utsläpp'!BA23/'7 Syss'!BA23</f>
        <v>9.827789620696159E-2</v>
      </c>
      <c r="BB23"/>
      <c r="BC23" s="290">
        <f t="shared" si="2"/>
        <v>-0.10511818009591123</v>
      </c>
      <c r="BD23" s="168">
        <f t="shared" si="3"/>
        <v>1.2890245521894217E-2</v>
      </c>
      <c r="BE23" s="168">
        <f t="shared" si="4"/>
        <v>8.7860924129663509E-3</v>
      </c>
      <c r="BF23" s="168">
        <f t="shared" si="5"/>
        <v>-4.1115836234366543E-2</v>
      </c>
      <c r="BG23" s="168">
        <f t="shared" si="6"/>
        <v>1.3166797567370825E-2</v>
      </c>
      <c r="BH23" s="168">
        <f t="shared" si="7"/>
        <v>-2.7714734202874403E-2</v>
      </c>
      <c r="BI23" s="168">
        <f t="shared" si="8"/>
        <v>-3.3881141120218894E-2</v>
      </c>
      <c r="BJ23" s="168">
        <f t="shared" si="8"/>
        <v>-2.4258289894042662E-2</v>
      </c>
      <c r="BK23" s="168">
        <f t="shared" si="8"/>
        <v>1.4131659987894896E-3</v>
      </c>
      <c r="BL23" s="397">
        <f t="shared" si="8"/>
        <v>9.2767814974507257E-2</v>
      </c>
    </row>
    <row r="24" spans="1:64" s="101" customFormat="1" ht="13.8" x14ac:dyDescent="0.3">
      <c r="A24" s="101">
        <v>20</v>
      </c>
      <c r="B24" s="101" t="s">
        <v>129</v>
      </c>
      <c r="C24" s="101" t="s">
        <v>156</v>
      </c>
      <c r="D24" s="170">
        <f>'1 Utsläpp'!D24/'7 Syss'!D24</f>
        <v>0.18922742505837753</v>
      </c>
      <c r="E24" s="170">
        <f>'1 Utsläpp'!E24/'7 Syss'!E24</f>
        <v>0.20434520473732196</v>
      </c>
      <c r="F24" s="170">
        <f>'1 Utsläpp'!F24/'7 Syss'!F24</f>
        <v>0.18536549353130066</v>
      </c>
      <c r="G24" s="170">
        <f>'1 Utsläpp'!G24/'7 Syss'!G24</f>
        <v>0.18856066245101125</v>
      </c>
      <c r="H24" s="170">
        <f>'1 Utsläpp'!H24/'7 Syss'!H24</f>
        <v>0.1805244308180399</v>
      </c>
      <c r="I24" s="170">
        <f>'1 Utsläpp'!I24/'7 Syss'!I24</f>
        <v>0.19608725871715912</v>
      </c>
      <c r="J24" s="170">
        <f>'1 Utsläpp'!J24/'7 Syss'!J24</f>
        <v>0.18233776184739559</v>
      </c>
      <c r="K24" s="170">
        <f>'1 Utsläpp'!K24/'7 Syss'!K24</f>
        <v>0.19113909269851101</v>
      </c>
      <c r="L24" s="170">
        <f>'1 Utsläpp'!L24/'7 Syss'!L24</f>
        <v>0.1971500862394136</v>
      </c>
      <c r="M24" s="170">
        <f>'1 Utsläpp'!M24/'7 Syss'!M24</f>
        <v>0.20282724341084118</v>
      </c>
      <c r="N24" s="170">
        <f>'1 Utsläpp'!N24/'7 Syss'!N24</f>
        <v>0.18599056014452064</v>
      </c>
      <c r="O24" s="170">
        <f>'1 Utsläpp'!O24/'7 Syss'!O24</f>
        <v>0.20536875988760478</v>
      </c>
      <c r="P24" s="170">
        <f>'1 Utsläpp'!P24/'7 Syss'!P24</f>
        <v>0.18712254342827758</v>
      </c>
      <c r="Q24" s="170">
        <f>'1 Utsläpp'!Q24/'7 Syss'!Q24</f>
        <v>0.1995853934448352</v>
      </c>
      <c r="R24" s="170">
        <f>'1 Utsläpp'!R24/'7 Syss'!R24</f>
        <v>0.17929093358953752</v>
      </c>
      <c r="S24" s="170">
        <f>'1 Utsläpp'!S24/'7 Syss'!S24</f>
        <v>0.18825876029891864</v>
      </c>
      <c r="T24" s="170">
        <f>'1 Utsläpp'!T24/'7 Syss'!T24</f>
        <v>0.17027027995402522</v>
      </c>
      <c r="U24" s="170">
        <f>'1 Utsläpp'!U24/'7 Syss'!U24</f>
        <v>0.17483040778588702</v>
      </c>
      <c r="V24" s="170">
        <f>'1 Utsläpp'!V24/'7 Syss'!V24</f>
        <v>0.15883910191635014</v>
      </c>
      <c r="W24" s="170">
        <f>'1 Utsläpp'!W24/'7 Syss'!W24</f>
        <v>0.17336398011832638</v>
      </c>
      <c r="X24" s="170">
        <f>'1 Utsläpp'!X24/'7 Syss'!X24</f>
        <v>0.15953374479847474</v>
      </c>
      <c r="Y24" s="170">
        <f>'1 Utsläpp'!Y24/'7 Syss'!Y24</f>
        <v>0.16269189650171212</v>
      </c>
      <c r="Z24" s="170">
        <f>'1 Utsläpp'!Z24/'7 Syss'!Z24</f>
        <v>0.1464306368183417</v>
      </c>
      <c r="AA24" s="170">
        <f>'1 Utsläpp'!AA24/'7 Syss'!AA24</f>
        <v>0.15603371305884531</v>
      </c>
      <c r="AB24" s="170">
        <f>'1 Utsläpp'!AB24/'7 Syss'!AB24</f>
        <v>0.15168734030272452</v>
      </c>
      <c r="AC24" s="170">
        <f>'1 Utsläpp'!AC24/'7 Syss'!AC24</f>
        <v>0.14930389504577699</v>
      </c>
      <c r="AD24" s="170">
        <f>'1 Utsläpp'!AD24/'7 Syss'!AD24</f>
        <v>0.14233070869754963</v>
      </c>
      <c r="AE24" s="170">
        <f>'1 Utsläpp'!AE24/'7 Syss'!AE24</f>
        <v>0.14987261186884396</v>
      </c>
      <c r="AF24" s="170">
        <f>'1 Utsläpp'!AF24/'7 Syss'!AF24</f>
        <v>0.13760996269732698</v>
      </c>
      <c r="AG24" s="170">
        <f>'1 Utsläpp'!AG24/'7 Syss'!AG24</f>
        <v>0.1357616735110373</v>
      </c>
      <c r="AH24" s="170">
        <f>'1 Utsläpp'!AH24/'7 Syss'!AH24</f>
        <v>0.12893582002826462</v>
      </c>
      <c r="AI24" s="170">
        <f>'1 Utsläpp'!AI24/'7 Syss'!AI24</f>
        <v>0.13512871086260506</v>
      </c>
      <c r="AJ24" s="170">
        <f>'1 Utsläpp'!AJ24/'7 Syss'!AJ24</f>
        <v>0.13342171585962495</v>
      </c>
      <c r="AK24" s="170">
        <f>'1 Utsläpp'!AK24/'7 Syss'!AK24</f>
        <v>0.12058335259880584</v>
      </c>
      <c r="AL24" s="170">
        <f>'1 Utsläpp'!AL24/'7 Syss'!AL24</f>
        <v>0.12079927297430906</v>
      </c>
      <c r="AM24" s="170">
        <f>'1 Utsläpp'!AM24/'7 Syss'!AM24</f>
        <v>0.12481385589019721</v>
      </c>
      <c r="AN24" s="170">
        <f>'1 Utsläpp'!AN24/'7 Syss'!AN24</f>
        <v>0.12500515402150414</v>
      </c>
      <c r="AO24" s="170">
        <f>'1 Utsläpp'!AO24/'7 Syss'!AO24</f>
        <v>0.11260179773432699</v>
      </c>
      <c r="AP24" s="170">
        <f>'1 Utsläpp'!AP24/'7 Syss'!AP24</f>
        <v>0.10800766870365974</v>
      </c>
      <c r="AQ24" s="170">
        <f>'1 Utsläpp'!AQ24/'7 Syss'!AQ24</f>
        <v>0.11132049581609857</v>
      </c>
      <c r="AR24" s="170">
        <f>'1 Utsläpp'!AR24/'7 Syss'!AR24</f>
        <v>0.12383833280683618</v>
      </c>
      <c r="AS24" s="170">
        <f>'1 Utsläpp'!AS24/'7 Syss'!AS24</f>
        <v>0.11189337072127552</v>
      </c>
      <c r="AT24" s="170">
        <f>'1 Utsläpp'!AT24/'7 Syss'!AT24</f>
        <v>0.10881837814119251</v>
      </c>
      <c r="AU24" s="170">
        <f>'1 Utsläpp'!AU24/'7 Syss'!AU24</f>
        <v>0.10946033108257654</v>
      </c>
      <c r="AV24" s="170">
        <f>'1 Utsläpp'!AV24/'7 Syss'!AV24</f>
        <v>0.12225460205284895</v>
      </c>
      <c r="AW24" s="170">
        <f>'1 Utsläpp'!AW24/'7 Syss'!AW24</f>
        <v>0.10540897340517302</v>
      </c>
      <c r="AX24" s="170">
        <f>'1 Utsläpp'!AX24/'7 Syss'!AX24</f>
        <v>0.10193768832247643</v>
      </c>
      <c r="AY24" s="170">
        <f>'1 Utsläpp'!AY24/'7 Syss'!AY24</f>
        <v>0.10532194633520778</v>
      </c>
      <c r="AZ24" s="170">
        <f>'1 Utsläpp'!AZ24/'7 Syss'!AZ24</f>
        <v>0.11766196612645952</v>
      </c>
      <c r="BA24" s="297">
        <f>'1 Utsläpp'!BA24/'7 Syss'!BA24</f>
        <v>9.2091828264615538E-2</v>
      </c>
      <c r="BC24" s="290">
        <f t="shared" ref="BC24:BC41" si="9">AR24/AN24-1</f>
        <v>-9.3341848486282464E-3</v>
      </c>
      <c r="BD24" s="168">
        <f t="shared" ref="BD24:BD41" si="10">AS24/AO24-1</f>
        <v>-6.2914360810023551E-3</v>
      </c>
      <c r="BE24" s="168">
        <f t="shared" ref="BE24:BE41" si="11">AT24/AP24-1</f>
        <v>7.5060358885914447E-3</v>
      </c>
      <c r="BF24" s="168">
        <f t="shared" ref="BF24:BF41" si="12">AU24/AQ24-1</f>
        <v>-1.6709993248637867E-2</v>
      </c>
      <c r="BG24" s="168">
        <f t="shared" ref="BG24:BH27" si="13">AV24/AR24-1</f>
        <v>-1.2788695697781516E-2</v>
      </c>
      <c r="BH24" s="168">
        <f t="shared" si="13"/>
        <v>-5.7951577240934249E-2</v>
      </c>
      <c r="BI24" s="168">
        <f t="shared" si="8"/>
        <v>-6.3230953596720041E-2</v>
      </c>
      <c r="BJ24" s="168">
        <f t="shared" si="8"/>
        <v>-3.7807164535678006E-2</v>
      </c>
      <c r="BK24" s="168">
        <f t="shared" si="8"/>
        <v>-3.7566159876779914E-2</v>
      </c>
      <c r="BL24" s="397">
        <f t="shared" si="8"/>
        <v>-0.12633786963628602</v>
      </c>
    </row>
    <row r="25" spans="1:64" s="101" customFormat="1" ht="13.8" x14ac:dyDescent="0.3">
      <c r="A25" s="101">
        <v>21</v>
      </c>
      <c r="B25" s="101" t="s">
        <v>129</v>
      </c>
      <c r="C25" s="101" t="s">
        <v>157</v>
      </c>
      <c r="D25" s="170">
        <f>'1 Utsläpp'!D25/'7 Syss'!D25</f>
        <v>0.49388243494616224</v>
      </c>
      <c r="E25" s="170">
        <f>'1 Utsläpp'!E25/'7 Syss'!E25</f>
        <v>0.44508237324244382</v>
      </c>
      <c r="F25" s="170">
        <f>'1 Utsläpp'!F25/'7 Syss'!F25</f>
        <v>0.32647266526079499</v>
      </c>
      <c r="G25" s="170">
        <f>'1 Utsläpp'!G25/'7 Syss'!G25</f>
        <v>0.37722633365599584</v>
      </c>
      <c r="H25" s="170">
        <f>'1 Utsläpp'!H25/'7 Syss'!H25</f>
        <v>0.38423017556994488</v>
      </c>
      <c r="I25" s="170">
        <f>'1 Utsläpp'!I25/'7 Syss'!I25</f>
        <v>0.36798099805470902</v>
      </c>
      <c r="J25" s="170">
        <f>'1 Utsläpp'!J25/'7 Syss'!J25</f>
        <v>0.28712087080173687</v>
      </c>
      <c r="K25" s="170">
        <f>'1 Utsläpp'!K25/'7 Syss'!K25</f>
        <v>0.3635010403461848</v>
      </c>
      <c r="L25" s="170">
        <f>'1 Utsläpp'!L25/'7 Syss'!L25</f>
        <v>0.44382531427198252</v>
      </c>
      <c r="M25" s="170">
        <f>'1 Utsläpp'!M25/'7 Syss'!M25</f>
        <v>0.37737762964824234</v>
      </c>
      <c r="N25" s="170">
        <f>'1 Utsläpp'!N25/'7 Syss'!N25</f>
        <v>0.29038192136794855</v>
      </c>
      <c r="O25" s="170">
        <f>'1 Utsläpp'!O25/'7 Syss'!O25</f>
        <v>0.37887412308449026</v>
      </c>
      <c r="P25" s="170">
        <f>'1 Utsläpp'!P25/'7 Syss'!P25</f>
        <v>0.49581998712460829</v>
      </c>
      <c r="Q25" s="170">
        <f>'1 Utsläpp'!Q25/'7 Syss'!Q25</f>
        <v>0.42484092673335827</v>
      </c>
      <c r="R25" s="170">
        <f>'1 Utsläpp'!R25/'7 Syss'!R25</f>
        <v>0.30942316379566631</v>
      </c>
      <c r="S25" s="170">
        <f>'1 Utsläpp'!S25/'7 Syss'!S25</f>
        <v>0.36940396614870685</v>
      </c>
      <c r="T25" s="170">
        <f>'1 Utsläpp'!T25/'7 Syss'!T25</f>
        <v>0.35498779939329161</v>
      </c>
      <c r="U25" s="170">
        <f>'1 Utsläpp'!U25/'7 Syss'!U25</f>
        <v>0.33669172834833888</v>
      </c>
      <c r="V25" s="170">
        <f>'1 Utsläpp'!V25/'7 Syss'!V25</f>
        <v>0.23730859073337385</v>
      </c>
      <c r="W25" s="170">
        <f>'1 Utsläpp'!W25/'7 Syss'!W25</f>
        <v>0.31380015061970984</v>
      </c>
      <c r="X25" s="170">
        <f>'1 Utsläpp'!X25/'7 Syss'!X25</f>
        <v>0.34836276451840453</v>
      </c>
      <c r="Y25" s="170">
        <f>'1 Utsläpp'!Y25/'7 Syss'!Y25</f>
        <v>0.33348056043295371</v>
      </c>
      <c r="Z25" s="170">
        <f>'1 Utsläpp'!Z25/'7 Syss'!Z25</f>
        <v>0.22726170402902793</v>
      </c>
      <c r="AA25" s="170">
        <f>'1 Utsläpp'!AA25/'7 Syss'!AA25</f>
        <v>0.27720175775271144</v>
      </c>
      <c r="AB25" s="170">
        <f>'1 Utsläpp'!AB25/'7 Syss'!AB25</f>
        <v>0.32571491321304591</v>
      </c>
      <c r="AC25" s="170">
        <f>'1 Utsläpp'!AC25/'7 Syss'!AC25</f>
        <v>0.30946216309458635</v>
      </c>
      <c r="AD25" s="170">
        <f>'1 Utsläpp'!AD25/'7 Syss'!AD25</f>
        <v>0.2202606160637447</v>
      </c>
      <c r="AE25" s="170">
        <f>'1 Utsläpp'!AE25/'7 Syss'!AE25</f>
        <v>0.26261363997835113</v>
      </c>
      <c r="AF25" s="170">
        <f>'1 Utsläpp'!AF25/'7 Syss'!AF25</f>
        <v>0.26705156719017736</v>
      </c>
      <c r="AG25" s="170">
        <f>'1 Utsläpp'!AG25/'7 Syss'!AG25</f>
        <v>0.26393005818867493</v>
      </c>
      <c r="AH25" s="170">
        <f>'1 Utsläpp'!AH25/'7 Syss'!AH25</f>
        <v>0.18697687759374898</v>
      </c>
      <c r="AI25" s="170">
        <f>'1 Utsläpp'!AI25/'7 Syss'!AI25</f>
        <v>0.220907069009013</v>
      </c>
      <c r="AJ25" s="170">
        <f>'1 Utsläpp'!AJ25/'7 Syss'!AJ25</f>
        <v>0.24949392108007215</v>
      </c>
      <c r="AK25" s="170">
        <f>'1 Utsläpp'!AK25/'7 Syss'!AK25</f>
        <v>0.24936205459985802</v>
      </c>
      <c r="AL25" s="170">
        <f>'1 Utsläpp'!AL25/'7 Syss'!AL25</f>
        <v>0.18036978895463271</v>
      </c>
      <c r="AM25" s="170">
        <f>'1 Utsläpp'!AM25/'7 Syss'!AM25</f>
        <v>0.23685672800189414</v>
      </c>
      <c r="AN25" s="170">
        <f>'1 Utsläpp'!AN25/'7 Syss'!AN25</f>
        <v>0.21895651467919194</v>
      </c>
      <c r="AO25" s="170">
        <f>'1 Utsläpp'!AO25/'7 Syss'!AO25</f>
        <v>0.23535609059043919</v>
      </c>
      <c r="AP25" s="170">
        <f>'1 Utsläpp'!AP25/'7 Syss'!AP25</f>
        <v>0.17201974549679092</v>
      </c>
      <c r="AQ25" s="170">
        <f>'1 Utsläpp'!AQ25/'7 Syss'!AQ25</f>
        <v>0.21370545679789965</v>
      </c>
      <c r="AR25" s="170">
        <f>'1 Utsläpp'!AR25/'7 Syss'!AR25</f>
        <v>0.23019536593995024</v>
      </c>
      <c r="AS25" s="170">
        <f>'1 Utsläpp'!AS25/'7 Syss'!AS25</f>
        <v>0.23351055251580047</v>
      </c>
      <c r="AT25" s="170">
        <f>'1 Utsläpp'!AT25/'7 Syss'!AT25</f>
        <v>0.17714269975278807</v>
      </c>
      <c r="AU25" s="170">
        <f>'1 Utsläpp'!AU25/'7 Syss'!AU25</f>
        <v>0.20473607761518636</v>
      </c>
      <c r="AV25" s="170">
        <f>'1 Utsläpp'!AV25/'7 Syss'!AV25</f>
        <v>0.23107294873497647</v>
      </c>
      <c r="AW25" s="170">
        <f>'1 Utsläpp'!AW25/'7 Syss'!AW25</f>
        <v>0.24348178939531712</v>
      </c>
      <c r="AX25" s="170">
        <f>'1 Utsläpp'!AX25/'7 Syss'!AX25</f>
        <v>0.17898267721083103</v>
      </c>
      <c r="AY25" s="170">
        <f>'1 Utsläpp'!AY25/'7 Syss'!AY25</f>
        <v>0.21136714864912706</v>
      </c>
      <c r="AZ25" s="170">
        <f>'1 Utsläpp'!AZ25/'7 Syss'!AZ25</f>
        <v>0.24523000456441033</v>
      </c>
      <c r="BA25" s="297">
        <f>'1 Utsläpp'!BA25/'7 Syss'!BA25</f>
        <v>0.24516557353467833</v>
      </c>
      <c r="BC25" s="290">
        <f t="shared" si="9"/>
        <v>5.132914760369256E-2</v>
      </c>
      <c r="BD25" s="168">
        <f t="shared" si="10"/>
        <v>-7.8414714911724248E-3</v>
      </c>
      <c r="BE25" s="168">
        <f t="shared" si="11"/>
        <v>2.9781198903661377E-2</v>
      </c>
      <c r="BF25" s="168">
        <f t="shared" si="12"/>
        <v>-4.1970754126300025E-2</v>
      </c>
      <c r="BG25" s="168">
        <f t="shared" si="13"/>
        <v>3.812339103538509E-3</v>
      </c>
      <c r="BH25" s="168">
        <f t="shared" si="13"/>
        <v>4.2701440136594826E-2</v>
      </c>
      <c r="BI25" s="168">
        <f t="shared" si="8"/>
        <v>1.0386978749961084E-2</v>
      </c>
      <c r="BJ25" s="168">
        <f t="shared" si="8"/>
        <v>3.2388385628859151E-2</v>
      </c>
      <c r="BK25" s="168">
        <f t="shared" si="8"/>
        <v>6.1266608259155975E-2</v>
      </c>
      <c r="BL25" s="397">
        <f t="shared" si="8"/>
        <v>6.915441781263576E-3</v>
      </c>
    </row>
    <row r="26" spans="1:64" s="101" customFormat="1" ht="13.8" x14ac:dyDescent="0.3">
      <c r="A26" s="101">
        <v>22</v>
      </c>
      <c r="B26" s="101" t="s">
        <v>129</v>
      </c>
      <c r="C26" s="101" t="s">
        <v>158</v>
      </c>
      <c r="D26" s="170">
        <f>'1 Utsläpp'!D26/'7 Syss'!D26</f>
        <v>0.18576110838800422</v>
      </c>
      <c r="E26" s="170">
        <f>'1 Utsläpp'!E26/'7 Syss'!E26</f>
        <v>0.2439173224259287</v>
      </c>
      <c r="F26" s="170">
        <f>'1 Utsläpp'!F26/'7 Syss'!F26</f>
        <v>0.24151447163164519</v>
      </c>
      <c r="G26" s="170">
        <f>'1 Utsläpp'!G26/'7 Syss'!G26</f>
        <v>0.21457042811514462</v>
      </c>
      <c r="H26" s="170">
        <f>'1 Utsläpp'!H26/'7 Syss'!H26</f>
        <v>0.18767815920032993</v>
      </c>
      <c r="I26" s="170">
        <f>'1 Utsläpp'!I26/'7 Syss'!I26</f>
        <v>0.25103696322061392</v>
      </c>
      <c r="J26" s="170">
        <f>'1 Utsläpp'!J26/'7 Syss'!J26</f>
        <v>0.2608526319439553</v>
      </c>
      <c r="K26" s="170">
        <f>'1 Utsläpp'!K26/'7 Syss'!K26</f>
        <v>0.22886256769550078</v>
      </c>
      <c r="L26" s="170">
        <f>'1 Utsläpp'!L26/'7 Syss'!L26</f>
        <v>0.1714499175383408</v>
      </c>
      <c r="M26" s="170">
        <f>'1 Utsläpp'!M26/'7 Syss'!M26</f>
        <v>0.22590150585461513</v>
      </c>
      <c r="N26" s="170">
        <f>'1 Utsläpp'!N26/'7 Syss'!N26</f>
        <v>0.23042470645067265</v>
      </c>
      <c r="O26" s="170">
        <f>'1 Utsläpp'!O26/'7 Syss'!O26</f>
        <v>0.20642240941802603</v>
      </c>
      <c r="P26" s="170">
        <f>'1 Utsläpp'!P26/'7 Syss'!P26</f>
        <v>0.18031459319986892</v>
      </c>
      <c r="Q26" s="170">
        <f>'1 Utsläpp'!Q26/'7 Syss'!Q26</f>
        <v>0.24035367738787006</v>
      </c>
      <c r="R26" s="170">
        <f>'1 Utsläpp'!R26/'7 Syss'!R26</f>
        <v>0.22897763049319841</v>
      </c>
      <c r="S26" s="170">
        <f>'1 Utsläpp'!S26/'7 Syss'!S26</f>
        <v>0.2018967051427645</v>
      </c>
      <c r="T26" s="170">
        <f>'1 Utsläpp'!T26/'7 Syss'!T26</f>
        <v>0.16012794713150158</v>
      </c>
      <c r="U26" s="170">
        <f>'1 Utsläpp'!U26/'7 Syss'!U26</f>
        <v>0.20463527335966122</v>
      </c>
      <c r="V26" s="170">
        <f>'1 Utsläpp'!V26/'7 Syss'!V26</f>
        <v>0.19921165049026837</v>
      </c>
      <c r="W26" s="170">
        <f>'1 Utsläpp'!W26/'7 Syss'!W26</f>
        <v>0.18055363456561102</v>
      </c>
      <c r="X26" s="170">
        <f>'1 Utsläpp'!X26/'7 Syss'!X26</f>
        <v>0.14698832577895415</v>
      </c>
      <c r="Y26" s="170">
        <f>'1 Utsläpp'!Y26/'7 Syss'!Y26</f>
        <v>0.19187396415649013</v>
      </c>
      <c r="Z26" s="170">
        <f>'1 Utsläpp'!Z26/'7 Syss'!Z26</f>
        <v>0.19988261764440757</v>
      </c>
      <c r="AA26" s="170">
        <f>'1 Utsläpp'!AA26/'7 Syss'!AA26</f>
        <v>0.16801091804560195</v>
      </c>
      <c r="AB26" s="170">
        <f>'1 Utsläpp'!AB26/'7 Syss'!AB26</f>
        <v>0.13533114941056706</v>
      </c>
      <c r="AC26" s="170">
        <f>'1 Utsläpp'!AC26/'7 Syss'!AC26</f>
        <v>0.17380415032899343</v>
      </c>
      <c r="AD26" s="170">
        <f>'1 Utsläpp'!AD26/'7 Syss'!AD26</f>
        <v>0.17190633841693345</v>
      </c>
      <c r="AE26" s="170">
        <f>'1 Utsläpp'!AE26/'7 Syss'!AE26</f>
        <v>0.15683173629474439</v>
      </c>
      <c r="AF26" s="170">
        <f>'1 Utsläpp'!AF26/'7 Syss'!AF26</f>
        <v>0.12788899173444118</v>
      </c>
      <c r="AG26" s="170">
        <f>'1 Utsläpp'!AG26/'7 Syss'!AG26</f>
        <v>0.16205648038095469</v>
      </c>
      <c r="AH26" s="170">
        <f>'1 Utsläpp'!AH26/'7 Syss'!AH26</f>
        <v>0.16432060645641691</v>
      </c>
      <c r="AI26" s="170">
        <f>'1 Utsläpp'!AI26/'7 Syss'!AI26</f>
        <v>0.14449720547195163</v>
      </c>
      <c r="AJ26" s="170">
        <f>'1 Utsläpp'!AJ26/'7 Syss'!AJ26</f>
        <v>0.11608735741565503</v>
      </c>
      <c r="AK26" s="170">
        <f>'1 Utsläpp'!AK26/'7 Syss'!AK26</f>
        <v>0.15118509248927228</v>
      </c>
      <c r="AL26" s="170">
        <f>'1 Utsläpp'!AL26/'7 Syss'!AL26</f>
        <v>0.15452984807844586</v>
      </c>
      <c r="AM26" s="170">
        <f>'1 Utsläpp'!AM26/'7 Syss'!AM26</f>
        <v>0.14060081681869899</v>
      </c>
      <c r="AN26" s="170">
        <f>'1 Utsläpp'!AN26/'7 Syss'!AN26</f>
        <v>0.11156755661998054</v>
      </c>
      <c r="AO26" s="170">
        <f>'1 Utsläpp'!AO26/'7 Syss'!AO26</f>
        <v>0.14455986358795686</v>
      </c>
      <c r="AP26" s="170">
        <f>'1 Utsläpp'!AP26/'7 Syss'!AP26</f>
        <v>0.14335279693744415</v>
      </c>
      <c r="AQ26" s="170">
        <f>'1 Utsläpp'!AQ26/'7 Syss'!AQ26</f>
        <v>0.12170927200465437</v>
      </c>
      <c r="AR26" s="170">
        <f>'1 Utsläpp'!AR26/'7 Syss'!AR26</f>
        <v>0.10133044386523694</v>
      </c>
      <c r="AS26" s="170">
        <f>'1 Utsläpp'!AS26/'7 Syss'!AS26</f>
        <v>0.13449550005674238</v>
      </c>
      <c r="AT26" s="170">
        <f>'1 Utsläpp'!AT26/'7 Syss'!AT26</f>
        <v>0.14298720266556883</v>
      </c>
      <c r="AU26" s="170">
        <f>'1 Utsläpp'!AU26/'7 Syss'!AU26</f>
        <v>0.11571774597157654</v>
      </c>
      <c r="AV26" s="170">
        <f>'1 Utsläpp'!AV26/'7 Syss'!AV26</f>
        <v>9.8868378878521332E-2</v>
      </c>
      <c r="AW26" s="170">
        <f>'1 Utsläpp'!AW26/'7 Syss'!AW26</f>
        <v>0.13371002792551459</v>
      </c>
      <c r="AX26" s="170">
        <f>'1 Utsläpp'!AX26/'7 Syss'!AX26</f>
        <v>0.1363733512373905</v>
      </c>
      <c r="AY26" s="170">
        <f>'1 Utsläpp'!AY26/'7 Syss'!AY26</f>
        <v>0.1061993775957831</v>
      </c>
      <c r="AZ26" s="170">
        <f>'1 Utsläpp'!AZ26/'7 Syss'!AZ26</f>
        <v>8.8427623139989142E-2</v>
      </c>
      <c r="BA26" s="297">
        <f>'1 Utsläpp'!BA26/'7 Syss'!BA26</f>
        <v>0.10383906534946254</v>
      </c>
      <c r="BC26" s="290">
        <f t="shared" si="9"/>
        <v>-9.1757075846099823E-2</v>
      </c>
      <c r="BD26" s="168">
        <f t="shared" si="10"/>
        <v>-6.9620732071947855E-2</v>
      </c>
      <c r="BE26" s="168">
        <f t="shared" si="11"/>
        <v>-2.5503113973762703E-3</v>
      </c>
      <c r="BF26" s="168">
        <f t="shared" si="12"/>
        <v>-4.9228180683298373E-2</v>
      </c>
      <c r="BG26" s="168">
        <f t="shared" si="13"/>
        <v>-2.4297386775390062E-2</v>
      </c>
      <c r="BH26" s="168">
        <f t="shared" si="13"/>
        <v>-5.8401368885681038E-3</v>
      </c>
      <c r="BI26" s="168">
        <f t="shared" si="8"/>
        <v>-4.6254848719905373E-2</v>
      </c>
      <c r="BJ26" s="168">
        <f t="shared" si="8"/>
        <v>-8.2255044771883168E-2</v>
      </c>
      <c r="BK26" s="168">
        <f t="shared" si="8"/>
        <v>-0.10560257846809296</v>
      </c>
      <c r="BL26" s="397">
        <f t="shared" si="8"/>
        <v>-0.22340106452368835</v>
      </c>
    </row>
    <row r="27" spans="1:64" s="101" customFormat="1" ht="13.8" x14ac:dyDescent="0.3">
      <c r="A27" s="101">
        <v>23</v>
      </c>
      <c r="B27" s="101" t="s">
        <v>129</v>
      </c>
      <c r="C27" s="101" t="s">
        <v>159</v>
      </c>
      <c r="D27" s="170">
        <f>'1 Utsläpp'!D27/'7 Syss'!D27</f>
        <v>0.17892005105806261</v>
      </c>
      <c r="E27" s="170">
        <f>'1 Utsläpp'!E27/'7 Syss'!E27</f>
        <v>0.2167909672002398</v>
      </c>
      <c r="F27" s="170">
        <f>'1 Utsläpp'!F27/'7 Syss'!F27</f>
        <v>0.20974906564104034</v>
      </c>
      <c r="G27" s="170">
        <f>'1 Utsläpp'!G27/'7 Syss'!G27</f>
        <v>0.17591420454454049</v>
      </c>
      <c r="H27" s="170">
        <f>'1 Utsläpp'!H27/'7 Syss'!H27</f>
        <v>0.18568701978668567</v>
      </c>
      <c r="I27" s="170">
        <f>'1 Utsläpp'!I27/'7 Syss'!I27</f>
        <v>0.23398793717082736</v>
      </c>
      <c r="J27" s="170">
        <f>'1 Utsläpp'!J27/'7 Syss'!J27</f>
        <v>0.22565032137676025</v>
      </c>
      <c r="K27" s="170">
        <f>'1 Utsläpp'!K27/'7 Syss'!K27</f>
        <v>0.1822494651702701</v>
      </c>
      <c r="L27" s="170">
        <f>'1 Utsläpp'!L27/'7 Syss'!L27</f>
        <v>0.22609154058526898</v>
      </c>
      <c r="M27" s="170">
        <f>'1 Utsläpp'!M27/'7 Syss'!M27</f>
        <v>0.26318205703615521</v>
      </c>
      <c r="N27" s="170">
        <f>'1 Utsläpp'!N27/'7 Syss'!N27</f>
        <v>0.25847749813285242</v>
      </c>
      <c r="O27" s="170">
        <f>'1 Utsläpp'!O27/'7 Syss'!O27</f>
        <v>0.22033610305927823</v>
      </c>
      <c r="P27" s="170">
        <f>'1 Utsläpp'!P27/'7 Syss'!P27</f>
        <v>0.19732616352641899</v>
      </c>
      <c r="Q27" s="170">
        <f>'1 Utsläpp'!Q27/'7 Syss'!Q27</f>
        <v>0.23716066157200816</v>
      </c>
      <c r="R27" s="170">
        <f>'1 Utsläpp'!R27/'7 Syss'!R27</f>
        <v>0.2249690826759729</v>
      </c>
      <c r="S27" s="170">
        <f>'1 Utsläpp'!S27/'7 Syss'!S27</f>
        <v>0.19134301994969877</v>
      </c>
      <c r="T27" s="170">
        <f>'1 Utsläpp'!T27/'7 Syss'!T27</f>
        <v>0.22279443788822123</v>
      </c>
      <c r="U27" s="170">
        <f>'1 Utsläpp'!U27/'7 Syss'!U27</f>
        <v>0.24286039704431428</v>
      </c>
      <c r="V27" s="170">
        <f>'1 Utsläpp'!V27/'7 Syss'!V27</f>
        <v>0.23124586899201896</v>
      </c>
      <c r="W27" s="170">
        <f>'1 Utsläpp'!W27/'7 Syss'!W27</f>
        <v>0.20170434608129564</v>
      </c>
      <c r="X27" s="170">
        <f>'1 Utsläpp'!X27/'7 Syss'!X27</f>
        <v>0.20406172890047963</v>
      </c>
      <c r="Y27" s="170">
        <f>'1 Utsläpp'!Y27/'7 Syss'!Y27</f>
        <v>0.23600227771060894</v>
      </c>
      <c r="Z27" s="170">
        <f>'1 Utsläpp'!Z27/'7 Syss'!Z27</f>
        <v>0.22324095255302079</v>
      </c>
      <c r="AA27" s="170">
        <f>'1 Utsläpp'!AA27/'7 Syss'!AA27</f>
        <v>0.19165714203536949</v>
      </c>
      <c r="AB27" s="170">
        <f>'1 Utsläpp'!AB27/'7 Syss'!AB27</f>
        <v>0.19063159363460047</v>
      </c>
      <c r="AC27" s="170">
        <f>'1 Utsläpp'!AC27/'7 Syss'!AC27</f>
        <v>0.22795183742370939</v>
      </c>
      <c r="AD27" s="170">
        <f>'1 Utsläpp'!AD27/'7 Syss'!AD27</f>
        <v>0.21154443958354704</v>
      </c>
      <c r="AE27" s="170">
        <f>'1 Utsläpp'!AE27/'7 Syss'!AE27</f>
        <v>0.18586203494536463</v>
      </c>
      <c r="AF27" s="170">
        <f>'1 Utsläpp'!AF27/'7 Syss'!AF27</f>
        <v>0.19464341464454601</v>
      </c>
      <c r="AG27" s="170">
        <f>'1 Utsläpp'!AG27/'7 Syss'!AG27</f>
        <v>0.23969453014047679</v>
      </c>
      <c r="AH27" s="170">
        <f>'1 Utsläpp'!AH27/'7 Syss'!AH27</f>
        <v>0.22365944743641067</v>
      </c>
      <c r="AI27" s="170">
        <f>'1 Utsläpp'!AI27/'7 Syss'!AI27</f>
        <v>0.19132484367098107</v>
      </c>
      <c r="AJ27" s="170">
        <f>'1 Utsläpp'!AJ27/'7 Syss'!AJ27</f>
        <v>0.18606609691250506</v>
      </c>
      <c r="AK27" s="170">
        <f>'1 Utsläpp'!AK27/'7 Syss'!AK27</f>
        <v>0.23655935153459931</v>
      </c>
      <c r="AL27" s="170">
        <f>'1 Utsläpp'!AL27/'7 Syss'!AL27</f>
        <v>0.23566483387560055</v>
      </c>
      <c r="AM27" s="170">
        <f>'1 Utsläpp'!AM27/'7 Syss'!AM27</f>
        <v>0.19037602208626175</v>
      </c>
      <c r="AN27" s="170">
        <f>'1 Utsläpp'!AN27/'7 Syss'!AN27</f>
        <v>0.19024639054935824</v>
      </c>
      <c r="AO27" s="170">
        <f>'1 Utsläpp'!AO27/'7 Syss'!AO27</f>
        <v>0.26418060943622984</v>
      </c>
      <c r="AP27" s="170">
        <f>'1 Utsläpp'!AP27/'7 Syss'!AP27</f>
        <v>0.25000866701369123</v>
      </c>
      <c r="AQ27" s="170">
        <f>'1 Utsläpp'!AQ27/'7 Syss'!AQ27</f>
        <v>0.19693096402155433</v>
      </c>
      <c r="AR27" s="170">
        <f>'1 Utsläpp'!AR27/'7 Syss'!AR27</f>
        <v>0.17220131500933622</v>
      </c>
      <c r="AS27" s="170">
        <f>'1 Utsläpp'!AS27/'7 Syss'!AS27</f>
        <v>0.24614301589433876</v>
      </c>
      <c r="AT27" s="170">
        <f>'1 Utsläpp'!AT27/'7 Syss'!AT27</f>
        <v>0.23233376666030295</v>
      </c>
      <c r="AU27" s="170">
        <f>'1 Utsläpp'!AU27/'7 Syss'!AU27</f>
        <v>0.18217360659908105</v>
      </c>
      <c r="AV27" s="170">
        <f>'1 Utsläpp'!AV27/'7 Syss'!AV27</f>
        <v>0.17755116307388452</v>
      </c>
      <c r="AW27" s="170">
        <f>'1 Utsläpp'!AW27/'7 Syss'!AW27</f>
        <v>0.2498783953900944</v>
      </c>
      <c r="AX27" s="170">
        <f>'1 Utsläpp'!AX27/'7 Syss'!AX27</f>
        <v>0.22796195872378841</v>
      </c>
      <c r="AY27" s="170">
        <f>'1 Utsläpp'!AY27/'7 Syss'!AY27</f>
        <v>0.17982492755455548</v>
      </c>
      <c r="AZ27" s="170">
        <f>'1 Utsläpp'!AZ27/'7 Syss'!AZ27</f>
        <v>0.16607187250015498</v>
      </c>
      <c r="BA27" s="297">
        <f>'1 Utsläpp'!BA27/'7 Syss'!BA27</f>
        <v>0.21445817400444855</v>
      </c>
      <c r="BB27"/>
      <c r="BC27" s="290">
        <f t="shared" si="9"/>
        <v>-9.4851079633704427E-2</v>
      </c>
      <c r="BD27" s="168">
        <f t="shared" si="10"/>
        <v>-6.8277507499070023E-2</v>
      </c>
      <c r="BE27" s="168">
        <f t="shared" si="11"/>
        <v>-7.0697150480868554E-2</v>
      </c>
      <c r="BF27" s="168">
        <f t="shared" si="12"/>
        <v>-7.4936704320698211E-2</v>
      </c>
      <c r="BG27" s="168">
        <f t="shared" si="13"/>
        <v>3.1067405404298087E-2</v>
      </c>
      <c r="BH27" s="168">
        <f t="shared" si="13"/>
        <v>1.517564689854578E-2</v>
      </c>
      <c r="BI27" s="168">
        <f t="shared" si="8"/>
        <v>-1.8816928763121132E-2</v>
      </c>
      <c r="BJ27" s="168">
        <f t="shared" si="8"/>
        <v>-1.2892531955490338E-2</v>
      </c>
      <c r="BK27" s="168">
        <f t="shared" si="8"/>
        <v>-6.4653423694851608E-2</v>
      </c>
      <c r="BL27" s="397">
        <f t="shared" si="8"/>
        <v>-0.14174983527627527</v>
      </c>
    </row>
    <row r="28" spans="1:64" s="101" customFormat="1" ht="13.8" x14ac:dyDescent="0.3">
      <c r="A28" s="101">
        <v>24</v>
      </c>
      <c r="B28" s="101" t="s">
        <v>129</v>
      </c>
      <c r="C28" s="101" t="s">
        <v>160</v>
      </c>
      <c r="D28" s="170">
        <f>'1 Utsläpp'!D28/'7 Syss'!D28</f>
        <v>1.2665180980961088</v>
      </c>
      <c r="E28" s="170">
        <f>'1 Utsläpp'!E28/'7 Syss'!E28</f>
        <v>0.89531995300045586</v>
      </c>
      <c r="F28" s="170">
        <f>'1 Utsläpp'!F28/'7 Syss'!F28</f>
        <v>0.89072641025999044</v>
      </c>
      <c r="G28" s="170">
        <f>'1 Utsläpp'!G28/'7 Syss'!G28</f>
        <v>1.0678050361848359</v>
      </c>
      <c r="H28" s="170">
        <f>'1 Utsläpp'!H28/'7 Syss'!H28</f>
        <v>1.1633498173504968</v>
      </c>
      <c r="I28" s="170">
        <f>'1 Utsläpp'!I28/'7 Syss'!I28</f>
        <v>0.83017638065203347</v>
      </c>
      <c r="J28" s="170">
        <f>'1 Utsläpp'!J28/'7 Syss'!J28</f>
        <v>0.85459048775529822</v>
      </c>
      <c r="K28" s="170">
        <f>'1 Utsläpp'!K28/'7 Syss'!K28</f>
        <v>1.1117491928780614</v>
      </c>
      <c r="L28" s="170">
        <f>'1 Utsläpp'!L28/'7 Syss'!L28</f>
        <v>1.4319999752020205</v>
      </c>
      <c r="M28" s="170">
        <f>'1 Utsläpp'!M28/'7 Syss'!M28</f>
        <v>0.94451804874177758</v>
      </c>
      <c r="N28" s="170">
        <f>'1 Utsläpp'!N28/'7 Syss'!N28</f>
        <v>0.94455911618110011</v>
      </c>
      <c r="O28" s="170">
        <f>'1 Utsläpp'!O28/'7 Syss'!O28</f>
        <v>1.2816304840283945</v>
      </c>
      <c r="P28" s="170">
        <f>'1 Utsläpp'!P28/'7 Syss'!P28</f>
        <v>1.1188742371458502</v>
      </c>
      <c r="Q28" s="170">
        <f>'1 Utsläpp'!Q28/'7 Syss'!Q28</f>
        <v>0.82935097640575595</v>
      </c>
      <c r="R28" s="170">
        <f>'1 Utsläpp'!R28/'7 Syss'!R28</f>
        <v>0.82564682635918829</v>
      </c>
      <c r="S28" s="170">
        <f>'1 Utsläpp'!S28/'7 Syss'!S28</f>
        <v>0.89081335107213055</v>
      </c>
      <c r="T28" s="170">
        <f>'1 Utsläpp'!T28/'7 Syss'!T28</f>
        <v>0.94908075034132366</v>
      </c>
      <c r="U28" s="170">
        <f>'1 Utsläpp'!U28/'7 Syss'!U28</f>
        <v>0.72168650653349709</v>
      </c>
      <c r="V28" s="170">
        <f>'1 Utsläpp'!V28/'7 Syss'!V28</f>
        <v>0.72216686665033403</v>
      </c>
      <c r="W28" s="170">
        <f>'1 Utsläpp'!W28/'7 Syss'!W28</f>
        <v>0.86436237926592008</v>
      </c>
      <c r="X28" s="170">
        <f>'1 Utsläpp'!X28/'7 Syss'!X28</f>
        <v>0.84763864696772462</v>
      </c>
      <c r="Y28" s="170">
        <f>'1 Utsläpp'!Y28/'7 Syss'!Y28</f>
        <v>0.66240425117185087</v>
      </c>
      <c r="Z28" s="170">
        <f>'1 Utsläpp'!Z28/'7 Syss'!Z28</f>
        <v>0.61561364034523303</v>
      </c>
      <c r="AA28" s="170">
        <f>'1 Utsläpp'!AA28/'7 Syss'!AA28</f>
        <v>0.70395092470286535</v>
      </c>
      <c r="AB28" s="170">
        <f>'1 Utsläpp'!AB28/'7 Syss'!AB28</f>
        <v>0.86090135776407872</v>
      </c>
      <c r="AC28" s="170">
        <f>'1 Utsläpp'!AC28/'7 Syss'!AC28</f>
        <v>0.67514665796081708</v>
      </c>
      <c r="AD28" s="170">
        <f>'1 Utsläpp'!AD28/'7 Syss'!AD28</f>
        <v>0.65078449766055335</v>
      </c>
      <c r="AE28" s="170">
        <f>'1 Utsläpp'!AE28/'7 Syss'!AE28</f>
        <v>0.69496121369825337</v>
      </c>
      <c r="AF28" s="170">
        <f>'1 Utsläpp'!AF28/'7 Syss'!AF28</f>
        <v>0.77898604134794269</v>
      </c>
      <c r="AG28" s="170">
        <f>'1 Utsläpp'!AG28/'7 Syss'!AG28</f>
        <v>0.65566939927897272</v>
      </c>
      <c r="AH28" s="170">
        <f>'1 Utsläpp'!AH28/'7 Syss'!AH28</f>
        <v>0.6257969381277243</v>
      </c>
      <c r="AI28" s="170">
        <f>'1 Utsläpp'!AI28/'7 Syss'!AI28</f>
        <v>0.64550487316695204</v>
      </c>
      <c r="AJ28" s="170">
        <f>'1 Utsläpp'!AJ28/'7 Syss'!AJ28</f>
        <v>0.74704413497351818</v>
      </c>
      <c r="AK28" s="170">
        <f>'1 Utsläpp'!AK28/'7 Syss'!AK28</f>
        <v>0.57948950865476567</v>
      </c>
      <c r="AL28" s="170">
        <f>'1 Utsläpp'!AL28/'7 Syss'!AL28</f>
        <v>0.60401839737650798</v>
      </c>
      <c r="AM28" s="170">
        <f>'1 Utsläpp'!AM28/'7 Syss'!AM28</f>
        <v>0.67889290899894128</v>
      </c>
      <c r="AN28" s="170">
        <f>'1 Utsläpp'!AN28/'7 Syss'!AN28</f>
        <v>0.65002641155976992</v>
      </c>
      <c r="AO28" s="170">
        <f>'1 Utsläpp'!AO28/'7 Syss'!AO28</f>
        <v>0.55781137693953242</v>
      </c>
      <c r="AP28" s="170">
        <f>'1 Utsläpp'!AP28/'7 Syss'!AP28</f>
        <v>0.55519867619413354</v>
      </c>
      <c r="AQ28" s="170">
        <f>'1 Utsläpp'!AQ28/'7 Syss'!AQ28</f>
        <v>0.54161806822857905</v>
      </c>
      <c r="AR28" s="170">
        <f>'1 Utsläpp'!AR28/'7 Syss'!AR28</f>
        <v>0.64332118822553064</v>
      </c>
      <c r="AS28" s="170">
        <f>'1 Utsläpp'!AS28/'7 Syss'!AS28</f>
        <v>0.52712711940793755</v>
      </c>
      <c r="AT28" s="170">
        <f>'1 Utsläpp'!AT28/'7 Syss'!AT28</f>
        <v>0.53036509544297716</v>
      </c>
      <c r="AU28" s="170">
        <f>'1 Utsläpp'!AU28/'7 Syss'!AU28</f>
        <v>0.54922672183532018</v>
      </c>
      <c r="AV28" s="170">
        <f>'1 Utsläpp'!AV28/'7 Syss'!AV28</f>
        <v>0.64610617359634348</v>
      </c>
      <c r="AW28" s="170">
        <f>'1 Utsläpp'!AW28/'7 Syss'!AW28</f>
        <v>0.50441972335750196</v>
      </c>
      <c r="AX28" s="170">
        <f>'1 Utsläpp'!AX28/'7 Syss'!AX28</f>
        <v>0.50543380527709181</v>
      </c>
      <c r="AY28" s="170">
        <f>'1 Utsläpp'!AY28/'7 Syss'!AY28</f>
        <v>0.53336628257310703</v>
      </c>
      <c r="AZ28" s="170">
        <f>'1 Utsläpp'!AZ28/'7 Syss'!AZ28</f>
        <v>0.61540512005075376</v>
      </c>
      <c r="BA28" s="297">
        <f>'1 Utsläpp'!BA28/'7 Syss'!BA28</f>
        <v>0.46632359438972426</v>
      </c>
      <c r="BB28"/>
      <c r="BC28" s="290">
        <f t="shared" si="9"/>
        <v>-1.031530906282685E-2</v>
      </c>
      <c r="BD28" s="168">
        <f t="shared" si="10"/>
        <v>-5.5008303523578217E-2</v>
      </c>
      <c r="BE28" s="168">
        <f t="shared" si="11"/>
        <v>-4.4729178609339781E-2</v>
      </c>
      <c r="BF28" s="168">
        <f t="shared" si="12"/>
        <v>1.404800550990859E-2</v>
      </c>
      <c r="BG28" s="168">
        <f t="shared" ref="BG28:BG41" si="14">AV28/AR28-1</f>
        <v>4.3290745303985467E-3</v>
      </c>
      <c r="BH28" s="168">
        <f t="shared" ref="BH28:BH41" si="15">AW28/AS28-1</f>
        <v>-4.3077647145038256E-2</v>
      </c>
      <c r="BI28" s="168">
        <f t="shared" si="8"/>
        <v>-4.7007788370880599E-2</v>
      </c>
      <c r="BJ28" s="168">
        <f t="shared" si="8"/>
        <v>-2.8877763283645774E-2</v>
      </c>
      <c r="BK28" s="168">
        <f t="shared" si="8"/>
        <v>-4.7517041006901573E-2</v>
      </c>
      <c r="BL28" s="397">
        <f t="shared" si="8"/>
        <v>-7.5524661712677466E-2</v>
      </c>
    </row>
    <row r="29" spans="1:64" s="101" customFormat="1" ht="13.8" x14ac:dyDescent="0.3">
      <c r="A29" s="101">
        <v>25</v>
      </c>
      <c r="B29" s="101" t="s">
        <v>129</v>
      </c>
      <c r="C29" s="101" t="s">
        <v>161</v>
      </c>
      <c r="D29" s="170">
        <f>'1 Utsläpp'!D29/'7 Syss'!D29</f>
        <v>0.54528739086363232</v>
      </c>
      <c r="E29" s="170">
        <f>'1 Utsläpp'!E29/'7 Syss'!E29</f>
        <v>0.63239570401592204</v>
      </c>
      <c r="F29" s="170">
        <f>'1 Utsläpp'!F29/'7 Syss'!F29</f>
        <v>0.64014084662108728</v>
      </c>
      <c r="G29" s="170">
        <f>'1 Utsläpp'!G29/'7 Syss'!G29</f>
        <v>0.5411266633282662</v>
      </c>
      <c r="H29" s="170">
        <f>'1 Utsläpp'!H29/'7 Syss'!H29</f>
        <v>0.48983234455563424</v>
      </c>
      <c r="I29" s="170">
        <f>'1 Utsläpp'!I29/'7 Syss'!I29</f>
        <v>0.60583396426317626</v>
      </c>
      <c r="J29" s="170">
        <f>'1 Utsläpp'!J29/'7 Syss'!J29</f>
        <v>0.63042579992292802</v>
      </c>
      <c r="K29" s="170">
        <f>'1 Utsläpp'!K29/'7 Syss'!K29</f>
        <v>0.53419321985732071</v>
      </c>
      <c r="L29" s="170">
        <f>'1 Utsläpp'!L29/'7 Syss'!L29</f>
        <v>0.49238713592776651</v>
      </c>
      <c r="M29" s="170">
        <f>'1 Utsläpp'!M29/'7 Syss'!M29</f>
        <v>0.57455527248163041</v>
      </c>
      <c r="N29" s="170">
        <f>'1 Utsläpp'!N29/'7 Syss'!N29</f>
        <v>0.58390263697801825</v>
      </c>
      <c r="O29" s="170">
        <f>'1 Utsläpp'!O29/'7 Syss'!O29</f>
        <v>0.51961689527432298</v>
      </c>
      <c r="P29" s="170">
        <f>'1 Utsläpp'!P29/'7 Syss'!P29</f>
        <v>0.49126418518947618</v>
      </c>
      <c r="Q29" s="170">
        <f>'1 Utsläpp'!Q29/'7 Syss'!Q29</f>
        <v>0.57191537473585696</v>
      </c>
      <c r="R29" s="170">
        <f>'1 Utsläpp'!R29/'7 Syss'!R29</f>
        <v>0.56704034078058341</v>
      </c>
      <c r="S29" s="170">
        <f>'1 Utsläpp'!S29/'7 Syss'!S29</f>
        <v>0.47940232924934173</v>
      </c>
      <c r="T29" s="170">
        <f>'1 Utsläpp'!T29/'7 Syss'!T29</f>
        <v>0.43098403792148515</v>
      </c>
      <c r="U29" s="170">
        <f>'1 Utsläpp'!U29/'7 Syss'!U29</f>
        <v>0.49910650669653173</v>
      </c>
      <c r="V29" s="170">
        <f>'1 Utsläpp'!V29/'7 Syss'!V29</f>
        <v>0.49010358349532473</v>
      </c>
      <c r="W29" s="170">
        <f>'1 Utsläpp'!W29/'7 Syss'!W29</f>
        <v>0.43123004904465773</v>
      </c>
      <c r="X29" s="170">
        <f>'1 Utsläpp'!X29/'7 Syss'!X29</f>
        <v>0.39624034040259121</v>
      </c>
      <c r="Y29" s="170">
        <f>'1 Utsläpp'!Y29/'7 Syss'!Y29</f>
        <v>0.47411771267685182</v>
      </c>
      <c r="Z29" s="170">
        <f>'1 Utsläpp'!Z29/'7 Syss'!Z29</f>
        <v>0.48552277195186283</v>
      </c>
      <c r="AA29" s="170">
        <f>'1 Utsläpp'!AA29/'7 Syss'!AA29</f>
        <v>0.40626169037633636</v>
      </c>
      <c r="AB29" s="170">
        <f>'1 Utsläpp'!AB29/'7 Syss'!AB29</f>
        <v>0.37404722742058827</v>
      </c>
      <c r="AC29" s="170">
        <f>'1 Utsläpp'!AC29/'7 Syss'!AC29</f>
        <v>0.45355574550130245</v>
      </c>
      <c r="AD29" s="170">
        <f>'1 Utsläpp'!AD29/'7 Syss'!AD29</f>
        <v>0.45483215512611952</v>
      </c>
      <c r="AE29" s="170">
        <f>'1 Utsläpp'!AE29/'7 Syss'!AE29</f>
        <v>0.38535015821752699</v>
      </c>
      <c r="AF29" s="170">
        <f>'1 Utsläpp'!AF29/'7 Syss'!AF29</f>
        <v>0.36182873709986091</v>
      </c>
      <c r="AG29" s="170">
        <f>'1 Utsläpp'!AG29/'7 Syss'!AG29</f>
        <v>0.43658248474088052</v>
      </c>
      <c r="AH29" s="170">
        <f>'1 Utsläpp'!AH29/'7 Syss'!AH29</f>
        <v>0.42717311165582439</v>
      </c>
      <c r="AI29" s="170">
        <f>'1 Utsläpp'!AI29/'7 Syss'!AI29</f>
        <v>0.36075882432048811</v>
      </c>
      <c r="AJ29" s="170">
        <f>'1 Utsläpp'!AJ29/'7 Syss'!AJ29</f>
        <v>0.33269389458549536</v>
      </c>
      <c r="AK29" s="170">
        <f>'1 Utsläpp'!AK29/'7 Syss'!AK29</f>
        <v>0.37375991669912617</v>
      </c>
      <c r="AL29" s="170">
        <f>'1 Utsläpp'!AL29/'7 Syss'!AL29</f>
        <v>0.40213812502377128</v>
      </c>
      <c r="AM29" s="170">
        <f>'1 Utsläpp'!AM29/'7 Syss'!AM29</f>
        <v>0.35062273069403765</v>
      </c>
      <c r="AN29" s="170">
        <f>'1 Utsläpp'!AN29/'7 Syss'!AN29</f>
        <v>0.29633594904482774</v>
      </c>
      <c r="AO29" s="170">
        <f>'1 Utsläpp'!AO29/'7 Syss'!AO29</f>
        <v>0.34206185588219634</v>
      </c>
      <c r="AP29" s="170">
        <f>'1 Utsläpp'!AP29/'7 Syss'!AP29</f>
        <v>0.35694812853307423</v>
      </c>
      <c r="AQ29" s="170">
        <f>'1 Utsläpp'!AQ29/'7 Syss'!AQ29</f>
        <v>0.30226713596366267</v>
      </c>
      <c r="AR29" s="170">
        <f>'1 Utsläpp'!AR29/'7 Syss'!AR29</f>
        <v>0.27483245040053805</v>
      </c>
      <c r="AS29" s="170">
        <f>'1 Utsläpp'!AS29/'7 Syss'!AS29</f>
        <v>0.32227085240469028</v>
      </c>
      <c r="AT29" s="170">
        <f>'1 Utsläpp'!AT29/'7 Syss'!AT29</f>
        <v>0.34238169053125928</v>
      </c>
      <c r="AU29" s="170">
        <f>'1 Utsläpp'!AU29/'7 Syss'!AU29</f>
        <v>0.29155117470900699</v>
      </c>
      <c r="AV29" s="170">
        <f>'1 Utsläpp'!AV29/'7 Syss'!AV29</f>
        <v>0.2673100441398199</v>
      </c>
      <c r="AW29" s="170">
        <f>'1 Utsläpp'!AW29/'7 Syss'!AW29</f>
        <v>0.31805454035491187</v>
      </c>
      <c r="AX29" s="170">
        <f>'1 Utsläpp'!AX29/'7 Syss'!AX29</f>
        <v>0.33525002386805319</v>
      </c>
      <c r="AY29" s="170">
        <f>'1 Utsläpp'!AY29/'7 Syss'!AY29</f>
        <v>0.28487091638082956</v>
      </c>
      <c r="AZ29" s="170">
        <f>'1 Utsläpp'!AZ29/'7 Syss'!AZ29</f>
        <v>0.25390171518860688</v>
      </c>
      <c r="BA29" s="297">
        <f>'1 Utsläpp'!BA29/'7 Syss'!BA29</f>
        <v>0.27523237678113094</v>
      </c>
      <c r="BB29"/>
      <c r="BC29" s="290">
        <f t="shared" si="9"/>
        <v>-7.2564596747716203E-2</v>
      </c>
      <c r="BD29" s="168">
        <f t="shared" si="10"/>
        <v>-5.7857966730794907E-2</v>
      </c>
      <c r="BE29" s="168">
        <f t="shared" si="11"/>
        <v>-4.0808276714260017E-2</v>
      </c>
      <c r="BF29" s="168">
        <f t="shared" si="12"/>
        <v>-3.5451956166163923E-2</v>
      </c>
      <c r="BG29" s="168">
        <f t="shared" si="14"/>
        <v>-2.7370880875802972E-2</v>
      </c>
      <c r="BH29" s="168">
        <f t="shared" si="15"/>
        <v>-1.3083131838692585E-2</v>
      </c>
      <c r="BI29" s="168">
        <f t="shared" si="8"/>
        <v>-2.0829579561162159E-2</v>
      </c>
      <c r="BJ29" s="168">
        <f t="shared" si="8"/>
        <v>-2.2912815682683774E-2</v>
      </c>
      <c r="BK29" s="168">
        <f t="shared" si="8"/>
        <v>-5.0160213748644766E-2</v>
      </c>
      <c r="BL29" s="397">
        <f t="shared" si="8"/>
        <v>-0.13463779993832625</v>
      </c>
    </row>
    <row r="30" spans="1:64" s="101" customFormat="1" ht="13.8" x14ac:dyDescent="0.3">
      <c r="A30" s="101">
        <v>26</v>
      </c>
      <c r="B30" s="101" t="s">
        <v>129</v>
      </c>
      <c r="C30" s="101" t="s">
        <v>162</v>
      </c>
      <c r="D30" s="170">
        <f>'1 Utsläpp'!D30/'7 Syss'!D30</f>
        <v>0.33446282194201632</v>
      </c>
      <c r="E30" s="170">
        <f>'1 Utsläpp'!E30/'7 Syss'!E30</f>
        <v>0.395032955900328</v>
      </c>
      <c r="F30" s="170">
        <f>'1 Utsläpp'!F30/'7 Syss'!F30</f>
        <v>0.40444475201651914</v>
      </c>
      <c r="G30" s="170">
        <f>'1 Utsläpp'!G30/'7 Syss'!G30</f>
        <v>0.33907998219289193</v>
      </c>
      <c r="H30" s="170">
        <f>'1 Utsläpp'!H30/'7 Syss'!H30</f>
        <v>0.33808462638628217</v>
      </c>
      <c r="I30" s="170">
        <f>'1 Utsläpp'!I30/'7 Syss'!I30</f>
        <v>0.41042939264962641</v>
      </c>
      <c r="J30" s="170">
        <f>'1 Utsläpp'!J30/'7 Syss'!J30</f>
        <v>0.42426547787339852</v>
      </c>
      <c r="K30" s="170">
        <f>'1 Utsläpp'!K30/'7 Syss'!K30</f>
        <v>0.3588841274844482</v>
      </c>
      <c r="L30" s="170">
        <f>'1 Utsläpp'!L30/'7 Syss'!L30</f>
        <v>0.32313681003865086</v>
      </c>
      <c r="M30" s="170">
        <f>'1 Utsläpp'!M30/'7 Syss'!M30</f>
        <v>0.3802125926068099</v>
      </c>
      <c r="N30" s="170">
        <f>'1 Utsläpp'!N30/'7 Syss'!N30</f>
        <v>0.39972530671837453</v>
      </c>
      <c r="O30" s="170">
        <f>'1 Utsläpp'!O30/'7 Syss'!O30</f>
        <v>0.34590508604377507</v>
      </c>
      <c r="P30" s="170">
        <f>'1 Utsläpp'!P30/'7 Syss'!P30</f>
        <v>0.32608354758382102</v>
      </c>
      <c r="Q30" s="170">
        <f>'1 Utsläpp'!Q30/'7 Syss'!Q30</f>
        <v>0.40773719582484003</v>
      </c>
      <c r="R30" s="170">
        <f>'1 Utsläpp'!R30/'7 Syss'!R30</f>
        <v>0.41354587828337952</v>
      </c>
      <c r="S30" s="170">
        <f>'1 Utsläpp'!S30/'7 Syss'!S30</f>
        <v>0.34835484641470382</v>
      </c>
      <c r="T30" s="170">
        <f>'1 Utsläpp'!T30/'7 Syss'!T30</f>
        <v>0.30321278998128309</v>
      </c>
      <c r="U30" s="170">
        <f>'1 Utsläpp'!U30/'7 Syss'!U30</f>
        <v>0.37718776420433686</v>
      </c>
      <c r="V30" s="170">
        <f>'1 Utsläpp'!V30/'7 Syss'!V30</f>
        <v>0.36627008407386252</v>
      </c>
      <c r="W30" s="170">
        <f>'1 Utsläpp'!W30/'7 Syss'!W30</f>
        <v>0.32113642976609413</v>
      </c>
      <c r="X30" s="170">
        <f>'1 Utsläpp'!X30/'7 Syss'!X30</f>
        <v>0.28071237563164059</v>
      </c>
      <c r="Y30" s="170">
        <f>'1 Utsläpp'!Y30/'7 Syss'!Y30</f>
        <v>0.3527638256197948</v>
      </c>
      <c r="Z30" s="170">
        <f>'1 Utsläpp'!Z30/'7 Syss'!Z30</f>
        <v>0.36842820678979499</v>
      </c>
      <c r="AA30" s="170">
        <f>'1 Utsläpp'!AA30/'7 Syss'!AA30</f>
        <v>0.29475525169243499</v>
      </c>
      <c r="AB30" s="170">
        <f>'1 Utsläpp'!AB30/'7 Syss'!AB30</f>
        <v>0.27230857907717965</v>
      </c>
      <c r="AC30" s="170">
        <f>'1 Utsläpp'!AC30/'7 Syss'!AC30</f>
        <v>0.33854845878610301</v>
      </c>
      <c r="AD30" s="170">
        <f>'1 Utsläpp'!AD30/'7 Syss'!AD30</f>
        <v>0.34129254189992064</v>
      </c>
      <c r="AE30" s="170">
        <f>'1 Utsläpp'!AE30/'7 Syss'!AE30</f>
        <v>0.29309659232936996</v>
      </c>
      <c r="AF30" s="170">
        <f>'1 Utsläpp'!AF30/'7 Syss'!AF30</f>
        <v>0.27531367825254893</v>
      </c>
      <c r="AG30" s="170">
        <f>'1 Utsläpp'!AG30/'7 Syss'!AG30</f>
        <v>0.34052379305030833</v>
      </c>
      <c r="AH30" s="170">
        <f>'1 Utsläpp'!AH30/'7 Syss'!AH30</f>
        <v>0.32902649221940705</v>
      </c>
      <c r="AI30" s="170">
        <f>'1 Utsläpp'!AI30/'7 Syss'!AI30</f>
        <v>0.28008081636226917</v>
      </c>
      <c r="AJ30" s="170">
        <f>'1 Utsläpp'!AJ30/'7 Syss'!AJ30</f>
        <v>0.25864285284702354</v>
      </c>
      <c r="AK30" s="170">
        <f>'1 Utsläpp'!AK30/'7 Syss'!AK30</f>
        <v>0.31956194366818963</v>
      </c>
      <c r="AL30" s="170">
        <f>'1 Utsläpp'!AL30/'7 Syss'!AL30</f>
        <v>0.31391442859703322</v>
      </c>
      <c r="AM30" s="170">
        <f>'1 Utsläpp'!AM30/'7 Syss'!AM30</f>
        <v>0.268167476466111</v>
      </c>
      <c r="AN30" s="170">
        <f>'1 Utsläpp'!AN30/'7 Syss'!AN30</f>
        <v>0.24153269946173991</v>
      </c>
      <c r="AO30" s="170">
        <f>'1 Utsläpp'!AO30/'7 Syss'!AO30</f>
        <v>0.29601239825564474</v>
      </c>
      <c r="AP30" s="170">
        <f>'1 Utsläpp'!AP30/'7 Syss'!AP30</f>
        <v>0.30778003197106452</v>
      </c>
      <c r="AQ30" s="170">
        <f>'1 Utsläpp'!AQ30/'7 Syss'!AQ30</f>
        <v>0.25119539397182061</v>
      </c>
      <c r="AR30" s="170">
        <f>'1 Utsläpp'!AR30/'7 Syss'!AR30</f>
        <v>0.23686616649569484</v>
      </c>
      <c r="AS30" s="170">
        <f>'1 Utsläpp'!AS30/'7 Syss'!AS30</f>
        <v>0.28880543715307316</v>
      </c>
      <c r="AT30" s="170">
        <f>'1 Utsläpp'!AT30/'7 Syss'!AT30</f>
        <v>0.30465243915450047</v>
      </c>
      <c r="AU30" s="170">
        <f>'1 Utsläpp'!AU30/'7 Syss'!AU30</f>
        <v>0.23554479561372996</v>
      </c>
      <c r="AV30" s="170">
        <f>'1 Utsläpp'!AV30/'7 Syss'!AV30</f>
        <v>0.22866250724629811</v>
      </c>
      <c r="AW30" s="170">
        <f>'1 Utsläpp'!AW30/'7 Syss'!AW30</f>
        <v>0.29509192553921865</v>
      </c>
      <c r="AX30" s="170">
        <f>'1 Utsläpp'!AX30/'7 Syss'!AX30</f>
        <v>0.29734721978445855</v>
      </c>
      <c r="AY30" s="170">
        <f>'1 Utsläpp'!AY30/'7 Syss'!AY30</f>
        <v>0.24144435546193302</v>
      </c>
      <c r="AZ30" s="170">
        <f>'1 Utsläpp'!AZ30/'7 Syss'!AZ30</f>
        <v>0.22840828490738185</v>
      </c>
      <c r="BA30" s="297">
        <f>'1 Utsläpp'!BA30/'7 Syss'!BA30</f>
        <v>0.25826941778216456</v>
      </c>
      <c r="BB30"/>
      <c r="BC30" s="290">
        <f t="shared" si="9"/>
        <v>-1.9320501846932236E-2</v>
      </c>
      <c r="BD30" s="168">
        <f t="shared" si="10"/>
        <v>-2.4346821771794258E-2</v>
      </c>
      <c r="BE30" s="168">
        <f t="shared" si="11"/>
        <v>-1.0161779490808875E-2</v>
      </c>
      <c r="BF30" s="168">
        <f t="shared" si="12"/>
        <v>-6.2304479833919069E-2</v>
      </c>
      <c r="BG30" s="168">
        <f t="shared" si="14"/>
        <v>-3.4634153837862836E-2</v>
      </c>
      <c r="BH30" s="168">
        <f t="shared" si="15"/>
        <v>2.1767209260722842E-2</v>
      </c>
      <c r="BI30" s="168">
        <f t="shared" si="8"/>
        <v>-2.3978863882777479E-2</v>
      </c>
      <c r="BJ30" s="168">
        <f t="shared" si="8"/>
        <v>2.5046445338905876E-2</v>
      </c>
      <c r="BK30" s="168">
        <f t="shared" si="8"/>
        <v>-1.1117797227790938E-3</v>
      </c>
      <c r="BL30" s="397">
        <f t="shared" si="8"/>
        <v>-0.1247831762586139</v>
      </c>
    </row>
    <row r="31" spans="1:64" s="101" customFormat="1" ht="13.8" x14ac:dyDescent="0.3">
      <c r="A31" s="101">
        <v>27</v>
      </c>
      <c r="B31" s="101" t="s">
        <v>129</v>
      </c>
      <c r="C31" s="101" t="s">
        <v>163</v>
      </c>
      <c r="D31" s="170">
        <f>'1 Utsläpp'!D31/'7 Syss'!D31</f>
        <v>0.45295938099106248</v>
      </c>
      <c r="E31" s="170">
        <f>'1 Utsläpp'!E31/'7 Syss'!E31</f>
        <v>0.52681246962471806</v>
      </c>
      <c r="F31" s="170">
        <f>'1 Utsläpp'!F31/'7 Syss'!F31</f>
        <v>0.5345337092859942</v>
      </c>
      <c r="G31" s="170">
        <f>'1 Utsläpp'!G31/'7 Syss'!G31</f>
        <v>0.46988761520506422</v>
      </c>
      <c r="H31" s="170">
        <f>'1 Utsläpp'!H31/'7 Syss'!H31</f>
        <v>0.50101920786419785</v>
      </c>
      <c r="I31" s="170">
        <f>'1 Utsläpp'!I31/'7 Syss'!I31</f>
        <v>0.5624032296168906</v>
      </c>
      <c r="J31" s="170">
        <f>'1 Utsläpp'!J31/'7 Syss'!J31</f>
        <v>0.58161291481186794</v>
      </c>
      <c r="K31" s="170">
        <f>'1 Utsläpp'!K31/'7 Syss'!K31</f>
        <v>0.53140848694926801</v>
      </c>
      <c r="L31" s="170">
        <f>'1 Utsläpp'!L31/'7 Syss'!L31</f>
        <v>0.56278552183261643</v>
      </c>
      <c r="M31" s="170">
        <f>'1 Utsläpp'!M31/'7 Syss'!M31</f>
        <v>0.59580214389348185</v>
      </c>
      <c r="N31" s="170">
        <f>'1 Utsläpp'!N31/'7 Syss'!N31</f>
        <v>0.5899499962163125</v>
      </c>
      <c r="O31" s="170">
        <f>'1 Utsläpp'!O31/'7 Syss'!O31</f>
        <v>0.53965473870496417</v>
      </c>
      <c r="P31" s="170">
        <f>'1 Utsläpp'!P31/'7 Syss'!P31</f>
        <v>0.53333551249741429</v>
      </c>
      <c r="Q31" s="170">
        <f>'1 Utsläpp'!Q31/'7 Syss'!Q31</f>
        <v>0.57065439260384543</v>
      </c>
      <c r="R31" s="170">
        <f>'1 Utsläpp'!R31/'7 Syss'!R31</f>
        <v>0.57073376434705558</v>
      </c>
      <c r="S31" s="170">
        <f>'1 Utsläpp'!S31/'7 Syss'!S31</f>
        <v>0.50459858134040092</v>
      </c>
      <c r="T31" s="170">
        <f>'1 Utsläpp'!T31/'7 Syss'!T31</f>
        <v>0.49022549527842496</v>
      </c>
      <c r="U31" s="170">
        <f>'1 Utsläpp'!U31/'7 Syss'!U31</f>
        <v>0.52286883606209456</v>
      </c>
      <c r="V31" s="170">
        <f>'1 Utsläpp'!V31/'7 Syss'!V31</f>
        <v>0.52672832077112008</v>
      </c>
      <c r="W31" s="170">
        <f>'1 Utsläpp'!W31/'7 Syss'!W31</f>
        <v>0.47882057279718077</v>
      </c>
      <c r="X31" s="170">
        <f>'1 Utsläpp'!X31/'7 Syss'!X31</f>
        <v>0.50228006559502281</v>
      </c>
      <c r="Y31" s="170">
        <f>'1 Utsläpp'!Y31/'7 Syss'!Y31</f>
        <v>0.56404388116441573</v>
      </c>
      <c r="Z31" s="170">
        <f>'1 Utsläpp'!Z31/'7 Syss'!Z31</f>
        <v>0.56343728028175966</v>
      </c>
      <c r="AA31" s="170">
        <f>'1 Utsläpp'!AA31/'7 Syss'!AA31</f>
        <v>0.50074432428190685</v>
      </c>
      <c r="AB31" s="170">
        <f>'1 Utsläpp'!AB31/'7 Syss'!AB31</f>
        <v>0.4305462942748719</v>
      </c>
      <c r="AC31" s="170">
        <f>'1 Utsläpp'!AC31/'7 Syss'!AC31</f>
        <v>0.48865096245625755</v>
      </c>
      <c r="AD31" s="170">
        <f>'1 Utsläpp'!AD31/'7 Syss'!AD31</f>
        <v>0.48775986793675674</v>
      </c>
      <c r="AE31" s="170">
        <f>'1 Utsläpp'!AE31/'7 Syss'!AE31</f>
        <v>0.43814057190828598</v>
      </c>
      <c r="AF31" s="170">
        <f>'1 Utsläpp'!AF31/'7 Syss'!AF31</f>
        <v>0.42250542774014416</v>
      </c>
      <c r="AG31" s="170">
        <f>'1 Utsläpp'!AG31/'7 Syss'!AG31</f>
        <v>0.47598446063825572</v>
      </c>
      <c r="AH31" s="170">
        <f>'1 Utsläpp'!AH31/'7 Syss'!AH31</f>
        <v>0.46607910463721625</v>
      </c>
      <c r="AI31" s="170">
        <f>'1 Utsläpp'!AI31/'7 Syss'!AI31</f>
        <v>0.42629148284054641</v>
      </c>
      <c r="AJ31" s="170">
        <f>'1 Utsläpp'!AJ31/'7 Syss'!AJ31</f>
        <v>0.37800108573020547</v>
      </c>
      <c r="AK31" s="170">
        <f>'1 Utsläpp'!AK31/'7 Syss'!AK31</f>
        <v>0.45295802480767289</v>
      </c>
      <c r="AL31" s="170">
        <f>'1 Utsläpp'!AL31/'7 Syss'!AL31</f>
        <v>0.45154235054768516</v>
      </c>
      <c r="AM31" s="170">
        <f>'1 Utsläpp'!AM31/'7 Syss'!AM31</f>
        <v>0.38660079020421967</v>
      </c>
      <c r="AN31" s="170">
        <f>'1 Utsläpp'!AN31/'7 Syss'!AN31</f>
        <v>0.36659047722205806</v>
      </c>
      <c r="AO31" s="170">
        <f>'1 Utsläpp'!AO31/'7 Syss'!AO31</f>
        <v>0.43161370771351026</v>
      </c>
      <c r="AP31" s="170">
        <f>'1 Utsläpp'!AP31/'7 Syss'!AP31</f>
        <v>0.42955182197891267</v>
      </c>
      <c r="AQ31" s="170">
        <f>'1 Utsläpp'!AQ31/'7 Syss'!AQ31</f>
        <v>0.36578380923909232</v>
      </c>
      <c r="AR31" s="170">
        <f>'1 Utsläpp'!AR31/'7 Syss'!AR31</f>
        <v>0.36099766584965925</v>
      </c>
      <c r="AS31" s="170">
        <f>'1 Utsläpp'!AS31/'7 Syss'!AS31</f>
        <v>0.43931272916121356</v>
      </c>
      <c r="AT31" s="170">
        <f>'1 Utsläpp'!AT31/'7 Syss'!AT31</f>
        <v>0.4437155327662719</v>
      </c>
      <c r="AU31" s="170">
        <f>'1 Utsläpp'!AU31/'7 Syss'!AU31</f>
        <v>0.37696174856625392</v>
      </c>
      <c r="AV31" s="170">
        <f>'1 Utsläpp'!AV31/'7 Syss'!AV31</f>
        <v>0.35749984391192474</v>
      </c>
      <c r="AW31" s="170">
        <f>'1 Utsläpp'!AW31/'7 Syss'!AW31</f>
        <v>0.43405612519001147</v>
      </c>
      <c r="AX31" s="170">
        <f>'1 Utsläpp'!AX31/'7 Syss'!AX31</f>
        <v>0.45435496078723925</v>
      </c>
      <c r="AY31" s="170">
        <f>'1 Utsläpp'!AY31/'7 Syss'!AY31</f>
        <v>0.37861366225677684</v>
      </c>
      <c r="AZ31" s="170">
        <f>'1 Utsläpp'!AZ31/'7 Syss'!AZ31</f>
        <v>0.34523593247666462</v>
      </c>
      <c r="BA31" s="297">
        <f>'1 Utsläpp'!BA31/'7 Syss'!BA31</f>
        <v>0.41491047154489069</v>
      </c>
      <c r="BB31"/>
      <c r="BC31" s="290">
        <f t="shared" si="9"/>
        <v>-1.5256292020403572E-2</v>
      </c>
      <c r="BD31" s="168">
        <f t="shared" si="10"/>
        <v>1.7837759343856785E-2</v>
      </c>
      <c r="BE31" s="168">
        <f t="shared" si="11"/>
        <v>3.2973229451357167E-2</v>
      </c>
      <c r="BF31" s="168">
        <f t="shared" si="12"/>
        <v>3.0558868503267167E-2</v>
      </c>
      <c r="BG31" s="168">
        <f t="shared" si="14"/>
        <v>-9.6893200943609648E-3</v>
      </c>
      <c r="BH31" s="168">
        <f t="shared" si="15"/>
        <v>-1.1965517095847922E-2</v>
      </c>
      <c r="BI31" s="168">
        <f t="shared" si="8"/>
        <v>2.3978038259417245E-2</v>
      </c>
      <c r="BJ31" s="168">
        <f t="shared" si="8"/>
        <v>4.3821785547362158E-3</v>
      </c>
      <c r="BK31" s="168">
        <f t="shared" si="8"/>
        <v>-3.4304662349115667E-2</v>
      </c>
      <c r="BL31" s="397">
        <f t="shared" si="8"/>
        <v>-4.4108705151297278E-2</v>
      </c>
    </row>
    <row r="32" spans="1:64" s="101" customFormat="1" ht="13.8" x14ac:dyDescent="0.3">
      <c r="A32" s="101">
        <v>28</v>
      </c>
      <c r="B32" s="101" t="s">
        <v>129</v>
      </c>
      <c r="C32" s="101" t="s">
        <v>164</v>
      </c>
      <c r="D32" s="170">
        <f>'1 Utsläpp'!D32/'7 Syss'!D32</f>
        <v>0.31458326594557173</v>
      </c>
      <c r="E32" s="170">
        <f>'1 Utsläpp'!E32/'7 Syss'!E32</f>
        <v>0.34060387655031155</v>
      </c>
      <c r="F32" s="170">
        <f>'1 Utsläpp'!F32/'7 Syss'!F32</f>
        <v>0.33218386385759535</v>
      </c>
      <c r="G32" s="170">
        <f>'1 Utsläpp'!G32/'7 Syss'!G32</f>
        <v>0.31117603717590092</v>
      </c>
      <c r="H32" s="170">
        <f>'1 Utsläpp'!H32/'7 Syss'!H32</f>
        <v>0.29041587431291993</v>
      </c>
      <c r="I32" s="170">
        <f>'1 Utsläpp'!I32/'7 Syss'!I32</f>
        <v>0.31553444730222291</v>
      </c>
      <c r="J32" s="170">
        <f>'1 Utsläpp'!J32/'7 Syss'!J32</f>
        <v>0.31565319396537533</v>
      </c>
      <c r="K32" s="170">
        <f>'1 Utsläpp'!K32/'7 Syss'!K32</f>
        <v>0.29576630949054694</v>
      </c>
      <c r="L32" s="170">
        <f>'1 Utsläpp'!L32/'7 Syss'!L32</f>
        <v>0.29113865120937754</v>
      </c>
      <c r="M32" s="170">
        <f>'1 Utsläpp'!M32/'7 Syss'!M32</f>
        <v>0.30574691665516568</v>
      </c>
      <c r="N32" s="170">
        <f>'1 Utsläpp'!N32/'7 Syss'!N32</f>
        <v>0.30431556088010953</v>
      </c>
      <c r="O32" s="170">
        <f>'1 Utsläpp'!O32/'7 Syss'!O32</f>
        <v>0.2924157022480442</v>
      </c>
      <c r="P32" s="170">
        <f>'1 Utsläpp'!P32/'7 Syss'!P32</f>
        <v>0.2623430313456484</v>
      </c>
      <c r="Q32" s="170">
        <f>'1 Utsläpp'!Q32/'7 Syss'!Q32</f>
        <v>0.27307918649130009</v>
      </c>
      <c r="R32" s="170">
        <f>'1 Utsläpp'!R32/'7 Syss'!R32</f>
        <v>0.27114097199761239</v>
      </c>
      <c r="S32" s="170">
        <f>'1 Utsläpp'!S32/'7 Syss'!S32</f>
        <v>0.26066327854591137</v>
      </c>
      <c r="T32" s="170">
        <f>'1 Utsläpp'!T32/'7 Syss'!T32</f>
        <v>0.2397620798089225</v>
      </c>
      <c r="U32" s="170">
        <f>'1 Utsläpp'!U32/'7 Syss'!U32</f>
        <v>0.2368274421043072</v>
      </c>
      <c r="V32" s="170">
        <f>'1 Utsläpp'!V32/'7 Syss'!V32</f>
        <v>0.24434949380008708</v>
      </c>
      <c r="W32" s="170">
        <f>'1 Utsläpp'!W32/'7 Syss'!W32</f>
        <v>0.23192945513290683</v>
      </c>
      <c r="X32" s="170">
        <f>'1 Utsläpp'!X32/'7 Syss'!X32</f>
        <v>0.22681303757246418</v>
      </c>
      <c r="Y32" s="170">
        <f>'1 Utsläpp'!Y32/'7 Syss'!Y32</f>
        <v>0.23483804647201167</v>
      </c>
      <c r="Z32" s="170">
        <f>'1 Utsläpp'!Z32/'7 Syss'!Z32</f>
        <v>0.24050473308061285</v>
      </c>
      <c r="AA32" s="170">
        <f>'1 Utsläpp'!AA32/'7 Syss'!AA32</f>
        <v>0.22490695318450804</v>
      </c>
      <c r="AB32" s="170">
        <f>'1 Utsläpp'!AB32/'7 Syss'!AB32</f>
        <v>0.21953851201207542</v>
      </c>
      <c r="AC32" s="170">
        <f>'1 Utsläpp'!AC32/'7 Syss'!AC32</f>
        <v>0.22438086427666798</v>
      </c>
      <c r="AD32" s="170">
        <f>'1 Utsläpp'!AD32/'7 Syss'!AD32</f>
        <v>0.22678072527140042</v>
      </c>
      <c r="AE32" s="170">
        <f>'1 Utsläpp'!AE32/'7 Syss'!AE32</f>
        <v>0.21208246930897923</v>
      </c>
      <c r="AF32" s="170">
        <f>'1 Utsläpp'!AF32/'7 Syss'!AF32</f>
        <v>0.20260859268245654</v>
      </c>
      <c r="AG32" s="170">
        <f>'1 Utsläpp'!AG32/'7 Syss'!AG32</f>
        <v>0.21075878609350415</v>
      </c>
      <c r="AH32" s="170">
        <f>'1 Utsläpp'!AH32/'7 Syss'!AH32</f>
        <v>0.22249651988903987</v>
      </c>
      <c r="AI32" s="170">
        <f>'1 Utsläpp'!AI32/'7 Syss'!AI32</f>
        <v>0.21209176430982665</v>
      </c>
      <c r="AJ32" s="170">
        <f>'1 Utsläpp'!AJ32/'7 Syss'!AJ32</f>
        <v>0.17197304344195685</v>
      </c>
      <c r="AK32" s="170">
        <f>'1 Utsläpp'!AK32/'7 Syss'!AK32</f>
        <v>0.1819432556196236</v>
      </c>
      <c r="AL32" s="170">
        <f>'1 Utsläpp'!AL32/'7 Syss'!AL32</f>
        <v>0.189734494456199</v>
      </c>
      <c r="AM32" s="170">
        <f>'1 Utsläpp'!AM32/'7 Syss'!AM32</f>
        <v>0.18128112451678546</v>
      </c>
      <c r="AN32" s="170">
        <f>'1 Utsläpp'!AN32/'7 Syss'!AN32</f>
        <v>0.16758294519780004</v>
      </c>
      <c r="AO32" s="170">
        <f>'1 Utsläpp'!AO32/'7 Syss'!AO32</f>
        <v>0.17761247447209119</v>
      </c>
      <c r="AP32" s="170">
        <f>'1 Utsläpp'!AP32/'7 Syss'!AP32</f>
        <v>0.18735404811366946</v>
      </c>
      <c r="AQ32" s="170">
        <f>'1 Utsläpp'!AQ32/'7 Syss'!AQ32</f>
        <v>0.17418429090979368</v>
      </c>
      <c r="AR32" s="170">
        <f>'1 Utsläpp'!AR32/'7 Syss'!AR32</f>
        <v>0.16097198973691618</v>
      </c>
      <c r="AS32" s="170">
        <f>'1 Utsläpp'!AS32/'7 Syss'!AS32</f>
        <v>0.17454463281026306</v>
      </c>
      <c r="AT32" s="170">
        <f>'1 Utsläpp'!AT32/'7 Syss'!AT32</f>
        <v>0.18750957530625539</v>
      </c>
      <c r="AU32" s="170">
        <f>'1 Utsläpp'!AU32/'7 Syss'!AU32</f>
        <v>0.17780780734350468</v>
      </c>
      <c r="AV32" s="170">
        <f>'1 Utsläpp'!AV32/'7 Syss'!AV32</f>
        <v>0.15799178326683486</v>
      </c>
      <c r="AW32" s="170">
        <f>'1 Utsläpp'!AW32/'7 Syss'!AW32</f>
        <v>0.17171855006846948</v>
      </c>
      <c r="AX32" s="170">
        <f>'1 Utsläpp'!AX32/'7 Syss'!AX32</f>
        <v>0.18661005173151368</v>
      </c>
      <c r="AY32" s="170">
        <f>'1 Utsläpp'!AY32/'7 Syss'!AY32</f>
        <v>0.17317251046304818</v>
      </c>
      <c r="AZ32" s="170">
        <f>'1 Utsläpp'!AZ32/'7 Syss'!AZ32</f>
        <v>0.15142843281505011</v>
      </c>
      <c r="BA32" s="297">
        <f>'1 Utsläpp'!BA32/'7 Syss'!BA32</f>
        <v>0.14929554746168444</v>
      </c>
      <c r="BB32"/>
      <c r="BC32" s="290">
        <f t="shared" si="9"/>
        <v>-3.9448855926722537E-2</v>
      </c>
      <c r="BD32" s="168">
        <f t="shared" si="10"/>
        <v>-1.7272670013446567E-2</v>
      </c>
      <c r="BE32" s="168">
        <f t="shared" si="11"/>
        <v>8.3012453774999884E-4</v>
      </c>
      <c r="BF32" s="168">
        <f t="shared" si="12"/>
        <v>2.080277397453445E-2</v>
      </c>
      <c r="BG32" s="168">
        <f t="shared" si="14"/>
        <v>-1.8513820168042927E-2</v>
      </c>
      <c r="BH32" s="168">
        <f t="shared" si="15"/>
        <v>-1.6191175267277536E-2</v>
      </c>
      <c r="BI32" s="168">
        <f t="shared" si="8"/>
        <v>-4.7972140797212237E-3</v>
      </c>
      <c r="BJ32" s="168">
        <f t="shared" si="8"/>
        <v>-2.606914144946193E-2</v>
      </c>
      <c r="BK32" s="168">
        <f t="shared" si="8"/>
        <v>-4.1542353127945852E-2</v>
      </c>
      <c r="BL32" s="397">
        <f t="shared" si="8"/>
        <v>-0.13057996703235786</v>
      </c>
    </row>
    <row r="33" spans="1:64" s="101" customFormat="1" ht="13.8" x14ac:dyDescent="0.3">
      <c r="A33" s="101">
        <v>29</v>
      </c>
      <c r="B33" s="101" t="s">
        <v>129</v>
      </c>
      <c r="C33" s="101" t="s">
        <v>165</v>
      </c>
      <c r="D33" s="170">
        <f>'1 Utsläpp'!D33/'7 Syss'!D33</f>
        <v>0.8395216478909423</v>
      </c>
      <c r="E33" s="170">
        <f>'1 Utsläpp'!E33/'7 Syss'!E33</f>
        <v>0.82695103207719312</v>
      </c>
      <c r="F33" s="170">
        <f>'1 Utsläpp'!F33/'7 Syss'!F33</f>
        <v>0.76143776268407359</v>
      </c>
      <c r="G33" s="170">
        <f>'1 Utsläpp'!G33/'7 Syss'!G33</f>
        <v>0.79231464086026748</v>
      </c>
      <c r="H33" s="170">
        <f>'1 Utsläpp'!H33/'7 Syss'!H33</f>
        <v>0.77792114093439402</v>
      </c>
      <c r="I33" s="170">
        <f>'1 Utsläpp'!I33/'7 Syss'!I33</f>
        <v>0.75424400334531172</v>
      </c>
      <c r="J33" s="170">
        <f>'1 Utsläpp'!J33/'7 Syss'!J33</f>
        <v>0.70141273512619684</v>
      </c>
      <c r="K33" s="170">
        <f>'1 Utsläpp'!K33/'7 Syss'!K33</f>
        <v>0.7047137889159778</v>
      </c>
      <c r="L33" s="170">
        <f>'1 Utsläpp'!L33/'7 Syss'!L33</f>
        <v>0.78310650577683838</v>
      </c>
      <c r="M33" s="170">
        <f>'1 Utsläpp'!M33/'7 Syss'!M33</f>
        <v>0.77809714360174032</v>
      </c>
      <c r="N33" s="170">
        <f>'1 Utsläpp'!N33/'7 Syss'!N33</f>
        <v>0.72366990512376272</v>
      </c>
      <c r="O33" s="170">
        <f>'1 Utsläpp'!O33/'7 Syss'!O33</f>
        <v>0.74109189657341112</v>
      </c>
      <c r="P33" s="170">
        <f>'1 Utsläpp'!P33/'7 Syss'!P33</f>
        <v>0.63834517782145217</v>
      </c>
      <c r="Q33" s="170">
        <f>'1 Utsläpp'!Q33/'7 Syss'!Q33</f>
        <v>0.6340075595548792</v>
      </c>
      <c r="R33" s="170">
        <f>'1 Utsläpp'!R33/'7 Syss'!R33</f>
        <v>0.59533028448020497</v>
      </c>
      <c r="S33" s="170">
        <f>'1 Utsläpp'!S33/'7 Syss'!S33</f>
        <v>0.60703720667434902</v>
      </c>
      <c r="T33" s="170">
        <f>'1 Utsläpp'!T33/'7 Syss'!T33</f>
        <v>0.72736655497790426</v>
      </c>
      <c r="U33" s="170">
        <f>'1 Utsläpp'!U33/'7 Syss'!U33</f>
        <v>0.70098660120629952</v>
      </c>
      <c r="V33" s="170">
        <f>'1 Utsläpp'!V33/'7 Syss'!V33</f>
        <v>0.66587986165932456</v>
      </c>
      <c r="W33" s="170">
        <f>'1 Utsläpp'!W33/'7 Syss'!W33</f>
        <v>0.6704159998263548</v>
      </c>
      <c r="X33" s="170">
        <f>'1 Utsläpp'!X33/'7 Syss'!X33</f>
        <v>0.61956985476897786</v>
      </c>
      <c r="Y33" s="170">
        <f>'1 Utsläpp'!Y33/'7 Syss'!Y33</f>
        <v>0.58612865420412663</v>
      </c>
      <c r="Z33" s="170">
        <f>'1 Utsläpp'!Z33/'7 Syss'!Z33</f>
        <v>0.57616428081639959</v>
      </c>
      <c r="AA33" s="170">
        <f>'1 Utsläpp'!AA33/'7 Syss'!AA33</f>
        <v>0.57493287756577405</v>
      </c>
      <c r="AB33" s="170">
        <f>'1 Utsläpp'!AB33/'7 Syss'!AB33</f>
        <v>0.58924916004827865</v>
      </c>
      <c r="AC33" s="170">
        <f>'1 Utsläpp'!AC33/'7 Syss'!AC33</f>
        <v>0.59243191510925719</v>
      </c>
      <c r="AD33" s="170">
        <f>'1 Utsläpp'!AD33/'7 Syss'!AD33</f>
        <v>0.56026076851290763</v>
      </c>
      <c r="AE33" s="170">
        <f>'1 Utsläpp'!AE33/'7 Syss'!AE33</f>
        <v>0.57484091373499413</v>
      </c>
      <c r="AF33" s="170">
        <f>'1 Utsläpp'!AF33/'7 Syss'!AF33</f>
        <v>0.60427502579287928</v>
      </c>
      <c r="AG33" s="170">
        <f>'1 Utsläpp'!AG33/'7 Syss'!AG33</f>
        <v>0.57460027735646169</v>
      </c>
      <c r="AH33" s="170">
        <f>'1 Utsläpp'!AH33/'7 Syss'!AH33</f>
        <v>0.53450365551534307</v>
      </c>
      <c r="AI33" s="170">
        <f>'1 Utsläpp'!AI33/'7 Syss'!AI33</f>
        <v>0.57241548544232768</v>
      </c>
      <c r="AJ33" s="170">
        <f>'1 Utsläpp'!AJ33/'7 Syss'!AJ33</f>
        <v>0.54448905653205737</v>
      </c>
      <c r="AK33" s="170">
        <f>'1 Utsläpp'!AK33/'7 Syss'!AK33</f>
        <v>0.49478211997874333</v>
      </c>
      <c r="AL33" s="170">
        <f>'1 Utsläpp'!AL33/'7 Syss'!AL33</f>
        <v>0.47516052301326323</v>
      </c>
      <c r="AM33" s="170">
        <f>'1 Utsläpp'!AM33/'7 Syss'!AM33</f>
        <v>0.50748565667357692</v>
      </c>
      <c r="AN33" s="170">
        <f>'1 Utsläpp'!AN33/'7 Syss'!AN33</f>
        <v>0.72342170437062314</v>
      </c>
      <c r="AO33" s="170">
        <f>'1 Utsläpp'!AO33/'7 Syss'!AO33</f>
        <v>0.62423366030988803</v>
      </c>
      <c r="AP33" s="170">
        <f>'1 Utsläpp'!AP33/'7 Syss'!AP33</f>
        <v>0.60509879843564052</v>
      </c>
      <c r="AQ33" s="170">
        <f>'1 Utsläpp'!AQ33/'7 Syss'!AQ33</f>
        <v>0.64284621137560549</v>
      </c>
      <c r="AR33" s="170">
        <f>'1 Utsläpp'!AR33/'7 Syss'!AR33</f>
        <v>0.66528866166772105</v>
      </c>
      <c r="AS33" s="170">
        <f>'1 Utsläpp'!AS33/'7 Syss'!AS33</f>
        <v>0.58143143300358402</v>
      </c>
      <c r="AT33" s="170">
        <f>'1 Utsläpp'!AT33/'7 Syss'!AT33</f>
        <v>0.58491160554629218</v>
      </c>
      <c r="AU33" s="170">
        <f>'1 Utsläpp'!AU33/'7 Syss'!AU33</f>
        <v>0.62645811887566794</v>
      </c>
      <c r="AV33" s="170">
        <f>'1 Utsläpp'!AV33/'7 Syss'!AV33</f>
        <v>0.68116425242624745</v>
      </c>
      <c r="AW33" s="170">
        <f>'1 Utsläpp'!AW33/'7 Syss'!AW33</f>
        <v>0.58511263298636496</v>
      </c>
      <c r="AX33" s="170">
        <f>'1 Utsläpp'!AX33/'7 Syss'!AX33</f>
        <v>0.57102870712382725</v>
      </c>
      <c r="AY33" s="170">
        <f>'1 Utsläpp'!AY33/'7 Syss'!AY33</f>
        <v>0.58514385041060712</v>
      </c>
      <c r="AZ33" s="170">
        <f>'1 Utsläpp'!AZ33/'7 Syss'!AZ33</f>
        <v>0.6500477231969628</v>
      </c>
      <c r="BA33" s="297">
        <f>'1 Utsläpp'!BA33/'7 Syss'!BA33</f>
        <v>0.54830625995098092</v>
      </c>
      <c r="BB33"/>
      <c r="BC33" s="290">
        <f t="shared" si="9"/>
        <v>-8.0358444254140626E-2</v>
      </c>
      <c r="BD33" s="168">
        <f t="shared" si="10"/>
        <v>-6.8567637453346708E-2</v>
      </c>
      <c r="BE33" s="168">
        <f t="shared" si="11"/>
        <v>-3.3361812883347608E-2</v>
      </c>
      <c r="BF33" s="168">
        <f t="shared" si="12"/>
        <v>-2.549302183001001E-2</v>
      </c>
      <c r="BG33" s="168">
        <f t="shared" si="14"/>
        <v>2.3862710539407139E-2</v>
      </c>
      <c r="BH33" s="168">
        <f t="shared" si="15"/>
        <v>6.3312710215277512E-3</v>
      </c>
      <c r="BI33" s="168">
        <f t="shared" si="8"/>
        <v>-2.3735036697551393E-2</v>
      </c>
      <c r="BJ33" s="168">
        <f t="shared" si="8"/>
        <v>-6.5948971240422871E-2</v>
      </c>
      <c r="BK33" s="168">
        <f t="shared" si="8"/>
        <v>-4.5681389060641786E-2</v>
      </c>
      <c r="BL33" s="397">
        <f t="shared" si="8"/>
        <v>-6.2904765613293057E-2</v>
      </c>
    </row>
    <row r="34" spans="1:64" s="101" customFormat="1" ht="13.8" x14ac:dyDescent="0.3">
      <c r="A34" s="101">
        <v>30</v>
      </c>
      <c r="B34" s="101" t="s">
        <v>129</v>
      </c>
      <c r="C34" s="101" t="s">
        <v>166</v>
      </c>
      <c r="D34" s="170">
        <f>'1 Utsläpp'!D34/'7 Syss'!D34</f>
        <v>0.1062695836140559</v>
      </c>
      <c r="E34" s="170">
        <f>'1 Utsläpp'!E34/'7 Syss'!E34</f>
        <v>0.1066791810772935</v>
      </c>
      <c r="F34" s="170">
        <f>'1 Utsläpp'!F34/'7 Syss'!F34</f>
        <v>0.10090103897081666</v>
      </c>
      <c r="G34" s="170">
        <f>'1 Utsläpp'!G34/'7 Syss'!G34</f>
        <v>0.10391460456195045</v>
      </c>
      <c r="H34" s="170">
        <f>'1 Utsläpp'!H34/'7 Syss'!H34</f>
        <v>0.10268618338230197</v>
      </c>
      <c r="I34" s="170">
        <f>'1 Utsläpp'!I34/'7 Syss'!I34</f>
        <v>0.1022688618783486</v>
      </c>
      <c r="J34" s="170">
        <f>'1 Utsläpp'!J34/'7 Syss'!J34</f>
        <v>9.8672829056768607E-2</v>
      </c>
      <c r="K34" s="170">
        <f>'1 Utsläpp'!K34/'7 Syss'!K34</f>
        <v>0.10000719127754261</v>
      </c>
      <c r="L34" s="170">
        <f>'1 Utsläpp'!L34/'7 Syss'!L34</f>
        <v>0.10310125269046527</v>
      </c>
      <c r="M34" s="170">
        <f>'1 Utsläpp'!M34/'7 Syss'!M34</f>
        <v>9.9027481690610805E-2</v>
      </c>
      <c r="N34" s="170">
        <f>'1 Utsläpp'!N34/'7 Syss'!N34</f>
        <v>9.7547351744453947E-2</v>
      </c>
      <c r="O34" s="170">
        <f>'1 Utsläpp'!O34/'7 Syss'!O34</f>
        <v>0.10279000097985978</v>
      </c>
      <c r="P34" s="170">
        <f>'1 Utsläpp'!P34/'7 Syss'!P34</f>
        <v>9.7841405207073295E-2</v>
      </c>
      <c r="Q34" s="170">
        <f>'1 Utsläpp'!Q34/'7 Syss'!Q34</f>
        <v>9.5889963508047474E-2</v>
      </c>
      <c r="R34" s="170">
        <f>'1 Utsläpp'!R34/'7 Syss'!R34</f>
        <v>9.2142688810524995E-2</v>
      </c>
      <c r="S34" s="170">
        <f>'1 Utsläpp'!S34/'7 Syss'!S34</f>
        <v>9.2277085729126435E-2</v>
      </c>
      <c r="T34" s="170">
        <f>'1 Utsläpp'!T34/'7 Syss'!T34</f>
        <v>9.0814938061609202E-2</v>
      </c>
      <c r="U34" s="170">
        <f>'1 Utsläpp'!U34/'7 Syss'!U34</f>
        <v>8.6725693283900535E-2</v>
      </c>
      <c r="V34" s="170">
        <f>'1 Utsläpp'!V34/'7 Syss'!V34</f>
        <v>8.7339811641501702E-2</v>
      </c>
      <c r="W34" s="170">
        <f>'1 Utsläpp'!W34/'7 Syss'!W34</f>
        <v>8.6631742899355352E-2</v>
      </c>
      <c r="X34" s="170">
        <f>'1 Utsläpp'!X34/'7 Syss'!X34</f>
        <v>8.3827872384249311E-2</v>
      </c>
      <c r="Y34" s="170">
        <f>'1 Utsläpp'!Y34/'7 Syss'!Y34</f>
        <v>8.4264189925599697E-2</v>
      </c>
      <c r="Z34" s="170">
        <f>'1 Utsläpp'!Z34/'7 Syss'!Z34</f>
        <v>8.4611723092330643E-2</v>
      </c>
      <c r="AA34" s="170">
        <f>'1 Utsläpp'!AA34/'7 Syss'!AA34</f>
        <v>7.9516963852031816E-2</v>
      </c>
      <c r="AB34" s="170">
        <f>'1 Utsläpp'!AB34/'7 Syss'!AB34</f>
        <v>7.7184356054268308E-2</v>
      </c>
      <c r="AC34" s="170">
        <f>'1 Utsläpp'!AC34/'7 Syss'!AC34</f>
        <v>7.790006806193292E-2</v>
      </c>
      <c r="AD34" s="170">
        <f>'1 Utsläpp'!AD34/'7 Syss'!AD34</f>
        <v>7.7579603640532874E-2</v>
      </c>
      <c r="AE34" s="170">
        <f>'1 Utsläpp'!AE34/'7 Syss'!AE34</f>
        <v>7.5029225936587021E-2</v>
      </c>
      <c r="AF34" s="170">
        <f>'1 Utsläpp'!AF34/'7 Syss'!AF34</f>
        <v>7.5181612220238989E-2</v>
      </c>
      <c r="AG34" s="170">
        <f>'1 Utsläpp'!AG34/'7 Syss'!AG34</f>
        <v>7.8063284764081614E-2</v>
      </c>
      <c r="AH34" s="170">
        <f>'1 Utsläpp'!AH34/'7 Syss'!AH34</f>
        <v>7.550741161992891E-2</v>
      </c>
      <c r="AI34" s="170">
        <f>'1 Utsläpp'!AI34/'7 Syss'!AI34</f>
        <v>7.7353215054475552E-2</v>
      </c>
      <c r="AJ34" s="170">
        <f>'1 Utsläpp'!AJ34/'7 Syss'!AJ34</f>
        <v>6.4591331973445826E-2</v>
      </c>
      <c r="AK34" s="170">
        <f>'1 Utsläpp'!AK34/'7 Syss'!AK34</f>
        <v>7.2002956776482344E-2</v>
      </c>
      <c r="AL34" s="170">
        <f>'1 Utsläpp'!AL34/'7 Syss'!AL34</f>
        <v>6.7866623106667953E-2</v>
      </c>
      <c r="AM34" s="170">
        <f>'1 Utsläpp'!AM34/'7 Syss'!AM34</f>
        <v>7.171701216605357E-2</v>
      </c>
      <c r="AN34" s="170">
        <f>'1 Utsläpp'!AN34/'7 Syss'!AN34</f>
        <v>6.3391097573876037E-2</v>
      </c>
      <c r="AO34" s="170">
        <f>'1 Utsläpp'!AO34/'7 Syss'!AO34</f>
        <v>7.3710762532658833E-2</v>
      </c>
      <c r="AP34" s="170">
        <f>'1 Utsläpp'!AP34/'7 Syss'!AP34</f>
        <v>6.9715181816759481E-2</v>
      </c>
      <c r="AQ34" s="170">
        <f>'1 Utsläpp'!AQ34/'7 Syss'!AQ34</f>
        <v>7.2611671838144348E-2</v>
      </c>
      <c r="AR34" s="170">
        <f>'1 Utsläpp'!AR34/'7 Syss'!AR34</f>
        <v>6.0514838852558879E-2</v>
      </c>
      <c r="AS34" s="170">
        <f>'1 Utsläpp'!AS34/'7 Syss'!AS34</f>
        <v>7.187168208394254E-2</v>
      </c>
      <c r="AT34" s="170">
        <f>'1 Utsläpp'!AT34/'7 Syss'!AT34</f>
        <v>6.9946991705830908E-2</v>
      </c>
      <c r="AU34" s="170">
        <f>'1 Utsläpp'!AU34/'7 Syss'!AU34</f>
        <v>7.4587320820226802E-2</v>
      </c>
      <c r="AV34" s="170">
        <f>'1 Utsläpp'!AV34/'7 Syss'!AV34</f>
        <v>6.5598916920027062E-2</v>
      </c>
      <c r="AW34" s="170">
        <f>'1 Utsläpp'!AW34/'7 Syss'!AW34</f>
        <v>7.406139576137806E-2</v>
      </c>
      <c r="AX34" s="170">
        <f>'1 Utsläpp'!AX34/'7 Syss'!AX34</f>
        <v>7.3240345065232651E-2</v>
      </c>
      <c r="AY34" s="170">
        <f>'1 Utsläpp'!AY34/'7 Syss'!AY34</f>
        <v>7.5868035353206367E-2</v>
      </c>
      <c r="AZ34" s="170">
        <f>'1 Utsläpp'!AZ34/'7 Syss'!AZ34</f>
        <v>6.5626290133704704E-2</v>
      </c>
      <c r="BA34" s="297">
        <f>'1 Utsläpp'!BA34/'7 Syss'!BA34</f>
        <v>7.269089672277039E-2</v>
      </c>
      <c r="BB34"/>
      <c r="BC34" s="290">
        <f t="shared" si="9"/>
        <v>-4.5373227967305141E-2</v>
      </c>
      <c r="BD34" s="168">
        <f t="shared" si="10"/>
        <v>-2.4949958262898919E-2</v>
      </c>
      <c r="BE34" s="168">
        <f t="shared" si="11"/>
        <v>3.3250991108466632E-3</v>
      </c>
      <c r="BF34" s="168">
        <f t="shared" si="12"/>
        <v>2.7208421622439527E-2</v>
      </c>
      <c r="BG34" s="168">
        <f t="shared" si="14"/>
        <v>8.4013742147694748E-2</v>
      </c>
      <c r="BH34" s="168">
        <f t="shared" si="15"/>
        <v>3.0466988025660058E-2</v>
      </c>
      <c r="BI34" s="168">
        <f t="shared" si="8"/>
        <v>4.7083559694064858E-2</v>
      </c>
      <c r="BJ34" s="168">
        <f t="shared" si="8"/>
        <v>1.7170673499137923E-2</v>
      </c>
      <c r="BK34" s="168">
        <f t="shared" si="8"/>
        <v>4.1728148821440492E-4</v>
      </c>
      <c r="BL34" s="397">
        <f t="shared" si="8"/>
        <v>-1.8504904269200484E-2</v>
      </c>
    </row>
    <row r="35" spans="1:64" s="101" customFormat="1" ht="13.8" x14ac:dyDescent="0.3">
      <c r="A35" s="101">
        <v>31</v>
      </c>
      <c r="B35" s="101" t="s">
        <v>129</v>
      </c>
      <c r="C35" s="101" t="s">
        <v>167</v>
      </c>
      <c r="D35" s="170">
        <f>'1 Utsläpp'!D35/'7 Syss'!D35</f>
        <v>0.89454779159889808</v>
      </c>
      <c r="E35" s="170">
        <f>'1 Utsläpp'!E35/'7 Syss'!E35</f>
        <v>0.96492237017859117</v>
      </c>
      <c r="F35" s="170">
        <f>'1 Utsläpp'!F35/'7 Syss'!F35</f>
        <v>0.92332591294446331</v>
      </c>
      <c r="G35" s="170">
        <f>'1 Utsläpp'!G35/'7 Syss'!G35</f>
        <v>0.92021761825539594</v>
      </c>
      <c r="H35" s="170">
        <f>'1 Utsläpp'!H35/'7 Syss'!H35</f>
        <v>0.90318343588988115</v>
      </c>
      <c r="I35" s="170">
        <f>'1 Utsläpp'!I35/'7 Syss'!I35</f>
        <v>0.94492919752648064</v>
      </c>
      <c r="J35" s="170">
        <f>'1 Utsläpp'!J35/'7 Syss'!J35</f>
        <v>0.92517720901529976</v>
      </c>
      <c r="K35" s="170">
        <f>'1 Utsläpp'!K35/'7 Syss'!K35</f>
        <v>0.93416737056572785</v>
      </c>
      <c r="L35" s="170">
        <f>'1 Utsläpp'!L35/'7 Syss'!L35</f>
        <v>0.90274636045152945</v>
      </c>
      <c r="M35" s="170">
        <f>'1 Utsläpp'!M35/'7 Syss'!M35</f>
        <v>0.90506964272230062</v>
      </c>
      <c r="N35" s="170">
        <f>'1 Utsläpp'!N35/'7 Syss'!N35</f>
        <v>0.90096393910299943</v>
      </c>
      <c r="O35" s="170">
        <f>'1 Utsläpp'!O35/'7 Syss'!O35</f>
        <v>0.95409395471101832</v>
      </c>
      <c r="P35" s="170">
        <f>'1 Utsläpp'!P35/'7 Syss'!P35</f>
        <v>0.92738120355318532</v>
      </c>
      <c r="Q35" s="170">
        <f>'1 Utsläpp'!Q35/'7 Syss'!Q35</f>
        <v>0.94765541255167396</v>
      </c>
      <c r="R35" s="170">
        <f>'1 Utsläpp'!R35/'7 Syss'!R35</f>
        <v>0.92989110180771029</v>
      </c>
      <c r="S35" s="170">
        <f>'1 Utsläpp'!S35/'7 Syss'!S35</f>
        <v>0.92786003190251143</v>
      </c>
      <c r="T35" s="170">
        <f>'1 Utsläpp'!T35/'7 Syss'!T35</f>
        <v>0.85800946187634086</v>
      </c>
      <c r="U35" s="170">
        <f>'1 Utsläpp'!U35/'7 Syss'!U35</f>
        <v>0.85087580328890344</v>
      </c>
      <c r="V35" s="170">
        <f>'1 Utsläpp'!V35/'7 Syss'!V35</f>
        <v>0.84838763726069</v>
      </c>
      <c r="W35" s="170">
        <f>'1 Utsläpp'!W35/'7 Syss'!W35</f>
        <v>0.8538940767697083</v>
      </c>
      <c r="X35" s="170">
        <f>'1 Utsläpp'!X35/'7 Syss'!X35</f>
        <v>0.80916293141882845</v>
      </c>
      <c r="Y35" s="170">
        <f>'1 Utsläpp'!Y35/'7 Syss'!Y35</f>
        <v>0.8083550195501451</v>
      </c>
      <c r="Z35" s="170">
        <f>'1 Utsläpp'!Z35/'7 Syss'!Z35</f>
        <v>0.8248880082264306</v>
      </c>
      <c r="AA35" s="170">
        <f>'1 Utsläpp'!AA35/'7 Syss'!AA35</f>
        <v>0.80131840944201604</v>
      </c>
      <c r="AB35" s="170">
        <f>'1 Utsläpp'!AB35/'7 Syss'!AB35</f>
        <v>0.75249103795363537</v>
      </c>
      <c r="AC35" s="170">
        <f>'1 Utsläpp'!AC35/'7 Syss'!AC35</f>
        <v>0.73733098681049436</v>
      </c>
      <c r="AD35" s="170">
        <f>'1 Utsläpp'!AD35/'7 Syss'!AD35</f>
        <v>0.78214726451084227</v>
      </c>
      <c r="AE35" s="170">
        <f>'1 Utsläpp'!AE35/'7 Syss'!AE35</f>
        <v>0.7809038735824998</v>
      </c>
      <c r="AF35" s="170">
        <f>'1 Utsläpp'!AF35/'7 Syss'!AF35</f>
        <v>0.70770498115086766</v>
      </c>
      <c r="AG35" s="170">
        <f>'1 Utsläpp'!AG35/'7 Syss'!AG35</f>
        <v>0.71701261948458939</v>
      </c>
      <c r="AH35" s="170">
        <f>'1 Utsläpp'!AH35/'7 Syss'!AH35</f>
        <v>0.76449347699596082</v>
      </c>
      <c r="AI35" s="170">
        <f>'1 Utsläpp'!AI35/'7 Syss'!AI35</f>
        <v>0.75065369132522419</v>
      </c>
      <c r="AJ35" s="170">
        <f>'1 Utsläpp'!AJ35/'7 Syss'!AJ35</f>
        <v>0.66243664786501055</v>
      </c>
      <c r="AK35" s="170">
        <f>'1 Utsläpp'!AK35/'7 Syss'!AK35</f>
        <v>0.63899917592698363</v>
      </c>
      <c r="AL35" s="170">
        <f>'1 Utsläpp'!AL35/'7 Syss'!AL35</f>
        <v>0.72258941186093872</v>
      </c>
      <c r="AM35" s="170">
        <f>'1 Utsläpp'!AM35/'7 Syss'!AM35</f>
        <v>0.69181498183971979</v>
      </c>
      <c r="AN35" s="170">
        <f>'1 Utsläpp'!AN35/'7 Syss'!AN35</f>
        <v>0.60360717745229542</v>
      </c>
      <c r="AO35" s="170">
        <f>'1 Utsläpp'!AO35/'7 Syss'!AO35</f>
        <v>0.60743514259593823</v>
      </c>
      <c r="AP35" s="170">
        <f>'1 Utsläpp'!AP35/'7 Syss'!AP35</f>
        <v>0.68380831318249646</v>
      </c>
      <c r="AQ35" s="170">
        <f>'1 Utsläpp'!AQ35/'7 Syss'!AQ35</f>
        <v>0.63636393683231041</v>
      </c>
      <c r="AR35" s="170">
        <f>'1 Utsläpp'!AR35/'7 Syss'!AR35</f>
        <v>0.54937272789620795</v>
      </c>
      <c r="AS35" s="170">
        <f>'1 Utsläpp'!AS35/'7 Syss'!AS35</f>
        <v>0.57661531140152267</v>
      </c>
      <c r="AT35" s="170">
        <f>'1 Utsläpp'!AT35/'7 Syss'!AT35</f>
        <v>0.66139724255016241</v>
      </c>
      <c r="AU35" s="170">
        <f>'1 Utsläpp'!AU35/'7 Syss'!AU35</f>
        <v>0.58702278048122802</v>
      </c>
      <c r="AV35" s="170">
        <f>'1 Utsläpp'!AV35/'7 Syss'!AV35</f>
        <v>0.52398662344641911</v>
      </c>
      <c r="AW35" s="170">
        <f>'1 Utsläpp'!AW35/'7 Syss'!AW35</f>
        <v>0.56619858139478607</v>
      </c>
      <c r="AX35" s="170">
        <f>'1 Utsläpp'!AX35/'7 Syss'!AX35</f>
        <v>0.65080785247102624</v>
      </c>
      <c r="AY35" s="170">
        <f>'1 Utsläpp'!AY35/'7 Syss'!AY35</f>
        <v>0.59329962431337613</v>
      </c>
      <c r="AZ35" s="170">
        <f>'1 Utsläpp'!AZ35/'7 Syss'!AZ35</f>
        <v>0.51902610864142718</v>
      </c>
      <c r="BA35" s="297">
        <f>'1 Utsläpp'!BA35/'7 Syss'!BA35</f>
        <v>0.56821523035422095</v>
      </c>
      <c r="BB35"/>
      <c r="BC35" s="290">
        <f t="shared" si="9"/>
        <v>-8.9850571003811108E-2</v>
      </c>
      <c r="BD35" s="168">
        <f t="shared" si="10"/>
        <v>-5.0737649229025128E-2</v>
      </c>
      <c r="BE35" s="168">
        <f t="shared" si="11"/>
        <v>-3.2773907833953064E-2</v>
      </c>
      <c r="BF35" s="168">
        <f t="shared" si="12"/>
        <v>-7.7536066227593903E-2</v>
      </c>
      <c r="BG35" s="168">
        <f t="shared" si="14"/>
        <v>-4.6209254957018886E-2</v>
      </c>
      <c r="BH35" s="168">
        <f t="shared" si="15"/>
        <v>-1.8065302465551381E-2</v>
      </c>
      <c r="BI35" s="168">
        <f t="shared" si="8"/>
        <v>-1.6010635360840686E-2</v>
      </c>
      <c r="BJ35" s="168">
        <f t="shared" si="8"/>
        <v>1.0692675038952437E-2</v>
      </c>
      <c r="BK35" s="168">
        <f t="shared" si="8"/>
        <v>-9.4668729754303627E-3</v>
      </c>
      <c r="BL35" s="397">
        <f t="shared" si="8"/>
        <v>3.5617343909040144E-3</v>
      </c>
    </row>
    <row r="36" spans="1:64" s="101" customFormat="1" ht="13.8" x14ac:dyDescent="0.3">
      <c r="A36" s="101">
        <v>32</v>
      </c>
      <c r="B36" s="101" t="s">
        <v>129</v>
      </c>
      <c r="C36" s="101" t="s">
        <v>168</v>
      </c>
      <c r="D36" s="170">
        <f>'1 Utsläpp'!D36/'7 Syss'!D36</f>
        <v>0.65603406149857701</v>
      </c>
      <c r="E36" s="170">
        <f>'1 Utsläpp'!E36/'7 Syss'!E36</f>
        <v>0.60975618358857597</v>
      </c>
      <c r="F36" s="170">
        <f>'1 Utsläpp'!F36/'7 Syss'!F36</f>
        <v>0.58585727381059094</v>
      </c>
      <c r="G36" s="170">
        <f>'1 Utsläpp'!G36/'7 Syss'!G36</f>
        <v>0.63544775453273594</v>
      </c>
      <c r="H36" s="170">
        <f>'1 Utsläpp'!H36/'7 Syss'!H36</f>
        <v>0.57578339474481954</v>
      </c>
      <c r="I36" s="170">
        <f>'1 Utsläpp'!I36/'7 Syss'!I36</f>
        <v>0.58079219668878568</v>
      </c>
      <c r="J36" s="170">
        <f>'1 Utsläpp'!J36/'7 Syss'!J36</f>
        <v>0.53754496771177052</v>
      </c>
      <c r="K36" s="170">
        <f>'1 Utsläpp'!K36/'7 Syss'!K36</f>
        <v>0.61362112459948592</v>
      </c>
      <c r="L36" s="170">
        <f>'1 Utsläpp'!L36/'7 Syss'!L36</f>
        <v>0.6405678201541708</v>
      </c>
      <c r="M36" s="170">
        <f>'1 Utsläpp'!M36/'7 Syss'!M36</f>
        <v>0.59423672960695051</v>
      </c>
      <c r="N36" s="170">
        <f>'1 Utsläpp'!N36/'7 Syss'!N36</f>
        <v>0.53537618786117858</v>
      </c>
      <c r="O36" s="170">
        <f>'1 Utsläpp'!O36/'7 Syss'!O36</f>
        <v>0.65017790910974715</v>
      </c>
      <c r="P36" s="170">
        <f>'1 Utsläpp'!P36/'7 Syss'!P36</f>
        <v>0.70022695525885459</v>
      </c>
      <c r="Q36" s="170">
        <f>'1 Utsläpp'!Q36/'7 Syss'!Q36</f>
        <v>0.65062722109103843</v>
      </c>
      <c r="R36" s="170">
        <f>'1 Utsläpp'!R36/'7 Syss'!R36</f>
        <v>0.57384878323035138</v>
      </c>
      <c r="S36" s="170">
        <f>'1 Utsläpp'!S36/'7 Syss'!S36</f>
        <v>0.65965670407095267</v>
      </c>
      <c r="T36" s="170">
        <f>'1 Utsläpp'!T36/'7 Syss'!T36</f>
        <v>0.56542509613990422</v>
      </c>
      <c r="U36" s="170">
        <f>'1 Utsläpp'!U36/'7 Syss'!U36</f>
        <v>0.53347158728029109</v>
      </c>
      <c r="V36" s="170">
        <f>'1 Utsläpp'!V36/'7 Syss'!V36</f>
        <v>0.50400374671582893</v>
      </c>
      <c r="W36" s="170">
        <f>'1 Utsläpp'!W36/'7 Syss'!W36</f>
        <v>0.56112165843322248</v>
      </c>
      <c r="X36" s="170">
        <f>'1 Utsläpp'!X36/'7 Syss'!X36</f>
        <v>0.52944594416494017</v>
      </c>
      <c r="Y36" s="170">
        <f>'1 Utsläpp'!Y36/'7 Syss'!Y36</f>
        <v>0.49615622699571588</v>
      </c>
      <c r="Z36" s="170">
        <f>'1 Utsläpp'!Z36/'7 Syss'!Z36</f>
        <v>0.46830533570902816</v>
      </c>
      <c r="AA36" s="170">
        <f>'1 Utsläpp'!AA36/'7 Syss'!AA36</f>
        <v>0.50683170202869654</v>
      </c>
      <c r="AB36" s="170">
        <f>'1 Utsläpp'!AB36/'7 Syss'!AB36</f>
        <v>0.48885310270949639</v>
      </c>
      <c r="AC36" s="170">
        <f>'1 Utsläpp'!AC36/'7 Syss'!AC36</f>
        <v>0.47477989321588382</v>
      </c>
      <c r="AD36" s="170">
        <f>'1 Utsläpp'!AD36/'7 Syss'!AD36</f>
        <v>0.45262713961013551</v>
      </c>
      <c r="AE36" s="170">
        <f>'1 Utsläpp'!AE36/'7 Syss'!AE36</f>
        <v>0.53764340221424678</v>
      </c>
      <c r="AF36" s="170">
        <f>'1 Utsläpp'!AF36/'7 Syss'!AF36</f>
        <v>0.47438986080704632</v>
      </c>
      <c r="AG36" s="170">
        <f>'1 Utsläpp'!AG36/'7 Syss'!AG36</f>
        <v>0.45462811935593778</v>
      </c>
      <c r="AH36" s="170">
        <f>'1 Utsläpp'!AH36/'7 Syss'!AH36</f>
        <v>0.44347140847869904</v>
      </c>
      <c r="AI36" s="170">
        <f>'1 Utsläpp'!AI36/'7 Syss'!AI36</f>
        <v>0.53064661753367615</v>
      </c>
      <c r="AJ36" s="170">
        <f>'1 Utsläpp'!AJ36/'7 Syss'!AJ36</f>
        <v>0.46653043237442432</v>
      </c>
      <c r="AK36" s="170">
        <f>'1 Utsläpp'!AK36/'7 Syss'!AK36</f>
        <v>0.41587930581136262</v>
      </c>
      <c r="AL36" s="170">
        <f>'1 Utsläpp'!AL36/'7 Syss'!AL36</f>
        <v>0.42545441974802284</v>
      </c>
      <c r="AM36" s="170">
        <f>'1 Utsläpp'!AM36/'7 Syss'!AM36</f>
        <v>0.52424595392391415</v>
      </c>
      <c r="AN36" s="170">
        <f>'1 Utsläpp'!AN36/'7 Syss'!AN36</f>
        <v>0.44964587587520144</v>
      </c>
      <c r="AO36" s="170">
        <f>'1 Utsläpp'!AO36/'7 Syss'!AO36</f>
        <v>0.41248636028767555</v>
      </c>
      <c r="AP36" s="170">
        <f>'1 Utsläpp'!AP36/'7 Syss'!AP36</f>
        <v>0.40748467262578641</v>
      </c>
      <c r="AQ36" s="170">
        <f>'1 Utsläpp'!AQ36/'7 Syss'!AQ36</f>
        <v>0.46164273573557485</v>
      </c>
      <c r="AR36" s="170">
        <f>'1 Utsläpp'!AR36/'7 Syss'!AR36</f>
        <v>0.45454819091392373</v>
      </c>
      <c r="AS36" s="170">
        <f>'1 Utsläpp'!AS36/'7 Syss'!AS36</f>
        <v>0.4014519574720391</v>
      </c>
      <c r="AT36" s="170">
        <f>'1 Utsläpp'!AT36/'7 Syss'!AT36</f>
        <v>0.39585575069138751</v>
      </c>
      <c r="AU36" s="170">
        <f>'1 Utsläpp'!AU36/'7 Syss'!AU36</f>
        <v>0.45306990493044358</v>
      </c>
      <c r="AV36" s="170">
        <f>'1 Utsläpp'!AV36/'7 Syss'!AV36</f>
        <v>0.44021981696521356</v>
      </c>
      <c r="AW36" s="170">
        <f>'1 Utsläpp'!AW36/'7 Syss'!AW36</f>
        <v>0.39215712882401527</v>
      </c>
      <c r="AX36" s="170">
        <f>'1 Utsläpp'!AX36/'7 Syss'!AX36</f>
        <v>0.41910194998904349</v>
      </c>
      <c r="AY36" s="170">
        <f>'1 Utsläpp'!AY36/'7 Syss'!AY36</f>
        <v>0.50406227554203009</v>
      </c>
      <c r="AZ36" s="170">
        <f>'1 Utsläpp'!AZ36/'7 Syss'!AZ36</f>
        <v>0.47056754508707316</v>
      </c>
      <c r="BA36" s="297">
        <f>'1 Utsläpp'!BA36/'7 Syss'!BA36</f>
        <v>0.36452957271423764</v>
      </c>
      <c r="BB36"/>
      <c r="BC36" s="290">
        <f t="shared" si="9"/>
        <v>1.0902613149025964E-2</v>
      </c>
      <c r="BD36" s="168">
        <f t="shared" si="10"/>
        <v>-2.6750951978002036E-2</v>
      </c>
      <c r="BE36" s="168">
        <f t="shared" si="11"/>
        <v>-2.8538305157500554E-2</v>
      </c>
      <c r="BF36" s="168">
        <f t="shared" si="12"/>
        <v>-1.8570271210856304E-2</v>
      </c>
      <c r="BG36" s="168">
        <f t="shared" si="14"/>
        <v>-3.1522232922985061E-2</v>
      </c>
      <c r="BH36" s="168">
        <f t="shared" si="15"/>
        <v>-2.3153028587913238E-2</v>
      </c>
      <c r="BI36" s="168">
        <f t="shared" si="8"/>
        <v>5.8723914600343763E-2</v>
      </c>
      <c r="BJ36" s="168">
        <f t="shared" si="8"/>
        <v>0.1125485715486112</v>
      </c>
      <c r="BK36" s="168">
        <f t="shared" si="8"/>
        <v>6.8937669210511032E-2</v>
      </c>
      <c r="BL36" s="397">
        <f t="shared" si="8"/>
        <v>-7.0450220279371201E-2</v>
      </c>
    </row>
    <row r="37" spans="1:64" s="101" customFormat="1" ht="13.8" x14ac:dyDescent="0.3">
      <c r="A37" s="101">
        <v>33</v>
      </c>
      <c r="B37" s="101" t="s">
        <v>184</v>
      </c>
      <c r="C37" s="101" t="s">
        <v>169</v>
      </c>
      <c r="D37" s="170">
        <f>'1 Utsläpp'!D37/'7 Syss'!D37</f>
        <v>4.2840210846403153E-2</v>
      </c>
      <c r="E37" s="170">
        <f>'1 Utsläpp'!E37/'7 Syss'!E37</f>
        <v>5.3485635713925825E-2</v>
      </c>
      <c r="F37" s="170">
        <f>'1 Utsläpp'!F37/'7 Syss'!F37</f>
        <v>5.0987524072923729E-2</v>
      </c>
      <c r="G37" s="170">
        <f>'1 Utsläpp'!G37/'7 Syss'!G37</f>
        <v>5.31494471669086E-2</v>
      </c>
      <c r="H37" s="170">
        <f>'1 Utsläpp'!H37/'7 Syss'!H37</f>
        <v>4.1203122633296965E-2</v>
      </c>
      <c r="I37" s="170">
        <f>'1 Utsläpp'!I37/'7 Syss'!I37</f>
        <v>5.0497807067048303E-2</v>
      </c>
      <c r="J37" s="170">
        <f>'1 Utsläpp'!J37/'7 Syss'!J37</f>
        <v>4.9802534667598493E-2</v>
      </c>
      <c r="K37" s="170">
        <f>'1 Utsläpp'!K37/'7 Syss'!K37</f>
        <v>5.2406567368054116E-2</v>
      </c>
      <c r="L37" s="170">
        <f>'1 Utsläpp'!L37/'7 Syss'!L37</f>
        <v>4.2977491570368911E-2</v>
      </c>
      <c r="M37" s="170">
        <f>'1 Utsläpp'!M37/'7 Syss'!M37</f>
        <v>5.2801738602717641E-2</v>
      </c>
      <c r="N37" s="170">
        <f>'1 Utsläpp'!N37/'7 Syss'!N37</f>
        <v>5.1378634977854061E-2</v>
      </c>
      <c r="O37" s="170">
        <f>'1 Utsläpp'!O37/'7 Syss'!O37</f>
        <v>5.8349957991095082E-2</v>
      </c>
      <c r="P37" s="170">
        <f>'1 Utsläpp'!P37/'7 Syss'!P37</f>
        <v>4.194231758955138E-2</v>
      </c>
      <c r="Q37" s="170">
        <f>'1 Utsläpp'!Q37/'7 Syss'!Q37</f>
        <v>5.2894075456921132E-2</v>
      </c>
      <c r="R37" s="170">
        <f>'1 Utsläpp'!R37/'7 Syss'!R37</f>
        <v>5.0359615635260591E-2</v>
      </c>
      <c r="S37" s="170">
        <f>'1 Utsläpp'!S37/'7 Syss'!S37</f>
        <v>5.5070537883887348E-2</v>
      </c>
      <c r="T37" s="170">
        <f>'1 Utsläpp'!T37/'7 Syss'!T37</f>
        <v>3.884397206849563E-2</v>
      </c>
      <c r="U37" s="170">
        <f>'1 Utsläpp'!U37/'7 Syss'!U37</f>
        <v>4.9594841663305085E-2</v>
      </c>
      <c r="V37" s="170">
        <f>'1 Utsläpp'!V37/'7 Syss'!V37</f>
        <v>4.6730740386019473E-2</v>
      </c>
      <c r="W37" s="170">
        <f>'1 Utsläpp'!W37/'7 Syss'!W37</f>
        <v>5.4120150964715556E-2</v>
      </c>
      <c r="X37" s="170">
        <f>'1 Utsläpp'!X37/'7 Syss'!X37</f>
        <v>3.4731087402905467E-2</v>
      </c>
      <c r="Y37" s="170">
        <f>'1 Utsläpp'!Y37/'7 Syss'!Y37</f>
        <v>4.933211320859731E-2</v>
      </c>
      <c r="Z37" s="170">
        <f>'1 Utsläpp'!Z37/'7 Syss'!Z37</f>
        <v>4.4071709178738434E-2</v>
      </c>
      <c r="AA37" s="170">
        <f>'1 Utsläpp'!AA37/'7 Syss'!AA37</f>
        <v>5.1810136072856151E-2</v>
      </c>
      <c r="AB37" s="170">
        <f>'1 Utsläpp'!AB37/'7 Syss'!AB37</f>
        <v>3.3403032707837323E-2</v>
      </c>
      <c r="AC37" s="170">
        <f>'1 Utsläpp'!AC37/'7 Syss'!AC37</f>
        <v>4.7232120438695013E-2</v>
      </c>
      <c r="AD37" s="170">
        <f>'1 Utsläpp'!AD37/'7 Syss'!AD37</f>
        <v>4.1613237995559355E-2</v>
      </c>
      <c r="AE37" s="170">
        <f>'1 Utsläpp'!AE37/'7 Syss'!AE37</f>
        <v>5.1335566360633446E-2</v>
      </c>
      <c r="AF37" s="170">
        <f>'1 Utsläpp'!AF37/'7 Syss'!AF37</f>
        <v>3.3955004356419835E-2</v>
      </c>
      <c r="AG37" s="170">
        <f>'1 Utsläpp'!AG37/'7 Syss'!AG37</f>
        <v>4.672351583115314E-2</v>
      </c>
      <c r="AH37" s="170">
        <f>'1 Utsläpp'!AH37/'7 Syss'!AH37</f>
        <v>3.9947402513874998E-2</v>
      </c>
      <c r="AI37" s="170">
        <f>'1 Utsläpp'!AI37/'7 Syss'!AI37</f>
        <v>4.8300191436176185E-2</v>
      </c>
      <c r="AJ37" s="170">
        <f>'1 Utsläpp'!AJ37/'7 Syss'!AJ37</f>
        <v>3.0698533478099688E-2</v>
      </c>
      <c r="AK37" s="170">
        <f>'1 Utsläpp'!AK37/'7 Syss'!AK37</f>
        <v>4.199800354196765E-2</v>
      </c>
      <c r="AL37" s="170">
        <f>'1 Utsläpp'!AL37/'7 Syss'!AL37</f>
        <v>3.7293310651295146E-2</v>
      </c>
      <c r="AM37" s="170">
        <f>'1 Utsläpp'!AM37/'7 Syss'!AM37</f>
        <v>4.4255744635451108E-2</v>
      </c>
      <c r="AN37" s="170">
        <f>'1 Utsläpp'!AN37/'7 Syss'!AN37</f>
        <v>3.1633844011022129E-2</v>
      </c>
      <c r="AO37" s="170">
        <f>'1 Utsläpp'!AO37/'7 Syss'!AO37</f>
        <v>3.7150506658861202E-2</v>
      </c>
      <c r="AP37" s="170">
        <f>'1 Utsläpp'!AP37/'7 Syss'!AP37</f>
        <v>3.5621336092469258E-2</v>
      </c>
      <c r="AQ37" s="170">
        <f>'1 Utsläpp'!AQ37/'7 Syss'!AQ37</f>
        <v>3.7308520589376726E-2</v>
      </c>
      <c r="AR37" s="170">
        <f>'1 Utsläpp'!AR37/'7 Syss'!AR37</f>
        <v>2.928138737990699E-2</v>
      </c>
      <c r="AS37" s="170">
        <f>'1 Utsläpp'!AS37/'7 Syss'!AS37</f>
        <v>3.6956988609192026E-2</v>
      </c>
      <c r="AT37" s="170">
        <f>'1 Utsläpp'!AT37/'7 Syss'!AT37</f>
        <v>3.5660225422661881E-2</v>
      </c>
      <c r="AU37" s="170">
        <f>'1 Utsläpp'!AU37/'7 Syss'!AU37</f>
        <v>3.4336465262585186E-2</v>
      </c>
      <c r="AV37" s="170">
        <f>'1 Utsläpp'!AV37/'7 Syss'!AV37</f>
        <v>2.8712048394108843E-2</v>
      </c>
      <c r="AW37" s="170">
        <f>'1 Utsläpp'!AW37/'7 Syss'!AW37</f>
        <v>3.6956684010833213E-2</v>
      </c>
      <c r="AX37" s="170">
        <f>'1 Utsläpp'!AX37/'7 Syss'!AX37</f>
        <v>3.5939108201550642E-2</v>
      </c>
      <c r="AY37" s="170">
        <f>'1 Utsläpp'!AY37/'7 Syss'!AY37</f>
        <v>3.4799353581140162E-2</v>
      </c>
      <c r="AZ37" s="170">
        <f>'1 Utsläpp'!AZ37/'7 Syss'!AZ37</f>
        <v>2.8509768079658465E-2</v>
      </c>
      <c r="BA37" s="297">
        <f>'1 Utsläpp'!BA37/'7 Syss'!BA37</f>
        <v>3.3848656356126487E-2</v>
      </c>
      <c r="BB37"/>
      <c r="BC37" s="290">
        <f t="shared" si="9"/>
        <v>-7.436518401922565E-2</v>
      </c>
      <c r="BD37" s="168">
        <f t="shared" si="10"/>
        <v>-5.2090285455909102E-3</v>
      </c>
      <c r="BE37" s="168">
        <f t="shared" si="11"/>
        <v>1.0917426031318289E-3</v>
      </c>
      <c r="BF37" s="168">
        <f t="shared" si="12"/>
        <v>-7.966157006069563E-2</v>
      </c>
      <c r="BG37" s="168">
        <f t="shared" si="14"/>
        <v>-1.9443716187738769E-2</v>
      </c>
      <c r="BH37" s="168">
        <f t="shared" si="15"/>
        <v>-8.2419691180835031E-6</v>
      </c>
      <c r="BI37" s="168">
        <f t="shared" ref="BI37:BL41" si="16">AX37/AT37-1</f>
        <v>7.8205556914827667E-3</v>
      </c>
      <c r="BJ37" s="168">
        <f t="shared" si="16"/>
        <v>1.3480954286210878E-2</v>
      </c>
      <c r="BK37" s="168">
        <f t="shared" si="16"/>
        <v>-7.045136998720114E-3</v>
      </c>
      <c r="BL37" s="397">
        <f t="shared" si="16"/>
        <v>-8.4099202563619135E-2</v>
      </c>
    </row>
    <row r="38" spans="1:64" s="101" customFormat="1" ht="13.8" x14ac:dyDescent="0.3">
      <c r="A38" s="101">
        <v>34</v>
      </c>
      <c r="B38" s="101" t="s">
        <v>130</v>
      </c>
      <c r="C38" s="101" t="s">
        <v>170</v>
      </c>
      <c r="D38" s="170">
        <f>'1 Utsläpp'!D38/'7 Syss'!D38</f>
        <v>0.33392180972302471</v>
      </c>
      <c r="E38" s="170">
        <f>'1 Utsläpp'!E38/'7 Syss'!E38</f>
        <v>0.35065289860499643</v>
      </c>
      <c r="F38" s="170">
        <f>'1 Utsläpp'!F38/'7 Syss'!F38</f>
        <v>0.35475722894108069</v>
      </c>
      <c r="G38" s="170">
        <f>'1 Utsläpp'!G38/'7 Syss'!G38</f>
        <v>0.36045000019467999</v>
      </c>
      <c r="H38" s="170">
        <f>'1 Utsläpp'!H38/'7 Syss'!H38</f>
        <v>0.4153101396832457</v>
      </c>
      <c r="I38" s="170">
        <f>'1 Utsläpp'!I38/'7 Syss'!I38</f>
        <v>0.43698291862730065</v>
      </c>
      <c r="J38" s="170">
        <f>'1 Utsläpp'!J38/'7 Syss'!J38</f>
        <v>0.43231188676239279</v>
      </c>
      <c r="K38" s="170">
        <f>'1 Utsläpp'!K38/'7 Syss'!K38</f>
        <v>0.41781275320155348</v>
      </c>
      <c r="L38" s="170">
        <f>'1 Utsläpp'!L38/'7 Syss'!L38</f>
        <v>0.32775785554974463</v>
      </c>
      <c r="M38" s="170">
        <f>'1 Utsläpp'!M38/'7 Syss'!M38</f>
        <v>0.3276662818095154</v>
      </c>
      <c r="N38" s="170">
        <f>'1 Utsläpp'!N38/'7 Syss'!N38</f>
        <v>0.35521579171808226</v>
      </c>
      <c r="O38" s="170">
        <f>'1 Utsläpp'!O38/'7 Syss'!O38</f>
        <v>0.36318035057114134</v>
      </c>
      <c r="P38" s="170">
        <f>'1 Utsläpp'!P38/'7 Syss'!P38</f>
        <v>0.33076239759544679</v>
      </c>
      <c r="Q38" s="170">
        <f>'1 Utsläpp'!Q38/'7 Syss'!Q38</f>
        <v>0.34775906669196527</v>
      </c>
      <c r="R38" s="170">
        <f>'1 Utsläpp'!R38/'7 Syss'!R38</f>
        <v>0.3590143437996513</v>
      </c>
      <c r="S38" s="170">
        <f>'1 Utsläpp'!S38/'7 Syss'!S38</f>
        <v>0.34340874804504978</v>
      </c>
      <c r="T38" s="170">
        <f>'1 Utsläpp'!T38/'7 Syss'!T38</f>
        <v>0.29595727350612755</v>
      </c>
      <c r="U38" s="170">
        <f>'1 Utsläpp'!U38/'7 Syss'!U38</f>
        <v>0.30880102354731026</v>
      </c>
      <c r="V38" s="170">
        <f>'1 Utsläpp'!V38/'7 Syss'!V38</f>
        <v>0.32589579773257854</v>
      </c>
      <c r="W38" s="170">
        <f>'1 Utsläpp'!W38/'7 Syss'!W38</f>
        <v>0.31455208357952053</v>
      </c>
      <c r="X38" s="170">
        <f>'1 Utsläpp'!X38/'7 Syss'!X38</f>
        <v>0.25867178825697812</v>
      </c>
      <c r="Y38" s="170">
        <f>'1 Utsläpp'!Y38/'7 Syss'!Y38</f>
        <v>0.2795884615243111</v>
      </c>
      <c r="Z38" s="170">
        <f>'1 Utsläpp'!Z38/'7 Syss'!Z38</f>
        <v>0.29729605731473413</v>
      </c>
      <c r="AA38" s="170">
        <f>'1 Utsläpp'!AA38/'7 Syss'!AA38</f>
        <v>0.28170400181489674</v>
      </c>
      <c r="AB38" s="170">
        <f>'1 Utsläpp'!AB38/'7 Syss'!AB38</f>
        <v>0.2615550842013164</v>
      </c>
      <c r="AC38" s="170">
        <f>'1 Utsläpp'!AC38/'7 Syss'!AC38</f>
        <v>0.28674919054607484</v>
      </c>
      <c r="AD38" s="170">
        <f>'1 Utsläpp'!AD38/'7 Syss'!AD38</f>
        <v>0.3063052754267937</v>
      </c>
      <c r="AE38" s="170">
        <f>'1 Utsläpp'!AE38/'7 Syss'!AE38</f>
        <v>0.2832798843895899</v>
      </c>
      <c r="AF38" s="170">
        <f>'1 Utsläpp'!AF38/'7 Syss'!AF38</f>
        <v>0.28508809690430298</v>
      </c>
      <c r="AG38" s="170">
        <f>'1 Utsläpp'!AG38/'7 Syss'!AG38</f>
        <v>0.29972508000932108</v>
      </c>
      <c r="AH38" s="170">
        <f>'1 Utsläpp'!AH38/'7 Syss'!AH38</f>
        <v>0.3194134560924678</v>
      </c>
      <c r="AI38" s="170">
        <f>'1 Utsläpp'!AI38/'7 Syss'!AI38</f>
        <v>0.32724248595717292</v>
      </c>
      <c r="AJ38" s="170">
        <f>'1 Utsläpp'!AJ38/'7 Syss'!AJ38</f>
        <v>0.25927669431290817</v>
      </c>
      <c r="AK38" s="170">
        <f>'1 Utsläpp'!AK38/'7 Syss'!AK38</f>
        <v>0.28799141682456958</v>
      </c>
      <c r="AL38" s="170">
        <f>'1 Utsläpp'!AL38/'7 Syss'!AL38</f>
        <v>0.3108294320695964</v>
      </c>
      <c r="AM38" s="170">
        <f>'1 Utsläpp'!AM38/'7 Syss'!AM38</f>
        <v>0.30307178162730886</v>
      </c>
      <c r="AN38" s="170">
        <f>'1 Utsläpp'!AN38/'7 Syss'!AN38</f>
        <v>0.26777784630840834</v>
      </c>
      <c r="AO38" s="170">
        <f>'1 Utsläpp'!AO38/'7 Syss'!AO38</f>
        <v>0.29033235050828982</v>
      </c>
      <c r="AP38" s="170">
        <f>'1 Utsläpp'!AP38/'7 Syss'!AP38</f>
        <v>0.31501473381637451</v>
      </c>
      <c r="AQ38" s="170">
        <f>'1 Utsläpp'!AQ38/'7 Syss'!AQ38</f>
        <v>0.29486309265376948</v>
      </c>
      <c r="AR38" s="170">
        <f>'1 Utsläpp'!AR38/'7 Syss'!AR38</f>
        <v>0.23593387206853281</v>
      </c>
      <c r="AS38" s="170">
        <f>'1 Utsläpp'!AS38/'7 Syss'!AS38</f>
        <v>0.26368245782277261</v>
      </c>
      <c r="AT38" s="170">
        <f>'1 Utsläpp'!AT38/'7 Syss'!AT38</f>
        <v>0.28125772393769205</v>
      </c>
      <c r="AU38" s="170">
        <f>'1 Utsläpp'!AU38/'7 Syss'!AU38</f>
        <v>0.26460863284875008</v>
      </c>
      <c r="AV38" s="170">
        <f>'1 Utsläpp'!AV38/'7 Syss'!AV38</f>
        <v>0.22565003772524181</v>
      </c>
      <c r="AW38" s="170">
        <f>'1 Utsläpp'!AW38/'7 Syss'!AW38</f>
        <v>0.24785264696302484</v>
      </c>
      <c r="AX38" s="170">
        <f>'1 Utsläpp'!AX38/'7 Syss'!AX38</f>
        <v>0.27067735427641015</v>
      </c>
      <c r="AY38" s="170">
        <f>'1 Utsläpp'!AY38/'7 Syss'!AY38</f>
        <v>0.2497854842435204</v>
      </c>
      <c r="AZ38" s="170">
        <f>'1 Utsläpp'!AZ38/'7 Syss'!AZ38</f>
        <v>0.20563596476440524</v>
      </c>
      <c r="BA38" s="297">
        <f>'1 Utsläpp'!BA38/'7 Syss'!BA38</f>
        <v>0.16306856381583815</v>
      </c>
      <c r="BB38"/>
      <c r="BC38" s="290">
        <f t="shared" si="9"/>
        <v>-0.11891937544078912</v>
      </c>
      <c r="BD38" s="168">
        <f t="shared" si="10"/>
        <v>-9.1790985878290154E-2</v>
      </c>
      <c r="BE38" s="168">
        <f t="shared" si="11"/>
        <v>-0.10716009841736418</v>
      </c>
      <c r="BF38" s="168">
        <f t="shared" si="12"/>
        <v>-0.10260510914651644</v>
      </c>
      <c r="BG38" s="168">
        <f t="shared" si="14"/>
        <v>-4.3587782683038423E-2</v>
      </c>
      <c r="BH38" s="168">
        <f t="shared" si="15"/>
        <v>-6.0033613879567849E-2</v>
      </c>
      <c r="BI38" s="168">
        <f t="shared" si="16"/>
        <v>-3.7618059028401318E-2</v>
      </c>
      <c r="BJ38" s="168">
        <f t="shared" si="16"/>
        <v>-5.601914210298109E-2</v>
      </c>
      <c r="BK38" s="168">
        <f t="shared" si="16"/>
        <v>-8.8695189961396359E-2</v>
      </c>
      <c r="BL38" s="397">
        <f t="shared" si="16"/>
        <v>-0.3420745519003271</v>
      </c>
    </row>
    <row r="39" spans="1:64" s="101" customFormat="1" ht="13.8" x14ac:dyDescent="0.3">
      <c r="A39" s="101">
        <v>35</v>
      </c>
      <c r="B39" s="101" t="s">
        <v>130</v>
      </c>
      <c r="C39" s="101" t="s">
        <v>171</v>
      </c>
      <c r="D39" s="170">
        <f>'1 Utsläpp'!D39/'7 Syss'!D39</f>
        <v>0.12419291008104476</v>
      </c>
      <c r="E39" s="170">
        <f>'1 Utsläpp'!E39/'7 Syss'!E39</f>
        <v>0.11431319558567585</v>
      </c>
      <c r="F39" s="170">
        <f>'1 Utsläpp'!F39/'7 Syss'!F39</f>
        <v>0.11123035390193842</v>
      </c>
      <c r="G39" s="170">
        <f>'1 Utsläpp'!G39/'7 Syss'!G39</f>
        <v>0.13600908922208327</v>
      </c>
      <c r="H39" s="170">
        <f>'1 Utsläpp'!H39/'7 Syss'!H39</f>
        <v>0.1295947379678091</v>
      </c>
      <c r="I39" s="170">
        <f>'1 Utsläpp'!I39/'7 Syss'!I39</f>
        <v>0.11127217571043471</v>
      </c>
      <c r="J39" s="170">
        <f>'1 Utsläpp'!J39/'7 Syss'!J39</f>
        <v>0.11230618848704217</v>
      </c>
      <c r="K39" s="170">
        <f>'1 Utsläpp'!K39/'7 Syss'!K39</f>
        <v>0.13946403657857848</v>
      </c>
      <c r="L39" s="170">
        <f>'1 Utsläpp'!L39/'7 Syss'!L39</f>
        <v>0.14431904356601347</v>
      </c>
      <c r="M39" s="170">
        <f>'1 Utsläpp'!M39/'7 Syss'!M39</f>
        <v>0.11037542445911311</v>
      </c>
      <c r="N39" s="170">
        <f>'1 Utsläpp'!N39/'7 Syss'!N39</f>
        <v>0.10952317318608394</v>
      </c>
      <c r="O39" s="170">
        <f>'1 Utsläpp'!O39/'7 Syss'!O39</f>
        <v>0.15290201223589558</v>
      </c>
      <c r="P39" s="170">
        <f>'1 Utsläpp'!P39/'7 Syss'!P39</f>
        <v>0.12504932094014454</v>
      </c>
      <c r="Q39" s="170">
        <f>'1 Utsläpp'!Q39/'7 Syss'!Q39</f>
        <v>0.10334190770183402</v>
      </c>
      <c r="R39" s="170">
        <f>'1 Utsläpp'!R39/'7 Syss'!R39</f>
        <v>0.10507982179041399</v>
      </c>
      <c r="S39" s="170">
        <f>'1 Utsläpp'!S39/'7 Syss'!S39</f>
        <v>0.12135717152650412</v>
      </c>
      <c r="T39" s="170">
        <f>'1 Utsläpp'!T39/'7 Syss'!T39</f>
        <v>0.12037313453723</v>
      </c>
      <c r="U39" s="170">
        <f>'1 Utsläpp'!U39/'7 Syss'!U39</f>
        <v>0.10626677128269081</v>
      </c>
      <c r="V39" s="170">
        <f>'1 Utsläpp'!V39/'7 Syss'!V39</f>
        <v>0.11112644559266786</v>
      </c>
      <c r="W39" s="170">
        <f>'1 Utsläpp'!W39/'7 Syss'!W39</f>
        <v>0.13349784621184413</v>
      </c>
      <c r="X39" s="170">
        <f>'1 Utsläpp'!X39/'7 Syss'!X39</f>
        <v>0.10750967946487798</v>
      </c>
      <c r="Y39" s="170">
        <f>'1 Utsläpp'!Y39/'7 Syss'!Y39</f>
        <v>9.6234261387368805E-2</v>
      </c>
      <c r="Z39" s="170">
        <f>'1 Utsläpp'!Z39/'7 Syss'!Z39</f>
        <v>9.5686090808818167E-2</v>
      </c>
      <c r="AA39" s="170">
        <f>'1 Utsläpp'!AA39/'7 Syss'!AA39</f>
        <v>0.10458801523313174</v>
      </c>
      <c r="AB39" s="170">
        <f>'1 Utsläpp'!AB39/'7 Syss'!AB39</f>
        <v>9.8063663747216839E-2</v>
      </c>
      <c r="AC39" s="170">
        <f>'1 Utsläpp'!AC39/'7 Syss'!AC39</f>
        <v>8.8076993145782462E-2</v>
      </c>
      <c r="AD39" s="170">
        <f>'1 Utsläpp'!AD39/'7 Syss'!AD39</f>
        <v>9.0820122499140662E-2</v>
      </c>
      <c r="AE39" s="170">
        <f>'1 Utsläpp'!AE39/'7 Syss'!AE39</f>
        <v>9.7260958899442959E-2</v>
      </c>
      <c r="AF39" s="170">
        <f>'1 Utsläpp'!AF39/'7 Syss'!AF39</f>
        <v>8.7477611962416449E-2</v>
      </c>
      <c r="AG39" s="170">
        <f>'1 Utsläpp'!AG39/'7 Syss'!AG39</f>
        <v>8.6120955139140337E-2</v>
      </c>
      <c r="AH39" s="170">
        <f>'1 Utsläpp'!AH39/'7 Syss'!AH39</f>
        <v>8.6871517909351617E-2</v>
      </c>
      <c r="AI39" s="170">
        <f>'1 Utsläpp'!AI39/'7 Syss'!AI39</f>
        <v>9.3018314931724647E-2</v>
      </c>
      <c r="AJ39" s="170">
        <f>'1 Utsläpp'!AJ39/'7 Syss'!AJ39</f>
        <v>8.6162851169375929E-2</v>
      </c>
      <c r="AK39" s="170">
        <f>'1 Utsläpp'!AK39/'7 Syss'!AK39</f>
        <v>8.0028708427272569E-2</v>
      </c>
      <c r="AL39" s="170">
        <f>'1 Utsläpp'!AL39/'7 Syss'!AL39</f>
        <v>7.9499904383586228E-2</v>
      </c>
      <c r="AM39" s="170">
        <f>'1 Utsläpp'!AM39/'7 Syss'!AM39</f>
        <v>8.9618943252741209E-2</v>
      </c>
      <c r="AN39" s="170">
        <f>'1 Utsläpp'!AN39/'7 Syss'!AN39</f>
        <v>7.9689571852957983E-2</v>
      </c>
      <c r="AO39" s="170">
        <f>'1 Utsläpp'!AO39/'7 Syss'!AO39</f>
        <v>7.5119551687703442E-2</v>
      </c>
      <c r="AP39" s="170">
        <f>'1 Utsläpp'!AP39/'7 Syss'!AP39</f>
        <v>7.5208500497492309E-2</v>
      </c>
      <c r="AQ39" s="170">
        <f>'1 Utsläpp'!AQ39/'7 Syss'!AQ39</f>
        <v>8.1877518953589815E-2</v>
      </c>
      <c r="AR39" s="170">
        <f>'1 Utsläpp'!AR39/'7 Syss'!AR39</f>
        <v>7.3130624610500947E-2</v>
      </c>
      <c r="AS39" s="170">
        <f>'1 Utsläpp'!AS39/'7 Syss'!AS39</f>
        <v>6.9305555130590071E-2</v>
      </c>
      <c r="AT39" s="170">
        <f>'1 Utsläpp'!AT39/'7 Syss'!AT39</f>
        <v>7.0595738533647173E-2</v>
      </c>
      <c r="AU39" s="170">
        <f>'1 Utsläpp'!AU39/'7 Syss'!AU39</f>
        <v>7.6532392581071099E-2</v>
      </c>
      <c r="AV39" s="170">
        <f>'1 Utsläpp'!AV39/'7 Syss'!AV39</f>
        <v>7.2569909456306939E-2</v>
      </c>
      <c r="AW39" s="170">
        <f>'1 Utsläpp'!AW39/'7 Syss'!AW39</f>
        <v>6.8836265138768879E-2</v>
      </c>
      <c r="AX39" s="170">
        <f>'1 Utsläpp'!AX39/'7 Syss'!AX39</f>
        <v>7.0353006594329054E-2</v>
      </c>
      <c r="AY39" s="170">
        <f>'1 Utsläpp'!AY39/'7 Syss'!AY39</f>
        <v>7.6870045298004855E-2</v>
      </c>
      <c r="AZ39" s="170">
        <f>'1 Utsläpp'!AZ39/'7 Syss'!AZ39</f>
        <v>7.2470310463916915E-2</v>
      </c>
      <c r="BA39" s="297">
        <f>'1 Utsläpp'!BA39/'7 Syss'!BA39</f>
        <v>6.6134008699319277E-2</v>
      </c>
      <c r="BB39"/>
      <c r="BC39" s="290">
        <f t="shared" si="9"/>
        <v>-8.2306217613510424E-2</v>
      </c>
      <c r="BD39" s="168">
        <f t="shared" si="10"/>
        <v>-7.7396582201183173E-2</v>
      </c>
      <c r="BE39" s="168">
        <f t="shared" si="11"/>
        <v>-6.1332986741291839E-2</v>
      </c>
      <c r="BF39" s="168">
        <f t="shared" si="12"/>
        <v>-6.5281977774002464E-2</v>
      </c>
      <c r="BG39" s="168">
        <f t="shared" si="14"/>
        <v>-7.6673097923123379E-3</v>
      </c>
      <c r="BH39" s="168">
        <f t="shared" si="15"/>
        <v>-6.7713185607838344E-3</v>
      </c>
      <c r="BI39" s="168">
        <f t="shared" si="16"/>
        <v>-3.4383369925711227E-3</v>
      </c>
      <c r="BJ39" s="168">
        <f t="shared" si="16"/>
        <v>4.4118928671421642E-3</v>
      </c>
      <c r="BK39" s="168">
        <f t="shared" si="16"/>
        <v>-1.3724557896822587E-3</v>
      </c>
      <c r="BL39" s="397">
        <f t="shared" si="16"/>
        <v>-3.9256290764788759E-2</v>
      </c>
    </row>
    <row r="40" spans="1:64" s="101" customFormat="1" ht="13.8" x14ac:dyDescent="0.3">
      <c r="A40" s="111">
        <v>36</v>
      </c>
      <c r="B40" s="111" t="s">
        <v>130</v>
      </c>
      <c r="C40" s="111" t="s">
        <v>172</v>
      </c>
      <c r="D40" s="178">
        <f>'1 Utsläpp'!D40/'7 Syss'!D40</f>
        <v>0.10808633346396732</v>
      </c>
      <c r="E40" s="178">
        <f>'1 Utsläpp'!E40/'7 Syss'!E40</f>
        <v>0.11792151756963425</v>
      </c>
      <c r="F40" s="178">
        <f>'1 Utsläpp'!F40/'7 Syss'!F40</f>
        <v>0.11846833060300883</v>
      </c>
      <c r="G40" s="178">
        <f>'1 Utsläpp'!G40/'7 Syss'!G40</f>
        <v>0.12305625241068871</v>
      </c>
      <c r="H40" s="178">
        <f>'1 Utsläpp'!H40/'7 Syss'!H40</f>
        <v>0.11094895560559428</v>
      </c>
      <c r="I40" s="178">
        <f>'1 Utsläpp'!I40/'7 Syss'!I40</f>
        <v>0.11971623519068669</v>
      </c>
      <c r="J40" s="178">
        <f>'1 Utsläpp'!J40/'7 Syss'!J40</f>
        <v>0.12142089386899188</v>
      </c>
      <c r="K40" s="178">
        <f>'1 Utsläpp'!K40/'7 Syss'!K40</f>
        <v>0.12568737931727364</v>
      </c>
      <c r="L40" s="178">
        <f>'1 Utsläpp'!L40/'7 Syss'!L40</f>
        <v>0.114463283655394</v>
      </c>
      <c r="M40" s="178">
        <f>'1 Utsläpp'!M40/'7 Syss'!M40</f>
        <v>0.11854883357628591</v>
      </c>
      <c r="N40" s="178">
        <f>'1 Utsläpp'!N40/'7 Syss'!N40</f>
        <v>0.12149967338528553</v>
      </c>
      <c r="O40" s="178">
        <f>'1 Utsläpp'!O40/'7 Syss'!O40</f>
        <v>0.1291206640547915</v>
      </c>
      <c r="P40" s="178">
        <f>'1 Utsläpp'!P40/'7 Syss'!P40</f>
        <v>0.11008126007806737</v>
      </c>
      <c r="Q40" s="178">
        <f>'1 Utsläpp'!Q40/'7 Syss'!Q40</f>
        <v>0.11591969254612719</v>
      </c>
      <c r="R40" s="178">
        <f>'1 Utsläpp'!R40/'7 Syss'!R40</f>
        <v>0.11654354066337252</v>
      </c>
      <c r="S40" s="178">
        <f>'1 Utsläpp'!S40/'7 Syss'!S40</f>
        <v>0.11682105351528529</v>
      </c>
      <c r="T40" s="178">
        <f>'1 Utsläpp'!T40/'7 Syss'!T40</f>
        <v>0.11156897285791027</v>
      </c>
      <c r="U40" s="178">
        <f>'1 Utsläpp'!U40/'7 Syss'!U40</f>
        <v>0.1167733314929363</v>
      </c>
      <c r="V40" s="178">
        <f>'1 Utsläpp'!V40/'7 Syss'!V40</f>
        <v>0.11905172677417709</v>
      </c>
      <c r="W40" s="178">
        <f>'1 Utsläpp'!W40/'7 Syss'!W40</f>
        <v>0.12327527885284001</v>
      </c>
      <c r="X40" s="178">
        <f>'1 Utsläpp'!X40/'7 Syss'!X40</f>
        <v>0.10373687160581412</v>
      </c>
      <c r="Y40" s="178">
        <f>'1 Utsläpp'!Y40/'7 Syss'!Y40</f>
        <v>0.11163382116339338</v>
      </c>
      <c r="Z40" s="178">
        <f>'1 Utsläpp'!Z40/'7 Syss'!Z40</f>
        <v>0.11304725218957386</v>
      </c>
      <c r="AA40" s="178">
        <f>'1 Utsläpp'!AA40/'7 Syss'!AA40</f>
        <v>0.11094301506782593</v>
      </c>
      <c r="AB40" s="178">
        <f>'1 Utsläpp'!AB40/'7 Syss'!AB40</f>
        <v>9.3738433421188344E-2</v>
      </c>
      <c r="AC40" s="178">
        <f>'1 Utsläpp'!AC40/'7 Syss'!AC40</f>
        <v>0.10400243174510508</v>
      </c>
      <c r="AD40" s="178">
        <f>'1 Utsläpp'!AD40/'7 Syss'!AD40</f>
        <v>0.10578856361065087</v>
      </c>
      <c r="AE40" s="178">
        <f>'1 Utsläpp'!AE40/'7 Syss'!AE40</f>
        <v>0.10364019012595624</v>
      </c>
      <c r="AF40" s="178">
        <f>'1 Utsläpp'!AF40/'7 Syss'!AF40</f>
        <v>8.8707024676938695E-2</v>
      </c>
      <c r="AG40" s="178">
        <f>'1 Utsläpp'!AG40/'7 Syss'!AG40</f>
        <v>9.906416401484866E-2</v>
      </c>
      <c r="AH40" s="178">
        <f>'1 Utsläpp'!AH40/'7 Syss'!AH40</f>
        <v>0.10192622974965436</v>
      </c>
      <c r="AI40" s="178">
        <f>'1 Utsläpp'!AI40/'7 Syss'!AI40</f>
        <v>0.1008220581201323</v>
      </c>
      <c r="AJ40" s="178">
        <f>'1 Utsläpp'!AJ40/'7 Syss'!AJ40</f>
        <v>9.025693768626572E-2</v>
      </c>
      <c r="AK40" s="178">
        <f>'1 Utsläpp'!AK40/'7 Syss'!AK40</f>
        <v>9.7185197060478026E-2</v>
      </c>
      <c r="AL40" s="178">
        <f>'1 Utsläpp'!AL40/'7 Syss'!AL40</f>
        <v>9.8496481609632119E-2</v>
      </c>
      <c r="AM40" s="178">
        <f>'1 Utsläpp'!AM40/'7 Syss'!AM40</f>
        <v>9.9649120380441963E-2</v>
      </c>
      <c r="AN40" s="178">
        <f>'1 Utsläpp'!AN40/'7 Syss'!AN40</f>
        <v>8.4609281029421099E-2</v>
      </c>
      <c r="AO40" s="178">
        <f>'1 Utsläpp'!AO40/'7 Syss'!AO40</f>
        <v>9.2407207307289352E-2</v>
      </c>
      <c r="AP40" s="178">
        <f>'1 Utsläpp'!AP40/'7 Syss'!AP40</f>
        <v>9.3253641589017874E-2</v>
      </c>
      <c r="AQ40" s="178">
        <f>'1 Utsläpp'!AQ40/'7 Syss'!AQ40</f>
        <v>9.3267714222199816E-2</v>
      </c>
      <c r="AR40" s="178">
        <f>'1 Utsläpp'!AR40/'7 Syss'!AR40</f>
        <v>7.3005317563763134E-2</v>
      </c>
      <c r="AS40" s="178">
        <f>'1 Utsläpp'!AS40/'7 Syss'!AS40</f>
        <v>7.9527085187598226E-2</v>
      </c>
      <c r="AT40" s="178">
        <f>'1 Utsläpp'!AT40/'7 Syss'!AT40</f>
        <v>8.1442516215654667E-2</v>
      </c>
      <c r="AU40" s="178">
        <f>'1 Utsläpp'!AU40/'7 Syss'!AU40</f>
        <v>8.2081414106712547E-2</v>
      </c>
      <c r="AV40" s="178">
        <f>'1 Utsläpp'!AV40/'7 Syss'!AV40</f>
        <v>7.1094346704249328E-2</v>
      </c>
      <c r="AW40" s="178">
        <f>'1 Utsläpp'!AW40/'7 Syss'!AW40</f>
        <v>7.7305442727873944E-2</v>
      </c>
      <c r="AX40" s="178">
        <f>'1 Utsläpp'!AX40/'7 Syss'!AX40</f>
        <v>7.9061304149810038E-2</v>
      </c>
      <c r="AY40" s="178">
        <f>'1 Utsläpp'!AY40/'7 Syss'!AY40</f>
        <v>7.9826320439982695E-2</v>
      </c>
      <c r="AZ40" s="178">
        <f>'1 Utsläpp'!AZ40/'7 Syss'!AZ40</f>
        <v>6.9931978780190668E-2</v>
      </c>
      <c r="BA40" s="298">
        <f>'1 Utsläpp'!BA40/'7 Syss'!BA40</f>
        <v>6.770479293509285E-2</v>
      </c>
      <c r="BB40"/>
      <c r="BC40" s="292">
        <f t="shared" si="9"/>
        <v>-0.13714764295920367</v>
      </c>
      <c r="BD40" s="173">
        <f t="shared" si="10"/>
        <v>-0.13938438889143989</v>
      </c>
      <c r="BE40" s="173">
        <f t="shared" si="11"/>
        <v>-0.1266559157594781</v>
      </c>
      <c r="BF40" s="173">
        <f t="shared" si="12"/>
        <v>-0.11993753903775506</v>
      </c>
      <c r="BG40" s="173">
        <f t="shared" si="14"/>
        <v>-2.6175776276087803E-2</v>
      </c>
      <c r="BH40" s="173">
        <f t="shared" si="15"/>
        <v>-2.7935670652125655E-2</v>
      </c>
      <c r="BI40" s="173">
        <f t="shared" si="16"/>
        <v>-2.9237948144177239E-2</v>
      </c>
      <c r="BJ40" s="173">
        <f t="shared" si="16"/>
        <v>-2.7473864714343765E-2</v>
      </c>
      <c r="BK40" s="173">
        <f t="shared" si="16"/>
        <v>-1.6349653354212235E-2</v>
      </c>
      <c r="BL40" s="398">
        <f t="shared" si="16"/>
        <v>-0.12419112360014206</v>
      </c>
    </row>
    <row r="41" spans="1:64" s="101" customFormat="1" ht="14.4" x14ac:dyDescent="0.3">
      <c r="C41" s="179" t="s">
        <v>132</v>
      </c>
      <c r="D41" s="274">
        <f>'1 Utsläpp'!D42/'7 Syss'!D41</f>
        <v>3.8699214999863711</v>
      </c>
      <c r="E41" s="274">
        <f>'1 Utsläpp'!E42/'7 Syss'!E41</f>
        <v>3.7120011120784078</v>
      </c>
      <c r="F41" s="274">
        <f>'1 Utsläpp'!F42/'7 Syss'!F41</f>
        <v>3.4975052163474194</v>
      </c>
      <c r="G41" s="274">
        <f>'1 Utsläpp'!G42/'7 Syss'!G41</f>
        <v>4.0295748773356834</v>
      </c>
      <c r="H41" s="274">
        <f>'1 Utsläpp'!H42/'7 Syss'!H41</f>
        <v>3.7697864633112066</v>
      </c>
      <c r="I41" s="274">
        <f>'1 Utsläpp'!I42/'7 Syss'!I41</f>
        <v>3.4970152743297001</v>
      </c>
      <c r="J41" s="274">
        <f>'1 Utsläpp'!J42/'7 Syss'!J41</f>
        <v>3.2047928413546396</v>
      </c>
      <c r="K41" s="274">
        <f>'1 Utsläpp'!K42/'7 Syss'!K41</f>
        <v>3.896621248665701</v>
      </c>
      <c r="L41" s="274">
        <f>'1 Utsläpp'!L42/'7 Syss'!L41</f>
        <v>4.3303288023316258</v>
      </c>
      <c r="M41" s="274">
        <f>'1 Utsläpp'!M42/'7 Syss'!M41</f>
        <v>3.7114184036394335</v>
      </c>
      <c r="N41" s="274">
        <f>'1 Utsläpp'!N42/'7 Syss'!N41</f>
        <v>3.334007703359652</v>
      </c>
      <c r="O41" s="274">
        <f>'1 Utsläpp'!O42/'7 Syss'!O41</f>
        <v>4.1545760854614464</v>
      </c>
      <c r="P41" s="274">
        <f>'1 Utsläpp'!P42/'7 Syss'!P41</f>
        <v>3.8786375211686788</v>
      </c>
      <c r="Q41" s="274">
        <f>'1 Utsläpp'!Q42/'7 Syss'!Q41</f>
        <v>3.4073896946818505</v>
      </c>
      <c r="R41" s="274">
        <f>'1 Utsläpp'!R42/'7 Syss'!R41</f>
        <v>3.0883502914866785</v>
      </c>
      <c r="S41" s="274">
        <f>'1 Utsläpp'!S42/'7 Syss'!S41</f>
        <v>3.4441787991064636</v>
      </c>
      <c r="T41" s="274">
        <f>'1 Utsläpp'!T42/'7 Syss'!T41</f>
        <v>3.5318134972797401</v>
      </c>
      <c r="U41" s="274">
        <f>'1 Utsläpp'!U42/'7 Syss'!U41</f>
        <v>3.1745676331515451</v>
      </c>
      <c r="V41" s="274">
        <f>'1 Utsläpp'!V42/'7 Syss'!V41</f>
        <v>2.9412467204814519</v>
      </c>
      <c r="W41" s="274">
        <f>'1 Utsläpp'!W42/'7 Syss'!W41</f>
        <v>3.4231168543792219</v>
      </c>
      <c r="X41" s="274">
        <f>'1 Utsläpp'!X42/'7 Syss'!X41</f>
        <v>3.4736188873018889</v>
      </c>
      <c r="Y41" s="274">
        <f>'1 Utsläpp'!Y42/'7 Syss'!Y41</f>
        <v>3.1441175008630875</v>
      </c>
      <c r="Z41" s="274">
        <f>'1 Utsläpp'!Z42/'7 Syss'!Z41</f>
        <v>2.9109742074153293</v>
      </c>
      <c r="AA41" s="274">
        <f>'1 Utsläpp'!AA42/'7 Syss'!AA41</f>
        <v>3.1735751142924467</v>
      </c>
      <c r="AB41" s="274">
        <f>'1 Utsläpp'!AB42/'7 Syss'!AB41</f>
        <v>3.1960474657374638</v>
      </c>
      <c r="AC41" s="274">
        <f>'1 Utsläpp'!AC42/'7 Syss'!AC41</f>
        <v>3.0769551476553958</v>
      </c>
      <c r="AD41" s="274">
        <f>'1 Utsläpp'!AD42/'7 Syss'!AD41</f>
        <v>2.8793355551664939</v>
      </c>
      <c r="AE41" s="274">
        <f>'1 Utsläpp'!AE42/'7 Syss'!AE41</f>
        <v>3.1828263921210871</v>
      </c>
      <c r="AF41" s="274">
        <f>'1 Utsläpp'!AF42/'7 Syss'!AF41</f>
        <v>3.3247865242216967</v>
      </c>
      <c r="AG41" s="274">
        <f>'1 Utsläpp'!AG42/'7 Syss'!AG41</f>
        <v>3.0912533737406789</v>
      </c>
      <c r="AH41" s="274">
        <f>'1 Utsläpp'!AH42/'7 Syss'!AH41</f>
        <v>2.8677319037097608</v>
      </c>
      <c r="AI41" s="274">
        <f>'1 Utsläpp'!AI42/'7 Syss'!AI41</f>
        <v>3.2225108916826226</v>
      </c>
      <c r="AJ41" s="274">
        <f>'1 Utsläpp'!AJ42/'7 Syss'!AJ41</f>
        <v>3.1800600285007166</v>
      </c>
      <c r="AK41" s="274">
        <f>'1 Utsläpp'!AK42/'7 Syss'!AK41</f>
        <v>2.9696907448061247</v>
      </c>
      <c r="AL41" s="274">
        <f>'1 Utsläpp'!AL42/'7 Syss'!AL41</f>
        <v>2.8527472041808966</v>
      </c>
      <c r="AM41" s="274">
        <f>'1 Utsläpp'!AM42/'7 Syss'!AM41</f>
        <v>3.168859181494065</v>
      </c>
      <c r="AN41" s="274">
        <f>'1 Utsläpp'!AN42/'7 Syss'!AN41</f>
        <v>2.9775973761298142</v>
      </c>
      <c r="AO41" s="274">
        <f>'1 Utsläpp'!AO42/'7 Syss'!AO41</f>
        <v>2.8615121040927893</v>
      </c>
      <c r="AP41" s="274">
        <f>'1 Utsläpp'!AP42/'7 Syss'!AP41</f>
        <v>2.7338369367958624</v>
      </c>
      <c r="AQ41" s="274">
        <f>'1 Utsläpp'!AQ42/'7 Syss'!AQ41</f>
        <v>2.9800174313745584</v>
      </c>
      <c r="AR41" s="274">
        <f>'1 Utsläpp'!AR42/'7 Syss'!AR41</f>
        <v>2.9210636662934548</v>
      </c>
      <c r="AS41" s="274">
        <f>'1 Utsläpp'!AS42/'7 Syss'!AS41</f>
        <v>2.7772588601894337</v>
      </c>
      <c r="AT41" s="274">
        <f>'1 Utsläpp'!AT42/'7 Syss'!AT41</f>
        <v>2.6388423134287842</v>
      </c>
      <c r="AU41" s="274">
        <f>'1 Utsläpp'!AU42/'7 Syss'!AU41</f>
        <v>2.8919003033761483</v>
      </c>
      <c r="AV41" s="274">
        <f>'1 Utsläpp'!AV42/'7 Syss'!AV41</f>
        <v>2.8586025783130768</v>
      </c>
      <c r="AW41" s="274">
        <f>'1 Utsläpp'!AW42/'7 Syss'!AW41</f>
        <v>2.684914931986607</v>
      </c>
      <c r="AX41" s="274">
        <f>'1 Utsläpp'!AX42/'7 Syss'!AX41</f>
        <v>2.6135992861380366</v>
      </c>
      <c r="AY41" s="274">
        <f>'1 Utsläpp'!AY42/'7 Syss'!AY41</f>
        <v>2.7517691434713147</v>
      </c>
      <c r="AZ41" s="274">
        <f>'1 Utsläpp'!AZ42/'7 Syss'!BA41</f>
        <v>2.7014756022252442</v>
      </c>
      <c r="BA41" s="321">
        <f>'1 Utsläpp'!BA41/'7 Syss'!BA41</f>
        <v>0.38519803475339492</v>
      </c>
      <c r="BB41" s="288"/>
      <c r="BC41" s="291">
        <f t="shared" si="9"/>
        <v>-1.8986351307791693E-2</v>
      </c>
      <c r="BD41" s="268">
        <f t="shared" si="10"/>
        <v>-2.9443609126394765E-2</v>
      </c>
      <c r="BE41" s="268">
        <f t="shared" si="11"/>
        <v>-3.4747728399051714E-2</v>
      </c>
      <c r="BF41" s="268">
        <f t="shared" si="12"/>
        <v>-2.9569333075264992E-2</v>
      </c>
      <c r="BG41" s="268">
        <f t="shared" si="14"/>
        <v>-2.1382994386984766E-2</v>
      </c>
      <c r="BH41" s="268">
        <f t="shared" si="15"/>
        <v>-3.3250025601332722E-2</v>
      </c>
      <c r="BI41" s="268">
        <f t="shared" si="16"/>
        <v>-9.5659475984178899E-3</v>
      </c>
      <c r="BJ41" s="268">
        <f t="shared" si="16"/>
        <v>-4.8456428370382443E-2</v>
      </c>
      <c r="BK41" s="268">
        <f t="shared" si="16"/>
        <v>-5.4966359185387947E-2</v>
      </c>
      <c r="BL41" s="406">
        <f>BA41/AW41-1</f>
        <v>-0.85653249934872933</v>
      </c>
    </row>
    <row r="42" spans="1:64" s="101" customFormat="1" ht="14.4" x14ac:dyDescent="0.3">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Q42" s="170"/>
      <c r="AT42"/>
      <c r="AU42"/>
      <c r="AV42"/>
      <c r="AW42"/>
      <c r="AX42"/>
      <c r="AY42"/>
      <c r="AZ42"/>
      <c r="BA42"/>
      <c r="BB42" s="288"/>
    </row>
    <row r="43" spans="1:64" ht="14.4" x14ac:dyDescent="0.3">
      <c r="C43" s="193" t="s">
        <v>174</v>
      </c>
      <c r="BB43" s="288"/>
      <c r="BC43" s="104" t="s">
        <v>176</v>
      </c>
    </row>
    <row r="44" spans="1:64" ht="14.4" x14ac:dyDescent="0.3">
      <c r="C44" s="103" t="s">
        <v>175</v>
      </c>
      <c r="BB44" s="288"/>
      <c r="BC44" s="104" t="s">
        <v>178</v>
      </c>
    </row>
    <row r="45" spans="1:64" ht="14.4" x14ac:dyDescent="0.3">
      <c r="C45" s="117" t="s">
        <v>133</v>
      </c>
      <c r="D45" s="198" t="s">
        <v>203</v>
      </c>
      <c r="E45" s="198" t="s">
        <v>204</v>
      </c>
      <c r="F45" s="198" t="s">
        <v>205</v>
      </c>
      <c r="G45" s="198" t="s">
        <v>206</v>
      </c>
      <c r="H45" s="198" t="s">
        <v>207</v>
      </c>
      <c r="I45" s="198" t="s">
        <v>208</v>
      </c>
      <c r="J45" s="198" t="s">
        <v>209</v>
      </c>
      <c r="K45" s="198" t="s">
        <v>210</v>
      </c>
      <c r="L45" s="198" t="s">
        <v>211</v>
      </c>
      <c r="M45" s="198" t="s">
        <v>212</v>
      </c>
      <c r="N45" s="198" t="s">
        <v>213</v>
      </c>
      <c r="O45" s="198" t="s">
        <v>214</v>
      </c>
      <c r="P45" s="198" t="s">
        <v>215</v>
      </c>
      <c r="Q45" s="198" t="s">
        <v>216</v>
      </c>
      <c r="R45" s="198" t="s">
        <v>217</v>
      </c>
      <c r="S45" s="198" t="s">
        <v>218</v>
      </c>
      <c r="T45" s="198" t="s">
        <v>219</v>
      </c>
      <c r="U45" s="198" t="s">
        <v>220</v>
      </c>
      <c r="V45" s="198" t="s">
        <v>221</v>
      </c>
      <c r="W45" s="198" t="s">
        <v>222</v>
      </c>
      <c r="X45" s="198" t="s">
        <v>223</v>
      </c>
      <c r="Y45" s="198" t="s">
        <v>224</v>
      </c>
      <c r="Z45" s="198" t="s">
        <v>225</v>
      </c>
      <c r="AA45" s="198" t="s">
        <v>226</v>
      </c>
      <c r="AB45" s="198" t="s">
        <v>227</v>
      </c>
      <c r="AC45" s="198" t="s">
        <v>228</v>
      </c>
      <c r="AD45" s="198" t="s">
        <v>229</v>
      </c>
      <c r="AE45" s="198" t="s">
        <v>230</v>
      </c>
      <c r="AF45" s="198" t="s">
        <v>231</v>
      </c>
      <c r="AG45" s="198" t="s">
        <v>232</v>
      </c>
      <c r="AH45" s="198" t="s">
        <v>233</v>
      </c>
      <c r="AI45" s="198" t="s">
        <v>234</v>
      </c>
      <c r="AJ45" s="198" t="s">
        <v>235</v>
      </c>
      <c r="AK45" s="198" t="s">
        <v>238</v>
      </c>
      <c r="AL45" s="198" t="s">
        <v>240</v>
      </c>
      <c r="AM45" s="166" t="s">
        <v>242</v>
      </c>
      <c r="AN45" s="107" t="s">
        <v>245</v>
      </c>
      <c r="AO45" s="107" t="s">
        <v>252</v>
      </c>
      <c r="AP45" s="107" t="s">
        <v>257</v>
      </c>
      <c r="AQ45" s="166" t="s">
        <v>260</v>
      </c>
      <c r="AR45" s="107" t="s">
        <v>317</v>
      </c>
      <c r="AS45" s="107" t="s">
        <v>331</v>
      </c>
      <c r="AT45" s="107" t="s">
        <v>333</v>
      </c>
      <c r="AU45" s="107" t="s">
        <v>339</v>
      </c>
      <c r="AV45" s="107" t="s">
        <v>341</v>
      </c>
      <c r="AW45" s="107" t="s">
        <v>344</v>
      </c>
      <c r="AX45" s="107" t="s">
        <v>346</v>
      </c>
      <c r="AY45" s="107" t="s">
        <v>355</v>
      </c>
      <c r="AZ45" s="107" t="s">
        <v>366</v>
      </c>
      <c r="BA45" s="301" t="s">
        <v>390</v>
      </c>
      <c r="BB45" s="288"/>
      <c r="BC45" s="399" t="s">
        <v>317</v>
      </c>
      <c r="BD45" s="400" t="s">
        <v>331</v>
      </c>
      <c r="BE45" s="400" t="s">
        <v>333</v>
      </c>
      <c r="BF45" s="400" t="s">
        <v>339</v>
      </c>
      <c r="BG45" s="400" t="s">
        <v>341</v>
      </c>
      <c r="BH45" s="106" t="s">
        <v>344</v>
      </c>
      <c r="BI45" s="106" t="s">
        <v>346</v>
      </c>
      <c r="BJ45" s="106" t="s">
        <v>355</v>
      </c>
      <c r="BK45" s="106" t="s">
        <v>366</v>
      </c>
      <c r="BL45" s="405" t="s">
        <v>390</v>
      </c>
    </row>
    <row r="46" spans="1:64" ht="14.4" x14ac:dyDescent="0.3">
      <c r="C46" s="118" t="s">
        <v>123</v>
      </c>
      <c r="D46" s="170">
        <f>'1 Utsläpp'!D47/'7 Syss'!D47</f>
        <v>24.362916142508961</v>
      </c>
      <c r="E46" s="170">
        <f>'1 Utsläpp'!E47/'7 Syss'!E47</f>
        <v>26.644492956508159</v>
      </c>
      <c r="F46" s="170">
        <f>'1 Utsläpp'!F47/'7 Syss'!F47</f>
        <v>25.888738541730497</v>
      </c>
      <c r="G46" s="170">
        <f>'1 Utsläpp'!G47/'7 Syss'!G47</f>
        <v>26.499076912839339</v>
      </c>
      <c r="H46" s="170">
        <f>'1 Utsläpp'!H47/'7 Syss'!H47</f>
        <v>23.774874573168777</v>
      </c>
      <c r="I46" s="170">
        <f>'1 Utsläpp'!I47/'7 Syss'!I47</f>
        <v>25.371104234949424</v>
      </c>
      <c r="J46" s="170">
        <f>'1 Utsläpp'!J47/'7 Syss'!J47</f>
        <v>24.509879543619054</v>
      </c>
      <c r="K46" s="170">
        <f>'1 Utsläpp'!K47/'7 Syss'!K47</f>
        <v>26.026638176080528</v>
      </c>
      <c r="L46" s="170">
        <f>'1 Utsläpp'!L47/'7 Syss'!L47</f>
        <v>23.584502048817498</v>
      </c>
      <c r="M46" s="170">
        <f>'1 Utsläpp'!M47/'7 Syss'!M47</f>
        <v>24.600078087256573</v>
      </c>
      <c r="N46" s="170">
        <f>'1 Utsläpp'!N47/'7 Syss'!N47</f>
        <v>23.597734782616477</v>
      </c>
      <c r="O46" s="170">
        <f>'1 Utsläpp'!O47/'7 Syss'!O47</f>
        <v>25.796069183375504</v>
      </c>
      <c r="P46" s="170">
        <f>'1 Utsläpp'!P47/'7 Syss'!P47</f>
        <v>21.323633420997577</v>
      </c>
      <c r="Q46" s="170">
        <f>'1 Utsläpp'!Q47/'7 Syss'!Q47</f>
        <v>23.025993642843744</v>
      </c>
      <c r="R46" s="170">
        <f>'1 Utsläpp'!R47/'7 Syss'!R47</f>
        <v>22.050335476290318</v>
      </c>
      <c r="S46" s="170">
        <f>'1 Utsläpp'!S47/'7 Syss'!S47</f>
        <v>22.754743877447982</v>
      </c>
      <c r="T46" s="170">
        <f>'1 Utsläpp'!T47/'7 Syss'!T47</f>
        <v>20.212345252917565</v>
      </c>
      <c r="U46" s="170">
        <f>'1 Utsläpp'!U47/'7 Syss'!U47</f>
        <v>22.193719209798299</v>
      </c>
      <c r="V46" s="170">
        <f>'1 Utsläpp'!V47/'7 Syss'!V47</f>
        <v>21.689836378672712</v>
      </c>
      <c r="W46" s="170">
        <f>'1 Utsläpp'!W47/'7 Syss'!W47</f>
        <v>22.209773764848602</v>
      </c>
      <c r="X46" s="170">
        <f>'1 Utsläpp'!X47/'7 Syss'!X47</f>
        <v>20.168258763388828</v>
      </c>
      <c r="Y46" s="170">
        <f>'1 Utsläpp'!Y47/'7 Syss'!Y47</f>
        <v>21.432851347480625</v>
      </c>
      <c r="Z46" s="170">
        <f>'1 Utsläpp'!Z47/'7 Syss'!Z47</f>
        <v>21.792296455457333</v>
      </c>
      <c r="AA46" s="170">
        <f>'1 Utsläpp'!AA47/'7 Syss'!AA47</f>
        <v>22.340724981452158</v>
      </c>
      <c r="AB46" s="170">
        <f>'1 Utsläpp'!AB47/'7 Syss'!AB47</f>
        <v>20.10772487999666</v>
      </c>
      <c r="AC46" s="170">
        <f>'1 Utsläpp'!AC47/'7 Syss'!AC47</f>
        <v>21.544491327850487</v>
      </c>
      <c r="AD46" s="170">
        <f>'1 Utsläpp'!AD47/'7 Syss'!AD47</f>
        <v>20.815613115405249</v>
      </c>
      <c r="AE46" s="170">
        <f>'1 Utsläpp'!AE47/'7 Syss'!AE47</f>
        <v>22.796265668619121</v>
      </c>
      <c r="AF46" s="170">
        <f>'1 Utsläpp'!AF47/'7 Syss'!AF47</f>
        <v>19.232315830135761</v>
      </c>
      <c r="AG46" s="170">
        <f>'1 Utsläpp'!AG47/'7 Syss'!AG47</f>
        <v>21.584345299052895</v>
      </c>
      <c r="AH46" s="170">
        <f>'1 Utsläpp'!AH47/'7 Syss'!AH47</f>
        <v>21.406063045320554</v>
      </c>
      <c r="AI46" s="170">
        <f>'1 Utsläpp'!AI47/'7 Syss'!AI47</f>
        <v>24.515270326587011</v>
      </c>
      <c r="AJ46" s="170">
        <f>'1 Utsläpp'!AJ47/'7 Syss'!AJ47</f>
        <v>19.861019572297145</v>
      </c>
      <c r="AK46" s="170">
        <f>'1 Utsläpp'!AK47/'7 Syss'!AK47</f>
        <v>21.537652006447125</v>
      </c>
      <c r="AL46" s="170">
        <f>'1 Utsläpp'!AL47/'7 Syss'!AL47</f>
        <v>22.192705827123053</v>
      </c>
      <c r="AM46" s="170">
        <f>'1 Utsläpp'!AM47/'7 Syss'!AM47</f>
        <v>23.909290015535674</v>
      </c>
      <c r="AN46" s="170">
        <f>'1 Utsläpp'!AN47/'7 Syss'!AN47</f>
        <v>20.449480980826202</v>
      </c>
      <c r="AO46" s="170">
        <f>'1 Utsläpp'!AO47/'7 Syss'!AO47</f>
        <v>21.726769597589996</v>
      </c>
      <c r="AP46" s="170">
        <f>'1 Utsläpp'!AP47/'7 Syss'!AP47</f>
        <v>22.163655449648434</v>
      </c>
      <c r="AQ46" s="170">
        <f>'1 Utsläpp'!AQ47/'7 Syss'!AQ47</f>
        <v>23.738930551515814</v>
      </c>
      <c r="AR46" s="170">
        <f>'1 Utsläpp'!AR47/'7 Syss'!AR47</f>
        <v>19.626115047304744</v>
      </c>
      <c r="AS46" s="170">
        <f>'1 Utsläpp'!AS47/'7 Syss'!AS47</f>
        <v>22.493229068267325</v>
      </c>
      <c r="AT46" s="170">
        <f>'1 Utsläpp'!AT47/'7 Syss'!AT47</f>
        <v>21.944428643342295</v>
      </c>
      <c r="AU46" s="170">
        <f>'1 Utsläpp'!AU47/'7 Syss'!AU47</f>
        <v>22.873369159051119</v>
      </c>
      <c r="AV46" s="170">
        <f>'1 Utsläpp'!AV47/'7 Syss'!AV47</f>
        <v>20.030539378800686</v>
      </c>
      <c r="AW46" s="170">
        <f>'1 Utsläpp'!AW47/'7 Syss'!AW47</f>
        <v>22.380407125875621</v>
      </c>
      <c r="AX46" s="170">
        <f>'1 Utsläpp'!AX47/'7 Syss'!AX47</f>
        <v>22.618737959643251</v>
      </c>
      <c r="AY46" s="170">
        <f>'1 Utsläpp'!AY47/'7 Syss'!AY47</f>
        <v>22.87355434362507</v>
      </c>
      <c r="AZ46" s="170">
        <f>'1 Utsläpp'!AZ47/'7 Syss'!BA47</f>
        <v>21.541085173050163</v>
      </c>
      <c r="BA46" s="297">
        <f>'1 Utsläpp'!BA47/'7 Syss'!BA47</f>
        <v>21.478510442942287</v>
      </c>
      <c r="BB46" s="288"/>
      <c r="BC46" s="290">
        <f>AR46/AN46-1</f>
        <v>-4.0263414719105106E-2</v>
      </c>
      <c r="BD46" s="168">
        <f>AS46/AO46-1</f>
        <v>3.5277194211253082E-2</v>
      </c>
      <c r="BE46" s="168">
        <f>AT46/AP46-1</f>
        <v>-9.8912747856138017E-3</v>
      </c>
      <c r="BF46" s="168">
        <f>AU46/AQ46-1</f>
        <v>-3.6461684345313827E-2</v>
      </c>
      <c r="BG46" s="168">
        <f t="shared" ref="BG46:BH53" si="17">AV46/AR46-1</f>
        <v>2.0606438437824393E-2</v>
      </c>
      <c r="BH46" s="168">
        <f t="shared" si="17"/>
        <v>-5.015817962342739E-3</v>
      </c>
      <c r="BI46" s="168">
        <f t="shared" ref="BI46:BI53" si="18">AX46/AT46-1</f>
        <v>3.0728041602738898E-2</v>
      </c>
      <c r="BJ46" s="168">
        <f t="shared" ref="BJ46:BL53" si="19">AY46/AU46-1</f>
        <v>8.0960776991378935E-6</v>
      </c>
      <c r="BK46" s="168">
        <f t="shared" si="19"/>
        <v>7.541213772047306E-2</v>
      </c>
      <c r="BL46" s="397">
        <f t="shared" si="19"/>
        <v>-4.0298493135568769E-2</v>
      </c>
    </row>
    <row r="47" spans="1:64" ht="14.4" x14ac:dyDescent="0.3">
      <c r="C47" s="118" t="s">
        <v>124</v>
      </c>
      <c r="D47" s="170">
        <f>'1 Utsläpp'!D48/'7 Syss'!D48</f>
        <v>20.665896045782969</v>
      </c>
      <c r="E47" s="170">
        <f>'1 Utsläpp'!E48/'7 Syss'!E48</f>
        <v>27.147200013162845</v>
      </c>
      <c r="F47" s="170">
        <f>'1 Utsläpp'!F48/'7 Syss'!F48</f>
        <v>23.199826532568348</v>
      </c>
      <c r="G47" s="170">
        <f>'1 Utsläpp'!G48/'7 Syss'!G48</f>
        <v>25.409474420782512</v>
      </c>
      <c r="H47" s="170">
        <f>'1 Utsläpp'!H48/'7 Syss'!H48</f>
        <v>16.201723201205937</v>
      </c>
      <c r="I47" s="170">
        <f>'1 Utsläpp'!I48/'7 Syss'!I48</f>
        <v>21.585036237871797</v>
      </c>
      <c r="J47" s="170">
        <f>'1 Utsläpp'!J48/'7 Syss'!J48</f>
        <v>19.262072538358137</v>
      </c>
      <c r="K47" s="170">
        <f>'1 Utsläpp'!K48/'7 Syss'!K48</f>
        <v>29.943023940111068</v>
      </c>
      <c r="L47" s="170">
        <f>'1 Utsläpp'!L48/'7 Syss'!L48</f>
        <v>25.810799564414783</v>
      </c>
      <c r="M47" s="170">
        <f>'1 Utsläpp'!M48/'7 Syss'!M48</f>
        <v>29.418835969650516</v>
      </c>
      <c r="N47" s="170">
        <f>'1 Utsläpp'!N48/'7 Syss'!N48</f>
        <v>26.566120511665517</v>
      </c>
      <c r="O47" s="170">
        <f>'1 Utsläpp'!O48/'7 Syss'!O48</f>
        <v>32.628182434805318</v>
      </c>
      <c r="P47" s="170">
        <f>'1 Utsläpp'!P48/'7 Syss'!P48</f>
        <v>26.681824165684827</v>
      </c>
      <c r="Q47" s="170">
        <f>'1 Utsläpp'!Q48/'7 Syss'!Q48</f>
        <v>26.497833493497271</v>
      </c>
      <c r="R47" s="170">
        <f>'1 Utsläpp'!R48/'7 Syss'!R48</f>
        <v>26.35910934270801</v>
      </c>
      <c r="S47" s="170">
        <f>'1 Utsläpp'!S48/'7 Syss'!S48</f>
        <v>31.707669252182271</v>
      </c>
      <c r="T47" s="170">
        <f>'1 Utsläpp'!T48/'7 Syss'!T48</f>
        <v>28.428526823904193</v>
      </c>
      <c r="U47" s="170">
        <f>'1 Utsläpp'!U48/'7 Syss'!U48</f>
        <v>24.825226840176033</v>
      </c>
      <c r="V47" s="170">
        <f>'1 Utsläpp'!V48/'7 Syss'!V48</f>
        <v>25.048346660867573</v>
      </c>
      <c r="W47" s="170">
        <f>'1 Utsläpp'!W48/'7 Syss'!W48</f>
        <v>32.859242891787893</v>
      </c>
      <c r="X47" s="170">
        <f>'1 Utsläpp'!X48/'7 Syss'!X48</f>
        <v>24.251711983101536</v>
      </c>
      <c r="Y47" s="170">
        <f>'1 Utsläpp'!Y48/'7 Syss'!Y48</f>
        <v>26.844647884832945</v>
      </c>
      <c r="Z47" s="170">
        <f>'1 Utsläpp'!Z48/'7 Syss'!Z48</f>
        <v>26.314302783429913</v>
      </c>
      <c r="AA47" s="170">
        <f>'1 Utsläpp'!AA48/'7 Syss'!AA48</f>
        <v>30.500786076374371</v>
      </c>
      <c r="AB47" s="170">
        <f>'1 Utsläpp'!AB48/'7 Syss'!AB48</f>
        <v>25.033327074748414</v>
      </c>
      <c r="AC47" s="170">
        <f>'1 Utsläpp'!AC48/'7 Syss'!AC48</f>
        <v>26.806497238497609</v>
      </c>
      <c r="AD47" s="170">
        <f>'1 Utsläpp'!AD48/'7 Syss'!AD48</f>
        <v>25.772631662251523</v>
      </c>
      <c r="AE47" s="170">
        <f>'1 Utsläpp'!AE48/'7 Syss'!AE48</f>
        <v>35.027051504485044</v>
      </c>
      <c r="AF47" s="170">
        <f>'1 Utsläpp'!AF48/'7 Syss'!AF48</f>
        <v>24.614888650300667</v>
      </c>
      <c r="AG47" s="170">
        <f>'1 Utsläpp'!AG48/'7 Syss'!AG48</f>
        <v>29.925013935963154</v>
      </c>
      <c r="AH47" s="170">
        <f>'1 Utsläpp'!AH48/'7 Syss'!AH48</f>
        <v>26.984598182477875</v>
      </c>
      <c r="AI47" s="170">
        <f>'1 Utsläpp'!AI48/'7 Syss'!AI48</f>
        <v>35.914919762362693</v>
      </c>
      <c r="AJ47" s="170">
        <f>'1 Utsläpp'!AJ48/'7 Syss'!AJ48</f>
        <v>30.255490581404288</v>
      </c>
      <c r="AK47" s="170">
        <f>'1 Utsläpp'!AK48/'7 Syss'!AK48</f>
        <v>32.026950873051184</v>
      </c>
      <c r="AL47" s="170">
        <f>'1 Utsläpp'!AL48/'7 Syss'!AL48</f>
        <v>32.596747149499201</v>
      </c>
      <c r="AM47" s="170">
        <f>'1 Utsläpp'!AM48/'7 Syss'!AM48</f>
        <v>39.418320008850024</v>
      </c>
      <c r="AN47" s="170">
        <f>'1 Utsläpp'!AN48/'7 Syss'!AN48</f>
        <v>32.407349506612341</v>
      </c>
      <c r="AO47" s="170">
        <f>'1 Utsläpp'!AO48/'7 Syss'!AO48</f>
        <v>35.73588282842924</v>
      </c>
      <c r="AP47" s="170">
        <f>'1 Utsläpp'!AP48/'7 Syss'!AP48</f>
        <v>33.593235805720646</v>
      </c>
      <c r="AQ47" s="170">
        <f>'1 Utsläpp'!AQ48/'7 Syss'!AQ48</f>
        <v>39.053197558217647</v>
      </c>
      <c r="AR47" s="170">
        <f>'1 Utsläpp'!AR48/'7 Syss'!AR48</f>
        <v>32.214960149484895</v>
      </c>
      <c r="AS47" s="170">
        <f>'1 Utsläpp'!AS48/'7 Syss'!AS48</f>
        <v>30.617330180210143</v>
      </c>
      <c r="AT47" s="170">
        <f>'1 Utsläpp'!AT48/'7 Syss'!AT48</f>
        <v>31.122988423019553</v>
      </c>
      <c r="AU47" s="170">
        <f>'1 Utsläpp'!AU48/'7 Syss'!AU48</f>
        <v>37.343522629499695</v>
      </c>
      <c r="AV47" s="170">
        <f>'1 Utsläpp'!AV48/'7 Syss'!AV48</f>
        <v>31.01904136667283</v>
      </c>
      <c r="AW47" s="170">
        <f>'1 Utsläpp'!AW48/'7 Syss'!AW48</f>
        <v>32.031923269630589</v>
      </c>
      <c r="AX47" s="170">
        <f>'1 Utsläpp'!AX48/'7 Syss'!AX48</f>
        <v>32.328670671306426</v>
      </c>
      <c r="AY47" s="170">
        <f>'1 Utsläpp'!AY48/'7 Syss'!AY48</f>
        <v>40.122301485526826</v>
      </c>
      <c r="AZ47" s="170">
        <f>'1 Utsläpp'!AZ48/'7 Syss'!BA48</f>
        <v>33.696632262533932</v>
      </c>
      <c r="BA47" s="297">
        <f>'1 Utsläpp'!BA48/'7 Syss'!BA48</f>
        <v>30.774706787455479</v>
      </c>
      <c r="BB47" s="288"/>
      <c r="BC47" s="290">
        <f t="shared" ref="BC47:BF52" si="20">AR47/AN47-1</f>
        <v>-5.9365964837140295E-3</v>
      </c>
      <c r="BD47" s="168">
        <f t="shared" si="20"/>
        <v>-0.14323285849110456</v>
      </c>
      <c r="BE47" s="168">
        <f t="shared" si="20"/>
        <v>-7.3534070876269397E-2</v>
      </c>
      <c r="BF47" s="168">
        <f t="shared" si="20"/>
        <v>-4.377810360263823E-2</v>
      </c>
      <c r="BG47" s="168">
        <f t="shared" si="17"/>
        <v>-3.7123087449517977E-2</v>
      </c>
      <c r="BH47" s="168">
        <f t="shared" si="17"/>
        <v>4.6202365820086522E-2</v>
      </c>
      <c r="BI47" s="168">
        <f t="shared" si="18"/>
        <v>3.8739282741727665E-2</v>
      </c>
      <c r="BJ47" s="168">
        <f t="shared" si="19"/>
        <v>7.4411267613838428E-2</v>
      </c>
      <c r="BK47" s="168">
        <f>AZ47/AV47-1</f>
        <v>8.6320878334361861E-2</v>
      </c>
      <c r="BL47" s="397">
        <f>BA47/AW47-1</f>
        <v>-3.924886031951369E-2</v>
      </c>
    </row>
    <row r="48" spans="1:64" ht="14.4" x14ac:dyDescent="0.3">
      <c r="C48" s="118" t="s">
        <v>125</v>
      </c>
      <c r="D48" s="170">
        <f>'1 Utsläpp'!D49/'7 Syss'!D49</f>
        <v>6.80103525107761</v>
      </c>
      <c r="E48" s="170">
        <f>'1 Utsläpp'!E49/'7 Syss'!E49</f>
        <v>6.6264496804152042</v>
      </c>
      <c r="F48" s="170">
        <f>'1 Utsläpp'!F49/'7 Syss'!F49</f>
        <v>6.557297154778003</v>
      </c>
      <c r="G48" s="170">
        <f>'1 Utsläpp'!G49/'7 Syss'!G49</f>
        <v>7.7386643447439889</v>
      </c>
      <c r="H48" s="170">
        <f>'1 Utsläpp'!H49/'7 Syss'!H49</f>
        <v>6.1763131343494733</v>
      </c>
      <c r="I48" s="170">
        <f>'1 Utsläpp'!I49/'7 Syss'!I49</f>
        <v>5.8715347113191498</v>
      </c>
      <c r="J48" s="170">
        <f>'1 Utsläpp'!J49/'7 Syss'!J49</f>
        <v>5.4059539789769575</v>
      </c>
      <c r="K48" s="170">
        <f>'1 Utsläpp'!K49/'7 Syss'!K49</f>
        <v>6.8787225168184865</v>
      </c>
      <c r="L48" s="170">
        <f>'1 Utsläpp'!L49/'7 Syss'!L49</f>
        <v>7.9612114330320516</v>
      </c>
      <c r="M48" s="170">
        <f>'1 Utsläpp'!M49/'7 Syss'!M49</f>
        <v>7.3455186515686135</v>
      </c>
      <c r="N48" s="170">
        <f>'1 Utsläpp'!N49/'7 Syss'!N49</f>
        <v>6.6877215814693445</v>
      </c>
      <c r="O48" s="170">
        <f>'1 Utsläpp'!O49/'7 Syss'!O49</f>
        <v>7.8110407731165745</v>
      </c>
      <c r="P48" s="170">
        <f>'1 Utsläpp'!P49/'7 Syss'!P49</f>
        <v>7.3433320948464553</v>
      </c>
      <c r="Q48" s="170">
        <f>'1 Utsläpp'!Q49/'7 Syss'!Q49</f>
        <v>6.8061975105187669</v>
      </c>
      <c r="R48" s="170">
        <f>'1 Utsläpp'!R49/'7 Syss'!R49</f>
        <v>6.3586452972314573</v>
      </c>
      <c r="S48" s="170">
        <f>'1 Utsläpp'!S49/'7 Syss'!S49</f>
        <v>7.1353590894857195</v>
      </c>
      <c r="T48" s="170">
        <f>'1 Utsläpp'!T49/'7 Syss'!T49</f>
        <v>6.8376076902180305</v>
      </c>
      <c r="U48" s="170">
        <f>'1 Utsläpp'!U49/'7 Syss'!U49</f>
        <v>6.6106351391823415</v>
      </c>
      <c r="V48" s="170">
        <f>'1 Utsläpp'!V49/'7 Syss'!V49</f>
        <v>6.2713170777874438</v>
      </c>
      <c r="W48" s="170">
        <f>'1 Utsläpp'!W49/'7 Syss'!W49</f>
        <v>7.1832261321889046</v>
      </c>
      <c r="X48" s="170">
        <f>'1 Utsläpp'!X49/'7 Syss'!X49</f>
        <v>6.5744386405830406</v>
      </c>
      <c r="Y48" s="170">
        <f>'1 Utsläpp'!Y49/'7 Syss'!Y49</f>
        <v>6.3421967321325736</v>
      </c>
      <c r="Z48" s="170">
        <f>'1 Utsläpp'!Z49/'7 Syss'!Z49</f>
        <v>6.1935510426714346</v>
      </c>
      <c r="AA48" s="170">
        <f>'1 Utsläpp'!AA49/'7 Syss'!AA49</f>
        <v>6.6780628864003466</v>
      </c>
      <c r="AB48" s="170">
        <f>'1 Utsläpp'!AB49/'7 Syss'!AB49</f>
        <v>6.5634748752996961</v>
      </c>
      <c r="AC48" s="170">
        <f>'1 Utsläpp'!AC49/'7 Syss'!AC49</f>
        <v>6.4830956338209367</v>
      </c>
      <c r="AD48" s="170">
        <f>'1 Utsläpp'!AD49/'7 Syss'!AD49</f>
        <v>6.1321420920663607</v>
      </c>
      <c r="AE48" s="170">
        <f>'1 Utsläpp'!AE49/'7 Syss'!AE49</f>
        <v>6.9608741865625472</v>
      </c>
      <c r="AF48" s="170">
        <f>'1 Utsläpp'!AF49/'7 Syss'!AF49</f>
        <v>6.8984489993744358</v>
      </c>
      <c r="AG48" s="170">
        <f>'1 Utsläpp'!AG49/'7 Syss'!AG49</f>
        <v>6.6435127377685168</v>
      </c>
      <c r="AH48" s="170">
        <f>'1 Utsläpp'!AH49/'7 Syss'!AH49</f>
        <v>6.3439621282393972</v>
      </c>
      <c r="AI48" s="170">
        <f>'1 Utsläpp'!AI49/'7 Syss'!AI49</f>
        <v>7.0503902584724694</v>
      </c>
      <c r="AJ48" s="170">
        <f>'1 Utsläpp'!AJ49/'7 Syss'!AJ49</f>
        <v>6.6702961572598953</v>
      </c>
      <c r="AK48" s="170">
        <f>'1 Utsläpp'!AK49/'7 Syss'!AK49</f>
        <v>6.6836845723889917</v>
      </c>
      <c r="AL48" s="170">
        <f>'1 Utsläpp'!AL49/'7 Syss'!AL49</f>
        <v>6.6310878218468758</v>
      </c>
      <c r="AM48" s="170">
        <f>'1 Utsläpp'!AM49/'7 Syss'!AM49</f>
        <v>7.3176495818828622</v>
      </c>
      <c r="AN48" s="170">
        <f>'1 Utsläpp'!AN49/'7 Syss'!AN49</f>
        <v>6.6588721320704867</v>
      </c>
      <c r="AO48" s="170">
        <f>'1 Utsläpp'!AO49/'7 Syss'!AO49</f>
        <v>6.536899354836649</v>
      </c>
      <c r="AP48" s="170">
        <f>'1 Utsläpp'!AP49/'7 Syss'!AP49</f>
        <v>6.3722129896716622</v>
      </c>
      <c r="AQ48" s="170">
        <f>'1 Utsläpp'!AQ49/'7 Syss'!AQ49</f>
        <v>7.2136097973523663</v>
      </c>
      <c r="AR48" s="170">
        <f>'1 Utsläpp'!AR49/'7 Syss'!AR49</f>
        <v>6.4977142194609838</v>
      </c>
      <c r="AS48" s="170">
        <f>'1 Utsläpp'!AS49/'7 Syss'!AS49</f>
        <v>6.434280238535024</v>
      </c>
      <c r="AT48" s="170">
        <f>'1 Utsläpp'!AT49/'7 Syss'!AT49</f>
        <v>6.0933070591286622</v>
      </c>
      <c r="AU48" s="170">
        <f>'1 Utsläpp'!AU49/'7 Syss'!AU49</f>
        <v>6.8754729415879412</v>
      </c>
      <c r="AV48" s="170">
        <f>'1 Utsläpp'!AV49/'7 Syss'!AV49</f>
        <v>6.5412168977541549</v>
      </c>
      <c r="AW48" s="170">
        <f>'1 Utsläpp'!AW49/'7 Syss'!AW49</f>
        <v>6.4241064626933815</v>
      </c>
      <c r="AX48" s="170">
        <f>'1 Utsläpp'!AX49/'7 Syss'!AX49</f>
        <v>6.2501331393211776</v>
      </c>
      <c r="AY48" s="170">
        <f>'1 Utsläpp'!AY49/'7 Syss'!AY49</f>
        <v>6.7927200618190806</v>
      </c>
      <c r="AZ48" s="170">
        <f>'1 Utsläpp'!AZ49/'7 Syss'!BA49</f>
        <v>6.5185053054074613</v>
      </c>
      <c r="BA48" s="297">
        <f>'1 Utsläpp'!BA49/'7 Syss'!BA49</f>
        <v>6.2702902984195514</v>
      </c>
      <c r="BB48" s="288"/>
      <c r="BC48" s="290">
        <f t="shared" si="20"/>
        <v>-2.4201983370927604E-2</v>
      </c>
      <c r="BD48" s="168">
        <f t="shared" si="20"/>
        <v>-1.5698439081167304E-2</v>
      </c>
      <c r="BE48" s="168">
        <f t="shared" si="20"/>
        <v>-4.376908477401209E-2</v>
      </c>
      <c r="BF48" s="168">
        <f t="shared" si="20"/>
        <v>-4.6874847027147615E-2</v>
      </c>
      <c r="BG48" s="168">
        <f t="shared" si="17"/>
        <v>6.6950741174300887E-3</v>
      </c>
      <c r="BH48" s="168">
        <f t="shared" si="17"/>
        <v>-1.5811832037888607E-3</v>
      </c>
      <c r="BI48" s="168">
        <f t="shared" si="18"/>
        <v>2.5737432673373473E-2</v>
      </c>
      <c r="BJ48" s="168">
        <f t="shared" si="19"/>
        <v>-1.2035954540422944E-2</v>
      </c>
      <c r="BK48" s="168">
        <f t="shared" si="19"/>
        <v>-3.472074493431232E-3</v>
      </c>
      <c r="BL48" s="397">
        <f t="shared" si="19"/>
        <v>-2.3943588912650249E-2</v>
      </c>
    </row>
    <row r="49" spans="2:64" ht="14.4" x14ac:dyDescent="0.3">
      <c r="C49" s="118" t="s">
        <v>126</v>
      </c>
      <c r="D49" s="170">
        <f>'1 Utsläpp'!D50/'7 Syss'!D50</f>
        <v>66.376235289451643</v>
      </c>
      <c r="E49" s="170">
        <f>'1 Utsläpp'!E50/'7 Syss'!E50</f>
        <v>42.007559085604193</v>
      </c>
      <c r="F49" s="170">
        <f>'1 Utsläpp'!F50/'7 Syss'!F50</f>
        <v>36.832220296598521</v>
      </c>
      <c r="G49" s="170">
        <f>'1 Utsläpp'!G50/'7 Syss'!G50</f>
        <v>54.488473005661163</v>
      </c>
      <c r="H49" s="170">
        <f>'1 Utsläpp'!H50/'7 Syss'!H50</f>
        <v>71.93762626887505</v>
      </c>
      <c r="I49" s="170">
        <f>'1 Utsläpp'!I50/'7 Syss'!I50</f>
        <v>39.375519119543341</v>
      </c>
      <c r="J49" s="170">
        <f>'1 Utsläpp'!J50/'7 Syss'!J50</f>
        <v>30.415751734110305</v>
      </c>
      <c r="K49" s="170">
        <f>'1 Utsläpp'!K50/'7 Syss'!K50</f>
        <v>60.576659656733959</v>
      </c>
      <c r="L49" s="170">
        <f>'1 Utsläpp'!L50/'7 Syss'!L50</f>
        <v>98.214023692175218</v>
      </c>
      <c r="M49" s="170">
        <f>'1 Utsläpp'!M50/'7 Syss'!M50</f>
        <v>48.718861342683411</v>
      </c>
      <c r="N49" s="170">
        <f>'1 Utsläpp'!N50/'7 Syss'!N50</f>
        <v>32.020731613834656</v>
      </c>
      <c r="O49" s="170">
        <f>'1 Utsläpp'!O50/'7 Syss'!O50</f>
        <v>72.684717277293473</v>
      </c>
      <c r="P49" s="170">
        <f>'1 Utsläpp'!P50/'7 Syss'!P50</f>
        <v>81.80632128363294</v>
      </c>
      <c r="Q49" s="170">
        <f>'1 Utsläpp'!Q50/'7 Syss'!Q50</f>
        <v>41.115665735379046</v>
      </c>
      <c r="R49" s="170">
        <f>'1 Utsläpp'!R50/'7 Syss'!R50</f>
        <v>29.575670162443242</v>
      </c>
      <c r="S49" s="170">
        <f>'1 Utsläpp'!S50/'7 Syss'!S50</f>
        <v>46.989637127932717</v>
      </c>
      <c r="T49" s="170">
        <f>'1 Utsläpp'!T50/'7 Syss'!T50</f>
        <v>69.799430996419488</v>
      </c>
      <c r="U49" s="170">
        <f>'1 Utsläpp'!U50/'7 Syss'!U50</f>
        <v>37.863780387928131</v>
      </c>
      <c r="V49" s="170">
        <f>'1 Utsläpp'!V50/'7 Syss'!V50</f>
        <v>27.584436376896946</v>
      </c>
      <c r="W49" s="170">
        <f>'1 Utsläpp'!W50/'7 Syss'!W50</f>
        <v>48.760376136376657</v>
      </c>
      <c r="X49" s="170">
        <f>'1 Utsläpp'!X50/'7 Syss'!X50</f>
        <v>69.054030284854676</v>
      </c>
      <c r="Y49" s="170">
        <f>'1 Utsläpp'!Y50/'7 Syss'!Y50</f>
        <v>35.870931162881185</v>
      </c>
      <c r="Z49" s="170">
        <f>'1 Utsläpp'!Z50/'7 Syss'!Z50</f>
        <v>27.822141157430064</v>
      </c>
      <c r="AA49" s="170">
        <f>'1 Utsläpp'!AA50/'7 Syss'!AA50</f>
        <v>40.286309756753688</v>
      </c>
      <c r="AB49" s="170">
        <f>'1 Utsläpp'!AB50/'7 Syss'!AB50</f>
        <v>51.297099259307124</v>
      </c>
      <c r="AC49" s="170">
        <f>'1 Utsläpp'!AC50/'7 Syss'!AC50</f>
        <v>33.576229184127278</v>
      </c>
      <c r="AD49" s="170">
        <f>'1 Utsläpp'!AD50/'7 Syss'!AD50</f>
        <v>24.707848345682017</v>
      </c>
      <c r="AE49" s="170">
        <f>'1 Utsläpp'!AE50/'7 Syss'!AE50</f>
        <v>38.982054862375989</v>
      </c>
      <c r="AF49" s="170">
        <f>'1 Utsläpp'!AF50/'7 Syss'!AF50</f>
        <v>54.420137501821806</v>
      </c>
      <c r="AG49" s="170">
        <f>'1 Utsläpp'!AG50/'7 Syss'!AG50</f>
        <v>31.780862902961076</v>
      </c>
      <c r="AH49" s="170">
        <f>'1 Utsläpp'!AH50/'7 Syss'!AH50</f>
        <v>22.264958502510837</v>
      </c>
      <c r="AI49" s="170">
        <f>'1 Utsläpp'!AI50/'7 Syss'!AI50</f>
        <v>37.757188340314343</v>
      </c>
      <c r="AJ49" s="170">
        <f>'1 Utsläpp'!AJ50/'7 Syss'!AJ50</f>
        <v>56.612104236725408</v>
      </c>
      <c r="AK49" s="170">
        <f>'1 Utsläpp'!AK50/'7 Syss'!AK50</f>
        <v>31.937042887470369</v>
      </c>
      <c r="AL49" s="170">
        <f>'1 Utsläpp'!AL50/'7 Syss'!AL50</f>
        <v>23.97182487285431</v>
      </c>
      <c r="AM49" s="170">
        <f>'1 Utsläpp'!AM50/'7 Syss'!AM50</f>
        <v>36.289863716706321</v>
      </c>
      <c r="AN49" s="170">
        <f>'1 Utsläpp'!AN50/'7 Syss'!AN50</f>
        <v>48.280123618872331</v>
      </c>
      <c r="AO49" s="170">
        <f>'1 Utsläpp'!AO50/'7 Syss'!AO50</f>
        <v>33.273002040611289</v>
      </c>
      <c r="AP49" s="170">
        <f>'1 Utsläpp'!AP50/'7 Syss'!AP50</f>
        <v>27.698211002248925</v>
      </c>
      <c r="AQ49" s="170">
        <f>'1 Utsläpp'!AQ50/'7 Syss'!AQ50</f>
        <v>35.611030222214609</v>
      </c>
      <c r="AR49" s="170">
        <f>'1 Utsläpp'!AR50/'7 Syss'!AR50</f>
        <v>50.379943272480773</v>
      </c>
      <c r="AS49" s="170">
        <f>'1 Utsläpp'!AS50/'7 Syss'!AS50</f>
        <v>29.266744359619885</v>
      </c>
      <c r="AT49" s="170">
        <f>'1 Utsläpp'!AT50/'7 Syss'!AT50</f>
        <v>24.194799810575081</v>
      </c>
      <c r="AU49" s="170">
        <f>'1 Utsläpp'!AU50/'7 Syss'!AU50</f>
        <v>35.498416914077602</v>
      </c>
      <c r="AV49" s="170">
        <f>'1 Utsläpp'!AV50/'7 Syss'!AV50</f>
        <v>47.328046451915604</v>
      </c>
      <c r="AW49" s="170">
        <f>'1 Utsläpp'!AW50/'7 Syss'!AW50</f>
        <v>23.727156600226618</v>
      </c>
      <c r="AX49" s="170">
        <f>'1 Utsläpp'!AX50/'7 Syss'!AX50</f>
        <v>21.461130360048241</v>
      </c>
      <c r="AY49" s="170">
        <f>'1 Utsläpp'!AY50/'7 Syss'!AY50</f>
        <v>26.873178693445819</v>
      </c>
      <c r="AZ49" s="170">
        <f>'1 Utsläpp'!AZ50/'7 Syss'!BA50</f>
        <v>32.006704130365875</v>
      </c>
      <c r="BA49" s="297">
        <f>'1 Utsläpp'!BA50/'7 Syss'!BA50</f>
        <v>25.810898959658779</v>
      </c>
      <c r="BB49" s="288"/>
      <c r="BC49" s="290">
        <f t="shared" si="20"/>
        <v>4.3492424961141474E-2</v>
      </c>
      <c r="BD49" s="168">
        <f t="shared" si="20"/>
        <v>-0.1204056572984179</v>
      </c>
      <c r="BE49" s="168">
        <f t="shared" si="20"/>
        <v>-0.12648510733741569</v>
      </c>
      <c r="BF49" s="168">
        <f t="shared" si="20"/>
        <v>-3.1623153678591587E-3</v>
      </c>
      <c r="BG49" s="168">
        <f t="shared" si="17"/>
        <v>-6.0577615263656237E-2</v>
      </c>
      <c r="BH49" s="168">
        <f t="shared" si="17"/>
        <v>-0.18927926151691765</v>
      </c>
      <c r="BI49" s="168">
        <f t="shared" si="18"/>
        <v>-0.11298582637298804</v>
      </c>
      <c r="BJ49" s="168">
        <f t="shared" si="19"/>
        <v>-0.24297529215200786</v>
      </c>
      <c r="BK49" s="168">
        <f t="shared" si="19"/>
        <v>-0.32372648926289238</v>
      </c>
      <c r="BL49" s="397">
        <f t="shared" si="19"/>
        <v>8.7820989027073804E-2</v>
      </c>
    </row>
    <row r="50" spans="2:64" ht="14.4" x14ac:dyDescent="0.3">
      <c r="C50" s="118" t="s">
        <v>127</v>
      </c>
      <c r="D50" s="170">
        <f>'1 Utsläpp'!D51/'7 Syss'!D51</f>
        <v>1.7660886741466644</v>
      </c>
      <c r="E50" s="170">
        <f>'1 Utsläpp'!E51/'7 Syss'!E51</f>
        <v>1.6207363298912376</v>
      </c>
      <c r="F50" s="170">
        <f>'1 Utsläpp'!F51/'7 Syss'!F51</f>
        <v>1.5303126544997974</v>
      </c>
      <c r="G50" s="170">
        <f>'1 Utsläpp'!G51/'7 Syss'!G51</f>
        <v>1.8829564273188293</v>
      </c>
      <c r="H50" s="170">
        <f>'1 Utsläpp'!H51/'7 Syss'!H51</f>
        <v>1.7485779092202234</v>
      </c>
      <c r="I50" s="170">
        <f>'1 Utsläpp'!I51/'7 Syss'!I51</f>
        <v>1.5655840532849372</v>
      </c>
      <c r="J50" s="170">
        <f>'1 Utsläpp'!J51/'7 Syss'!J51</f>
        <v>1.5275400186546673</v>
      </c>
      <c r="K50" s="170">
        <f>'1 Utsläpp'!K51/'7 Syss'!K51</f>
        <v>1.8432905113109415</v>
      </c>
      <c r="L50" s="170">
        <f>'1 Utsläpp'!L51/'7 Syss'!L51</f>
        <v>1.8220668545935259</v>
      </c>
      <c r="M50" s="170">
        <f>'1 Utsläpp'!M51/'7 Syss'!M51</f>
        <v>1.5853971394745396</v>
      </c>
      <c r="N50" s="170">
        <f>'1 Utsläpp'!N51/'7 Syss'!N51</f>
        <v>1.5579352238155562</v>
      </c>
      <c r="O50" s="170">
        <f>'1 Utsläpp'!O51/'7 Syss'!O51</f>
        <v>1.9812529643652173</v>
      </c>
      <c r="P50" s="170">
        <f>'1 Utsläpp'!P51/'7 Syss'!P51</f>
        <v>1.7438780366857709</v>
      </c>
      <c r="Q50" s="170">
        <f>'1 Utsläpp'!Q51/'7 Syss'!Q51</f>
        <v>1.6202944536165278</v>
      </c>
      <c r="R50" s="170">
        <f>'1 Utsläpp'!R51/'7 Syss'!R51</f>
        <v>1.5253423450030414</v>
      </c>
      <c r="S50" s="170">
        <f>'1 Utsläpp'!S51/'7 Syss'!S51</f>
        <v>1.7573969765176338</v>
      </c>
      <c r="T50" s="170">
        <f>'1 Utsläpp'!T51/'7 Syss'!T51</f>
        <v>1.746921642005838</v>
      </c>
      <c r="U50" s="170">
        <f>'1 Utsläpp'!U51/'7 Syss'!U51</f>
        <v>1.4596079942440527</v>
      </c>
      <c r="V50" s="170">
        <f>'1 Utsläpp'!V51/'7 Syss'!V51</f>
        <v>1.4304347967346029</v>
      </c>
      <c r="W50" s="170">
        <f>'1 Utsläpp'!W51/'7 Syss'!W51</f>
        <v>1.7620221392424049</v>
      </c>
      <c r="X50" s="170">
        <f>'1 Utsläpp'!X51/'7 Syss'!X51</f>
        <v>1.7786572694198128</v>
      </c>
      <c r="Y50" s="170">
        <f>'1 Utsläpp'!Y51/'7 Syss'!Y51</f>
        <v>1.4681890807495428</v>
      </c>
      <c r="Z50" s="170">
        <f>'1 Utsläpp'!Z51/'7 Syss'!Z51</f>
        <v>1.4019889561376024</v>
      </c>
      <c r="AA50" s="170">
        <f>'1 Utsläpp'!AA51/'7 Syss'!AA51</f>
        <v>1.627837316926747</v>
      </c>
      <c r="AB50" s="170">
        <f>'1 Utsläpp'!AB51/'7 Syss'!AB51</f>
        <v>1.6633256059912915</v>
      </c>
      <c r="AC50" s="170">
        <f>'1 Utsläpp'!AC51/'7 Syss'!AC51</f>
        <v>1.3695775847494647</v>
      </c>
      <c r="AD50" s="170">
        <f>'1 Utsläpp'!AD51/'7 Syss'!AD51</f>
        <v>1.3270887936159717</v>
      </c>
      <c r="AE50" s="170">
        <f>'1 Utsläpp'!AE51/'7 Syss'!AE51</f>
        <v>1.5618583528395578</v>
      </c>
      <c r="AF50" s="170">
        <f>'1 Utsläpp'!AF51/'7 Syss'!AF51</f>
        <v>1.6397939684956055</v>
      </c>
      <c r="AG50" s="170">
        <f>'1 Utsläpp'!AG51/'7 Syss'!AG51</f>
        <v>1.4003033002186465</v>
      </c>
      <c r="AH50" s="170">
        <f>'1 Utsläpp'!AH51/'7 Syss'!AH51</f>
        <v>1.3074857055155582</v>
      </c>
      <c r="AI50" s="170">
        <f>'1 Utsläpp'!AI51/'7 Syss'!AI51</f>
        <v>1.5362383927357055</v>
      </c>
      <c r="AJ50" s="170">
        <f>'1 Utsläpp'!AJ51/'7 Syss'!AJ51</f>
        <v>1.5426775417910881</v>
      </c>
      <c r="AK50" s="170">
        <f>'1 Utsläpp'!AK51/'7 Syss'!AK51</f>
        <v>1.3109637109092653</v>
      </c>
      <c r="AL50" s="170">
        <f>'1 Utsläpp'!AL51/'7 Syss'!AL51</f>
        <v>1.2457511357931372</v>
      </c>
      <c r="AM50" s="170">
        <f>'1 Utsläpp'!AM51/'7 Syss'!AM51</f>
        <v>1.492185600501823</v>
      </c>
      <c r="AN50" s="170">
        <f>'1 Utsläpp'!AN51/'7 Syss'!AN51</f>
        <v>1.3621577922352353</v>
      </c>
      <c r="AO50" s="170">
        <f>'1 Utsläpp'!AO51/'7 Syss'!AO51</f>
        <v>1.2050819167657447</v>
      </c>
      <c r="AP50" s="170">
        <f>'1 Utsläpp'!AP51/'7 Syss'!AP51</f>
        <v>1.1070844389079093</v>
      </c>
      <c r="AQ50" s="170">
        <f>'1 Utsläpp'!AQ51/'7 Syss'!AQ51</f>
        <v>1.2720302398535521</v>
      </c>
      <c r="AR50" s="170">
        <f>'1 Utsläpp'!AR51/'7 Syss'!AR51</f>
        <v>1.2777953312699668</v>
      </c>
      <c r="AS50" s="170">
        <f>'1 Utsläpp'!AS51/'7 Syss'!AS51</f>
        <v>1.1490315364937376</v>
      </c>
      <c r="AT50" s="170">
        <f>'1 Utsläpp'!AT51/'7 Syss'!AT51</f>
        <v>1.0793191153942543</v>
      </c>
      <c r="AU50" s="170">
        <f>'1 Utsläpp'!AU51/'7 Syss'!AU51</f>
        <v>1.2020182405356614</v>
      </c>
      <c r="AV50" s="170">
        <f>'1 Utsläpp'!AV51/'7 Syss'!AV51</f>
        <v>1.2843530128424192</v>
      </c>
      <c r="AW50" s="170">
        <f>'1 Utsläpp'!AW51/'7 Syss'!AW51</f>
        <v>1.1638948072955382</v>
      </c>
      <c r="AX50" s="170">
        <f>'1 Utsläpp'!AX51/'7 Syss'!AX51</f>
        <v>1.0909039369757456</v>
      </c>
      <c r="AY50" s="170">
        <f>'1 Utsläpp'!AY51/'7 Syss'!AY51</f>
        <v>1.2093682438003341</v>
      </c>
      <c r="AZ50" s="170">
        <f>'1 Utsläpp'!AZ51/'7 Syss'!BA51</f>
        <v>1.0425991892500923</v>
      </c>
      <c r="BA50" s="297">
        <f>'1 Utsläpp'!BA51/'7 Syss'!BA51</f>
        <v>1.1561418152635938</v>
      </c>
      <c r="BB50" s="288"/>
      <c r="BC50" s="290">
        <f t="shared" si="20"/>
        <v>-6.1932957727924953E-2</v>
      </c>
      <c r="BD50" s="168">
        <f t="shared" si="20"/>
        <v>-4.6511676502820509E-2</v>
      </c>
      <c r="BE50" s="168">
        <f t="shared" si="20"/>
        <v>-2.5079680047751629E-2</v>
      </c>
      <c r="BF50" s="168">
        <f t="shared" si="20"/>
        <v>-5.5039571485306138E-2</v>
      </c>
      <c r="BG50" s="168">
        <f t="shared" si="17"/>
        <v>5.1320281206028717E-3</v>
      </c>
      <c r="BH50" s="168">
        <f t="shared" si="17"/>
        <v>1.2935476816550828E-2</v>
      </c>
      <c r="BI50" s="168">
        <f t="shared" si="18"/>
        <v>1.0733453541457605E-2</v>
      </c>
      <c r="BJ50" s="168">
        <f t="shared" si="19"/>
        <v>6.1147185764811596E-3</v>
      </c>
      <c r="BK50" s="168">
        <f t="shared" si="19"/>
        <v>-0.18823004359003936</v>
      </c>
      <c r="BL50" s="397">
        <f t="shared" si="19"/>
        <v>-6.6612480641266014E-3</v>
      </c>
    </row>
    <row r="51" spans="2:64" ht="14.4" x14ac:dyDescent="0.3">
      <c r="C51" s="118" t="s">
        <v>128</v>
      </c>
      <c r="D51" s="170">
        <f>'1 Utsläpp'!D52/'7 Syss'!D52</f>
        <v>12.202935115486595</v>
      </c>
      <c r="E51" s="170">
        <f>'1 Utsläpp'!E52/'7 Syss'!E52</f>
        <v>12.479044740787407</v>
      </c>
      <c r="F51" s="170">
        <f>'1 Utsläpp'!F52/'7 Syss'!F52</f>
        <v>11.274707214309142</v>
      </c>
      <c r="G51" s="170">
        <f>'1 Utsläpp'!G52/'7 Syss'!G52</f>
        <v>11.697728248149904</v>
      </c>
      <c r="H51" s="170">
        <f>'1 Utsläpp'!H52/'7 Syss'!H52</f>
        <v>11.885327919353049</v>
      </c>
      <c r="I51" s="170">
        <f>'1 Utsläpp'!I52/'7 Syss'!I52</f>
        <v>12.247461604666587</v>
      </c>
      <c r="J51" s="170">
        <f>'1 Utsläpp'!J52/'7 Syss'!J52</f>
        <v>11.233586140065363</v>
      </c>
      <c r="K51" s="170">
        <f>'1 Utsläpp'!K52/'7 Syss'!K52</f>
        <v>11.295930017055515</v>
      </c>
      <c r="L51" s="170">
        <f>'1 Utsläpp'!L52/'7 Syss'!L52</f>
        <v>11.723400765817892</v>
      </c>
      <c r="M51" s="170">
        <f>'1 Utsläpp'!M52/'7 Syss'!M52</f>
        <v>11.170549966935083</v>
      </c>
      <c r="N51" s="170">
        <f>'1 Utsläpp'!N52/'7 Syss'!N52</f>
        <v>10.800018165646593</v>
      </c>
      <c r="O51" s="170">
        <f>'1 Utsläpp'!O52/'7 Syss'!O52</f>
        <v>10.914827882511876</v>
      </c>
      <c r="P51" s="170">
        <f>'1 Utsläpp'!P52/'7 Syss'!P52</f>
        <v>9.2981101184305253</v>
      </c>
      <c r="Q51" s="170">
        <f>'1 Utsläpp'!Q52/'7 Syss'!Q52</f>
        <v>9.3151415254685084</v>
      </c>
      <c r="R51" s="170">
        <f>'1 Utsläpp'!R52/'7 Syss'!R52</f>
        <v>8.7248099678333642</v>
      </c>
      <c r="S51" s="170">
        <f>'1 Utsläpp'!S52/'7 Syss'!S52</f>
        <v>8.1205243707237518</v>
      </c>
      <c r="T51" s="170">
        <f>'1 Utsläpp'!T52/'7 Syss'!T52</f>
        <v>8.268603125538128</v>
      </c>
      <c r="U51" s="170">
        <f>'1 Utsläpp'!U52/'7 Syss'!U52</f>
        <v>8.5148598139789655</v>
      </c>
      <c r="V51" s="170">
        <f>'1 Utsläpp'!V52/'7 Syss'!V52</f>
        <v>8.3112940641072957</v>
      </c>
      <c r="W51" s="170">
        <f>'1 Utsläpp'!W52/'7 Syss'!W52</f>
        <v>8.3191133129859178</v>
      </c>
      <c r="X51" s="170">
        <f>'1 Utsläpp'!X52/'7 Syss'!X52</f>
        <v>9.0825294996041759</v>
      </c>
      <c r="Y51" s="170">
        <f>'1 Utsläpp'!Y52/'7 Syss'!Y52</f>
        <v>9.7593434008250757</v>
      </c>
      <c r="Z51" s="170">
        <f>'1 Utsläpp'!Z52/'7 Syss'!Z52</f>
        <v>8.6444379345124389</v>
      </c>
      <c r="AA51" s="170">
        <f>'1 Utsläpp'!AA52/'7 Syss'!AA52</f>
        <v>8.3742376056729864</v>
      </c>
      <c r="AB51" s="170">
        <f>'1 Utsläpp'!AB52/'7 Syss'!AB52</f>
        <v>9.1565889784610892</v>
      </c>
      <c r="AC51" s="170">
        <f>'1 Utsläpp'!AC52/'7 Syss'!AC52</f>
        <v>10.125526039253192</v>
      </c>
      <c r="AD51" s="170">
        <f>'1 Utsläpp'!AD52/'7 Syss'!AD52</f>
        <v>10.429140503054992</v>
      </c>
      <c r="AE51" s="170">
        <f>'1 Utsläpp'!AE52/'7 Syss'!AE52</f>
        <v>9.275161379204814</v>
      </c>
      <c r="AF51" s="170">
        <f>'1 Utsläpp'!AF52/'7 Syss'!AF52</f>
        <v>11.967197599633604</v>
      </c>
      <c r="AG51" s="170">
        <f>'1 Utsläpp'!AG52/'7 Syss'!AG52</f>
        <v>11.550304279597761</v>
      </c>
      <c r="AH51" s="170">
        <f>'1 Utsläpp'!AH52/'7 Syss'!AH52</f>
        <v>11.712690605045601</v>
      </c>
      <c r="AI51" s="170">
        <f>'1 Utsläpp'!AI52/'7 Syss'!AI52</f>
        <v>11.37384198236221</v>
      </c>
      <c r="AJ51" s="170">
        <f>'1 Utsläpp'!AJ52/'7 Syss'!AJ52</f>
        <v>10.93797015067277</v>
      </c>
      <c r="AK51" s="170">
        <f>'1 Utsläpp'!AK52/'7 Syss'!AK52</f>
        <v>11.027188611242476</v>
      </c>
      <c r="AL51" s="170">
        <f>'1 Utsläpp'!AL52/'7 Syss'!AL52</f>
        <v>12.17558851754305</v>
      </c>
      <c r="AM51" s="170">
        <f>'1 Utsläpp'!AM52/'7 Syss'!AM52</f>
        <v>11.376740441599356</v>
      </c>
      <c r="AN51" s="170">
        <f>'1 Utsläpp'!AN52/'7 Syss'!AN52</f>
        <v>9.4242576242836513</v>
      </c>
      <c r="AO51" s="170">
        <f>'1 Utsläpp'!AO52/'7 Syss'!AO52</f>
        <v>9.7499497437488039</v>
      </c>
      <c r="AP51" s="170">
        <f>'1 Utsläpp'!AP52/'7 Syss'!AP52</f>
        <v>10.120169486821345</v>
      </c>
      <c r="AQ51" s="170">
        <f>'1 Utsläpp'!AQ52/'7 Syss'!AQ52</f>
        <v>9.431692713868415</v>
      </c>
      <c r="AR51" s="170">
        <f>'1 Utsläpp'!AR52/'7 Syss'!AR52</f>
        <v>9.4864672808837316</v>
      </c>
      <c r="AS51" s="170">
        <f>'1 Utsläpp'!AS52/'7 Syss'!AS52</f>
        <v>9.9995966467912485</v>
      </c>
      <c r="AT51" s="170">
        <f>'1 Utsläpp'!AT52/'7 Syss'!AT52</f>
        <v>10.089441132809929</v>
      </c>
      <c r="AU51" s="170">
        <f>'1 Utsläpp'!AU52/'7 Syss'!AU52</f>
        <v>9.5118965507567808</v>
      </c>
      <c r="AV51" s="170">
        <f>'1 Utsläpp'!AV52/'7 Syss'!AV52</f>
        <v>9.4313726707360477</v>
      </c>
      <c r="AW51" s="170">
        <f>'1 Utsläpp'!AW52/'7 Syss'!AW52</f>
        <v>9.7538866247646894</v>
      </c>
      <c r="AX51" s="170">
        <f>'1 Utsläpp'!AX52/'7 Syss'!AX52</f>
        <v>9.9081319275118922</v>
      </c>
      <c r="AY51" s="170">
        <f>'1 Utsläpp'!AY52/'7 Syss'!AY52</f>
        <v>9.143714119531138</v>
      </c>
      <c r="AZ51" s="170">
        <f>'1 Utsläpp'!AZ52/'7 Syss'!BA52</f>
        <v>9.1327266852241902</v>
      </c>
      <c r="BA51" s="297">
        <f>'1 Utsläpp'!BA52/'7 Syss'!BA52</f>
        <v>5.7424047930526045</v>
      </c>
      <c r="BB51" s="288"/>
      <c r="BC51" s="290">
        <f t="shared" si="20"/>
        <v>6.6010140087622293E-3</v>
      </c>
      <c r="BD51" s="168">
        <f t="shared" si="20"/>
        <v>2.5604942548807186E-2</v>
      </c>
      <c r="BE51" s="168">
        <f t="shared" si="20"/>
        <v>-3.0363477658581495E-3</v>
      </c>
      <c r="BF51" s="168">
        <f t="shared" si="20"/>
        <v>8.5036524536505897E-3</v>
      </c>
      <c r="BG51" s="168">
        <f t="shared" si="17"/>
        <v>-5.8077057050210934E-3</v>
      </c>
      <c r="BH51" s="168">
        <f t="shared" si="17"/>
        <v>-2.4571993321891084E-2</v>
      </c>
      <c r="BI51" s="168">
        <f t="shared" si="18"/>
        <v>-1.7970193087150865E-2</v>
      </c>
      <c r="BJ51" s="168">
        <f t="shared" si="19"/>
        <v>-3.8707573117618632E-2</v>
      </c>
      <c r="BK51" s="168">
        <f t="shared" si="19"/>
        <v>-3.1665166454349247E-2</v>
      </c>
      <c r="BL51" s="397">
        <f t="shared" si="19"/>
        <v>-0.41127009017380911</v>
      </c>
    </row>
    <row r="52" spans="2:64" ht="14.4" x14ac:dyDescent="0.3">
      <c r="C52" s="118" t="s">
        <v>129</v>
      </c>
      <c r="D52" s="170">
        <f>'1 Utsläpp'!D53/'7 Syss'!D53</f>
        <v>0.58894355646356311</v>
      </c>
      <c r="E52" s="170">
        <f>'1 Utsläpp'!E53/'7 Syss'!E53</f>
        <v>0.63011981598850442</v>
      </c>
      <c r="F52" s="170">
        <f>'1 Utsläpp'!F53/'7 Syss'!F53</f>
        <v>0.5838445043655025</v>
      </c>
      <c r="G52" s="170">
        <f>'1 Utsläpp'!G53/'7 Syss'!G53</f>
        <v>0.57643286090514156</v>
      </c>
      <c r="H52" s="170">
        <f>'1 Utsläpp'!H53/'7 Syss'!H53</f>
        <v>0.54533736658376131</v>
      </c>
      <c r="I52" s="170">
        <f>'1 Utsläpp'!I53/'7 Syss'!I53</f>
        <v>0.59410920995736061</v>
      </c>
      <c r="J52" s="170">
        <f>'1 Utsläpp'!J53/'7 Syss'!J53</f>
        <v>0.5632989458977633</v>
      </c>
      <c r="K52" s="170">
        <f>'1 Utsläpp'!K53/'7 Syss'!K53</f>
        <v>0.5627410204304012</v>
      </c>
      <c r="L52" s="170">
        <f>'1 Utsläpp'!L53/'7 Syss'!L53</f>
        <v>0.58390879797684114</v>
      </c>
      <c r="M52" s="170">
        <f>'1 Utsläpp'!M53/'7 Syss'!M53</f>
        <v>0.60365651889161254</v>
      </c>
      <c r="N52" s="170">
        <f>'1 Utsläpp'!N53/'7 Syss'!N53</f>
        <v>0.56517289690841854</v>
      </c>
      <c r="O52" s="170">
        <f>'1 Utsläpp'!O53/'7 Syss'!O53</f>
        <v>0.58479948534098036</v>
      </c>
      <c r="P52" s="170">
        <f>'1 Utsläpp'!P53/'7 Syss'!P53</f>
        <v>0.56921243384742404</v>
      </c>
      <c r="Q52" s="170">
        <f>'1 Utsläpp'!Q53/'7 Syss'!Q53</f>
        <v>0.59705317240446476</v>
      </c>
      <c r="R52" s="170">
        <f>'1 Utsläpp'!R53/'7 Syss'!R53</f>
        <v>0.55233777743415524</v>
      </c>
      <c r="S52" s="170">
        <f>'1 Utsläpp'!S53/'7 Syss'!S53</f>
        <v>0.54306295032437546</v>
      </c>
      <c r="T52" s="170">
        <f>'1 Utsläpp'!T53/'7 Syss'!T53</f>
        <v>0.51442391360265305</v>
      </c>
      <c r="U52" s="170">
        <f>'1 Utsläpp'!U53/'7 Syss'!U53</f>
        <v>0.53137597024306371</v>
      </c>
      <c r="V52" s="170">
        <f>'1 Utsläpp'!V53/'7 Syss'!V53</f>
        <v>0.49802879649620191</v>
      </c>
      <c r="W52" s="170">
        <f>'1 Utsläpp'!W53/'7 Syss'!W53</f>
        <v>0.50321599016092378</v>
      </c>
      <c r="X52" s="170">
        <f>'1 Utsläpp'!X53/'7 Syss'!X53</f>
        <v>0.49180133641101331</v>
      </c>
      <c r="Y52" s="170">
        <f>'1 Utsläpp'!Y53/'7 Syss'!Y53</f>
        <v>0.52243244128348754</v>
      </c>
      <c r="Z52" s="170">
        <f>'1 Utsläpp'!Z53/'7 Syss'!Z53</f>
        <v>0.48930419119496216</v>
      </c>
      <c r="AA52" s="170">
        <f>'1 Utsläpp'!AA53/'7 Syss'!AA53</f>
        <v>0.47532538427173021</v>
      </c>
      <c r="AB52" s="170">
        <f>'1 Utsläpp'!AB53/'7 Syss'!AB53</f>
        <v>0.45222218879165438</v>
      </c>
      <c r="AC52" s="170">
        <f>'1 Utsläpp'!AC53/'7 Syss'!AC53</f>
        <v>0.48111469447912991</v>
      </c>
      <c r="AD52" s="170">
        <f>'1 Utsläpp'!AD53/'7 Syss'!AD53</f>
        <v>0.44956685110687777</v>
      </c>
      <c r="AE52" s="170">
        <f>'1 Utsläpp'!AE53/'7 Syss'!AE53</f>
        <v>0.44594285417901514</v>
      </c>
      <c r="AF52" s="170">
        <f>'1 Utsläpp'!AF53/'7 Syss'!AF53</f>
        <v>0.43864465121322826</v>
      </c>
      <c r="AG52" s="170">
        <f>'1 Utsläpp'!AG53/'7 Syss'!AG53</f>
        <v>0.4677633717475721</v>
      </c>
      <c r="AH52" s="170">
        <f>'1 Utsläpp'!AH53/'7 Syss'!AH53</f>
        <v>0.43270154673493449</v>
      </c>
      <c r="AI52" s="170">
        <f>'1 Utsläpp'!AI53/'7 Syss'!AI53</f>
        <v>0.43085551391889637</v>
      </c>
      <c r="AJ52" s="170">
        <f>'1 Utsläpp'!AJ53/'7 Syss'!AJ53</f>
        <v>0.40290143821142071</v>
      </c>
      <c r="AK52" s="170">
        <f>'1 Utsläpp'!AK53/'7 Syss'!AK53</f>
        <v>0.43225312592711096</v>
      </c>
      <c r="AL52" s="170">
        <f>'1 Utsläpp'!AL53/'7 Syss'!AL53</f>
        <v>0.41683287755596338</v>
      </c>
      <c r="AM52" s="170">
        <f>'1 Utsläpp'!AM53/'7 Syss'!AM53</f>
        <v>0.41801266115008801</v>
      </c>
      <c r="AN52" s="170">
        <f>'1 Utsläpp'!AN53/'7 Syss'!AN53</f>
        <v>0.39198813110580349</v>
      </c>
      <c r="AO52" s="170">
        <f>'1 Utsläpp'!AO53/'7 Syss'!AO53</f>
        <v>0.42365839367806363</v>
      </c>
      <c r="AP52" s="170">
        <f>'1 Utsläpp'!AP53/'7 Syss'!AP53</f>
        <v>0.40200506478371556</v>
      </c>
      <c r="AQ52" s="170">
        <f>'1 Utsläpp'!AQ53/'7 Syss'!AQ53</f>
        <v>0.38976029936793222</v>
      </c>
      <c r="AR52" s="170">
        <f>'1 Utsläpp'!AR53/'7 Syss'!AR53</f>
        <v>0.37773460389542712</v>
      </c>
      <c r="AS52" s="170">
        <f>'1 Utsläpp'!AS53/'7 Syss'!AS53</f>
        <v>0.41801142784213058</v>
      </c>
      <c r="AT52" s="170">
        <f>'1 Utsläpp'!AT53/'7 Syss'!AT53</f>
        <v>0.40310329511794418</v>
      </c>
      <c r="AU52" s="170">
        <f>'1 Utsläpp'!AU53/'7 Syss'!AU53</f>
        <v>0.38504246760835098</v>
      </c>
      <c r="AV52" s="170">
        <f>'1 Utsläpp'!AV53/'7 Syss'!AV53</f>
        <v>0.37630870411811101</v>
      </c>
      <c r="AW52" s="170">
        <f>'1 Utsläpp'!AW53/'7 Syss'!AW53</f>
        <v>0.41644822655039748</v>
      </c>
      <c r="AX52" s="170">
        <f>'1 Utsläpp'!AX53/'7 Syss'!AX53</f>
        <v>0.40094789055904501</v>
      </c>
      <c r="AY52" s="170">
        <f>'1 Utsläpp'!AY53/'7 Syss'!AY53</f>
        <v>0.38308662364586721</v>
      </c>
      <c r="AZ52" s="170">
        <f>'1 Utsläpp'!AZ53/'7 Syss'!BA53</f>
        <v>0.39029597883022804</v>
      </c>
      <c r="BA52" s="297">
        <f>'1 Utsläpp'!BA53/'7 Syss'!BA53</f>
        <v>0.39082675537758305</v>
      </c>
      <c r="BB52" s="288"/>
      <c r="BC52" s="290">
        <f t="shared" si="20"/>
        <v>-3.6362139767260326E-2</v>
      </c>
      <c r="BD52" s="168">
        <f t="shared" si="20"/>
        <v>-1.3329054540635821E-2</v>
      </c>
      <c r="BE52" s="168">
        <f t="shared" si="20"/>
        <v>2.7318818354178376E-3</v>
      </c>
      <c r="BF52" s="168">
        <f t="shared" si="20"/>
        <v>-1.2104444108935852E-2</v>
      </c>
      <c r="BG52" s="168">
        <f t="shared" si="17"/>
        <v>-3.7748719937527042E-3</v>
      </c>
      <c r="BH52" s="168">
        <f>AW52/AS52-1</f>
        <v>-3.7396137703763488E-3</v>
      </c>
      <c r="BI52" s="168">
        <f t="shared" si="18"/>
        <v>-5.3470278834325535E-3</v>
      </c>
      <c r="BJ52" s="168">
        <f t="shared" si="19"/>
        <v>-5.0795538856590605E-3</v>
      </c>
      <c r="BK52" s="168">
        <f t="shared" si="19"/>
        <v>3.7169681591332271E-2</v>
      </c>
      <c r="BL52" s="397">
        <f t="shared" si="19"/>
        <v>-6.1523785045375368E-2</v>
      </c>
    </row>
    <row r="53" spans="2:64" ht="14.4" x14ac:dyDescent="0.3">
      <c r="C53" s="177" t="s">
        <v>130</v>
      </c>
      <c r="D53" s="178">
        <f>'1 Utsläpp'!D54/'7 Syss'!D54</f>
        <v>0.15710295390176257</v>
      </c>
      <c r="E53" s="178">
        <f>'1 Utsläpp'!E54/'7 Syss'!E54</f>
        <v>0.15719819443395711</v>
      </c>
      <c r="F53" s="178">
        <f>'1 Utsläpp'!F54/'7 Syss'!F54</f>
        <v>0.15463425127866912</v>
      </c>
      <c r="G53" s="178">
        <f>'1 Utsläpp'!G54/'7 Syss'!G54</f>
        <v>0.17325850641626989</v>
      </c>
      <c r="H53" s="178">
        <f>'1 Utsläpp'!H54/'7 Syss'!H54</f>
        <v>0.1753375422994346</v>
      </c>
      <c r="I53" s="178">
        <f>'1 Utsläpp'!I54/'7 Syss'!I54</f>
        <v>0.17082780745662499</v>
      </c>
      <c r="J53" s="178">
        <f>'1 Utsläpp'!J54/'7 Syss'!J54</f>
        <v>0.17024998537712144</v>
      </c>
      <c r="K53" s="178">
        <f>'1 Utsläpp'!K54/'7 Syss'!K54</f>
        <v>0.188153441803104</v>
      </c>
      <c r="L53" s="178">
        <f>'1 Utsläpp'!L54/'7 Syss'!L54</f>
        <v>0.17158642647393468</v>
      </c>
      <c r="M53" s="178">
        <f>'1 Utsläpp'!M54/'7 Syss'!M54</f>
        <v>0.152070237661241</v>
      </c>
      <c r="N53" s="178">
        <f>'1 Utsläpp'!N54/'7 Syss'!N54</f>
        <v>0.15534716925507688</v>
      </c>
      <c r="O53" s="178">
        <f>'1 Utsläpp'!O54/'7 Syss'!O54</f>
        <v>0.18738559015492212</v>
      </c>
      <c r="P53" s="178">
        <f>'1 Utsläpp'!P54/'7 Syss'!P54</f>
        <v>0.15961567254546019</v>
      </c>
      <c r="Q53" s="178">
        <f>'1 Utsläpp'!Q54/'7 Syss'!Q54</f>
        <v>0.15074691569966911</v>
      </c>
      <c r="R53" s="178">
        <f>'1 Utsläpp'!R54/'7 Syss'!R54</f>
        <v>0.15212992842322828</v>
      </c>
      <c r="S53" s="178">
        <f>'1 Utsläpp'!S54/'7 Syss'!S54</f>
        <v>0.1618094644207482</v>
      </c>
      <c r="T53" s="178">
        <f>'1 Utsläpp'!T54/'7 Syss'!T54</f>
        <v>0.15094426173177039</v>
      </c>
      <c r="U53" s="178">
        <f>'1 Utsläpp'!U54/'7 Syss'!U54</f>
        <v>0.14596328518000401</v>
      </c>
      <c r="V53" s="178">
        <f>'1 Utsläpp'!V54/'7 Syss'!V54</f>
        <v>0.1510671069409566</v>
      </c>
      <c r="W53" s="178">
        <f>'1 Utsläpp'!W54/'7 Syss'!W54</f>
        <v>0.16559325693084945</v>
      </c>
      <c r="X53" s="178">
        <f>'1 Utsläpp'!X54/'7 Syss'!X54</f>
        <v>0.13503446470446706</v>
      </c>
      <c r="Y53" s="178">
        <f>'1 Utsläpp'!Y54/'7 Syss'!Y54</f>
        <v>0.13379720353852173</v>
      </c>
      <c r="Z53" s="178">
        <f>'1 Utsläpp'!Z54/'7 Syss'!Z54</f>
        <v>0.13559473514163245</v>
      </c>
      <c r="AA53" s="178">
        <f>'1 Utsläpp'!AA54/'7 Syss'!AA54</f>
        <v>0.13956112186688566</v>
      </c>
      <c r="AB53" s="178">
        <f>'1 Utsläpp'!AB54/'7 Syss'!AB54</f>
        <v>0.12792653412525373</v>
      </c>
      <c r="AC53" s="178">
        <f>'1 Utsläpp'!AC54/'7 Syss'!AC54</f>
        <v>0.1288038064187107</v>
      </c>
      <c r="AD53" s="178">
        <f>'1 Utsläpp'!AD54/'7 Syss'!AD54</f>
        <v>0.13257536008752116</v>
      </c>
      <c r="AE53" s="178">
        <f>'1 Utsläpp'!AE54/'7 Syss'!AE54</f>
        <v>0.13369699106236477</v>
      </c>
      <c r="AF53" s="178">
        <f>'1 Utsläpp'!AF54/'7 Syss'!AF54</f>
        <v>0.12452379931927107</v>
      </c>
      <c r="AG53" s="178">
        <f>'1 Utsläpp'!AG54/'7 Syss'!AG54</f>
        <v>0.12829344758160935</v>
      </c>
      <c r="AH53" s="178">
        <f>'1 Utsläpp'!AH54/'7 Syss'!AH54</f>
        <v>0.13090513307808019</v>
      </c>
      <c r="AI53" s="178">
        <f>'1 Utsläpp'!AI54/'7 Syss'!AI54</f>
        <v>0.13786178068531815</v>
      </c>
      <c r="AJ53" s="178">
        <f>'1 Utsläpp'!AJ54/'7 Syss'!AJ54</f>
        <v>0.1188307172577116</v>
      </c>
      <c r="AK53" s="178">
        <f>'1 Utsläpp'!AK54/'7 Syss'!AK54</f>
        <v>0.12148888742943147</v>
      </c>
      <c r="AL53" s="178">
        <f>'1 Utsläpp'!AL54/'7 Syss'!AL54</f>
        <v>0.12337726527593121</v>
      </c>
      <c r="AM53" s="178">
        <f>'1 Utsläpp'!AM54/'7 Syss'!AM54</f>
        <v>0.13025582812079911</v>
      </c>
      <c r="AN53" s="178">
        <f>'1 Utsläpp'!AN54/'7 Syss'!AN54</f>
        <v>0.11476395581643746</v>
      </c>
      <c r="AO53" s="178">
        <f>'1 Utsläpp'!AO54/'7 Syss'!AO54</f>
        <v>0.11754689805304824</v>
      </c>
      <c r="AP53" s="178">
        <f>'1 Utsläpp'!AP54/'7 Syss'!AP54</f>
        <v>0.12041174171072359</v>
      </c>
      <c r="AQ53" s="178">
        <f>'1 Utsläpp'!AQ54/'7 Syss'!AQ54</f>
        <v>0.12283507143158082</v>
      </c>
      <c r="AR53" s="178">
        <f>'1 Utsläpp'!AR54/'7 Syss'!AR54</f>
        <v>0.10267199844741375</v>
      </c>
      <c r="AS53" s="178">
        <f>'1 Utsläpp'!AS54/'7 Syss'!AS54</f>
        <v>0.10681880756190035</v>
      </c>
      <c r="AT53" s="178">
        <f>'1 Utsläpp'!AT54/'7 Syss'!AT54</f>
        <v>0.10943157481019128</v>
      </c>
      <c r="AU53" s="178">
        <f>'1 Utsläpp'!AU54/'7 Syss'!AU54</f>
        <v>0.11204273939619386</v>
      </c>
      <c r="AV53" s="178">
        <f>'1 Utsläpp'!AV54/'7 Syss'!AV54</f>
        <v>0.10021827868578102</v>
      </c>
      <c r="AW53" s="178">
        <f>'1 Utsläpp'!AW54/'7 Syss'!AW54</f>
        <v>0.10324894217425397</v>
      </c>
      <c r="AX53" s="178">
        <f>'1 Utsläpp'!AX54/'7 Syss'!AX54</f>
        <v>0.10715480653991161</v>
      </c>
      <c r="AY53" s="178">
        <f>'1 Utsläpp'!AY54/'7 Syss'!AY54</f>
        <v>0.10925907129608703</v>
      </c>
      <c r="AZ53" s="178">
        <f>'1 Utsläpp'!AZ54/'7 Syss'!BA54</f>
        <v>9.8187772539461121E-2</v>
      </c>
      <c r="BA53" s="298">
        <f>'1 Utsläpp'!BA54/'7 Syss'!BA54</f>
        <v>8.4297012012797073E-2</v>
      </c>
      <c r="BB53" s="288"/>
      <c r="BC53" s="292">
        <f>AR53/AN53-1</f>
        <v>-0.10536372054275078</v>
      </c>
      <c r="BD53" s="173">
        <f>AS53/AO53-1</f>
        <v>-9.1266470394704702E-2</v>
      </c>
      <c r="BE53" s="173">
        <f>AT53/AP53-1</f>
        <v>-9.1188506573644634E-2</v>
      </c>
      <c r="BF53" s="173">
        <f>AU53/AQ53-1</f>
        <v>-8.7860347290132812E-2</v>
      </c>
      <c r="BG53" s="173">
        <f t="shared" si="17"/>
        <v>-2.389862668241971E-2</v>
      </c>
      <c r="BH53" s="173">
        <f t="shared" si="17"/>
        <v>-3.3419820620799179E-2</v>
      </c>
      <c r="BI53" s="173">
        <f t="shared" si="18"/>
        <v>-2.0805405334143434E-2</v>
      </c>
      <c r="BJ53" s="173">
        <f t="shared" si="19"/>
        <v>-2.4844698684700184E-2</v>
      </c>
      <c r="BK53" s="173">
        <f t="shared" si="19"/>
        <v>-2.0260836375829649E-2</v>
      </c>
      <c r="BL53" s="398">
        <f t="shared" si="19"/>
        <v>-0.18355568359694752</v>
      </c>
    </row>
    <row r="54" spans="2:64" ht="14.4" x14ac:dyDescent="0.3">
      <c r="C54" s="113"/>
      <c r="AY54" s="288"/>
      <c r="AZ54" s="288"/>
      <c r="BA54" s="288"/>
      <c r="BB54" s="288"/>
    </row>
    <row r="55" spans="2:64" s="101" customFormat="1" ht="14.4" x14ac:dyDescent="0.3">
      <c r="B55" s="102"/>
      <c r="C55" s="113"/>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Q55" s="170"/>
      <c r="AT55"/>
      <c r="AU55"/>
      <c r="AV55"/>
      <c r="AW55"/>
      <c r="AX55"/>
      <c r="AY55" s="288"/>
      <c r="AZ55" s="288"/>
      <c r="BA55" s="288"/>
      <c r="BB55" s="288"/>
    </row>
    <row r="56" spans="2:64" s="113" customFormat="1" ht="14.4" x14ac:dyDescent="0.3">
      <c r="C56" s="121"/>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Q56" s="175"/>
      <c r="AT56"/>
      <c r="AU56"/>
      <c r="AV56"/>
      <c r="AW56"/>
      <c r="AX56"/>
      <c r="AY56" s="288"/>
      <c r="AZ56" s="288"/>
      <c r="BA56" s="288"/>
      <c r="BB56" s="288"/>
    </row>
    <row r="57" spans="2:64" s="113" customFormat="1" ht="14.4" x14ac:dyDescent="0.3">
      <c r="C57" s="121"/>
      <c r="D57" s="197"/>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Q57" s="175"/>
      <c r="AT57"/>
      <c r="AU57"/>
      <c r="AV57"/>
      <c r="AW57"/>
      <c r="AX57"/>
      <c r="AY57" s="288"/>
      <c r="AZ57" s="288"/>
      <c r="BA57" s="288"/>
      <c r="BB57" s="288"/>
    </row>
    <row r="58" spans="2:64" s="113" customFormat="1" ht="14.4" x14ac:dyDescent="0.3">
      <c r="C58" s="121"/>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Q58" s="175"/>
      <c r="AT58"/>
      <c r="AU58"/>
      <c r="AV58"/>
      <c r="AW58"/>
      <c r="AX58"/>
      <c r="AY58" s="288"/>
      <c r="AZ58" s="288"/>
      <c r="BA58" s="288"/>
      <c r="BB58" s="288"/>
    </row>
    <row r="59" spans="2:64" s="113" customFormat="1" ht="14.4" x14ac:dyDescent="0.3">
      <c r="C59" s="124" t="s">
        <v>119</v>
      </c>
      <c r="D59" s="183"/>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Q59" s="175"/>
      <c r="AT59"/>
      <c r="AU59"/>
      <c r="AV59"/>
      <c r="AW59"/>
      <c r="AX59"/>
      <c r="AY59" s="288"/>
      <c r="AZ59" s="288"/>
      <c r="BA59" s="288"/>
      <c r="BB59" s="288"/>
    </row>
    <row r="60" spans="2:64" s="113" customFormat="1" ht="14.4" x14ac:dyDescent="0.3">
      <c r="B60" s="126"/>
      <c r="C60" s="125">
        <v>44133</v>
      </c>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Q60" s="175"/>
      <c r="AT60"/>
      <c r="AU60"/>
      <c r="AV60"/>
      <c r="AW60"/>
      <c r="AX60"/>
      <c r="AY60" s="288"/>
      <c r="AZ60" s="288"/>
      <c r="BA60" s="288"/>
      <c r="BB60" s="288"/>
    </row>
    <row r="61" spans="2:64" s="113" customFormat="1" ht="14.4" x14ac:dyDescent="0.3">
      <c r="B61" s="124"/>
      <c r="C61" s="126"/>
      <c r="D61" s="197"/>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Q61" s="175"/>
      <c r="AT61"/>
      <c r="AU61"/>
      <c r="AV61"/>
      <c r="AW61"/>
      <c r="AX61"/>
      <c r="AY61" s="288"/>
      <c r="AZ61" s="288"/>
      <c r="BA61" s="288"/>
      <c r="BB61" s="288"/>
    </row>
    <row r="62" spans="2:64" s="113" customFormat="1" ht="14.4" x14ac:dyDescent="0.3">
      <c r="B62" s="126"/>
      <c r="C62" s="124" t="s">
        <v>120</v>
      </c>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Q62" s="175"/>
      <c r="AT62"/>
      <c r="AU62"/>
      <c r="AV62"/>
      <c r="AW62"/>
      <c r="AX62"/>
      <c r="AY62" s="288"/>
      <c r="AZ62" s="288"/>
      <c r="BA62" s="288"/>
      <c r="BB62" s="288"/>
    </row>
    <row r="63" spans="2:64" s="113" customFormat="1" ht="13.8" x14ac:dyDescent="0.3">
      <c r="B63" s="101"/>
      <c r="C63" s="126" t="s">
        <v>189</v>
      </c>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Q63" s="175"/>
      <c r="AT63"/>
      <c r="AU63"/>
      <c r="AV63"/>
      <c r="AW63"/>
      <c r="AX63"/>
      <c r="AY63"/>
      <c r="AZ63"/>
      <c r="BA63"/>
      <c r="BB63"/>
    </row>
    <row r="64" spans="2:64" s="113" customFormat="1" ht="13.8" x14ac:dyDescent="0.3">
      <c r="B64" s="124"/>
      <c r="C64" s="101"/>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Q64" s="175"/>
      <c r="AT64"/>
      <c r="AU64"/>
      <c r="AV64"/>
      <c r="AW64"/>
      <c r="AX64"/>
      <c r="AY64"/>
      <c r="AZ64"/>
      <c r="BA64"/>
      <c r="BB64"/>
    </row>
    <row r="65" spans="2:54" s="113" customFormat="1" ht="13.8" x14ac:dyDescent="0.3">
      <c r="B65" s="127"/>
      <c r="C65" s="124" t="s">
        <v>34</v>
      </c>
      <c r="D65" s="183"/>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Q65" s="175"/>
      <c r="AT65"/>
      <c r="AU65"/>
      <c r="AV65"/>
      <c r="AW65"/>
      <c r="AX65"/>
      <c r="AY65"/>
      <c r="AZ65"/>
      <c r="BA65"/>
      <c r="BB65"/>
    </row>
    <row r="66" spans="2:54" s="113" customFormat="1" ht="13.8" x14ac:dyDescent="0.3">
      <c r="B66" s="127"/>
      <c r="C66" s="127" t="s">
        <v>350</v>
      </c>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Q66" s="175"/>
      <c r="AT66"/>
      <c r="AU66"/>
      <c r="AV66"/>
      <c r="AW66"/>
      <c r="AX66"/>
      <c r="AY66"/>
      <c r="AZ66"/>
      <c r="BA66"/>
      <c r="BB66"/>
    </row>
    <row r="67" spans="2:54" s="113" customFormat="1" ht="13.8" x14ac:dyDescent="0.3">
      <c r="B67" s="127"/>
      <c r="C67" s="127" t="s">
        <v>348</v>
      </c>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Q67" s="175"/>
      <c r="AT67"/>
      <c r="AU67"/>
      <c r="AV67"/>
      <c r="AW67"/>
      <c r="AX67"/>
      <c r="AY67"/>
      <c r="AZ67"/>
      <c r="BA67"/>
      <c r="BB67"/>
    </row>
    <row r="68" spans="2:54" s="113" customFormat="1" ht="13.8" x14ac:dyDescent="0.3">
      <c r="C68" s="127" t="s">
        <v>349</v>
      </c>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Q68" s="175"/>
      <c r="AT68"/>
      <c r="AU68"/>
      <c r="AV68"/>
      <c r="AW68"/>
      <c r="AX68"/>
      <c r="AY68"/>
      <c r="AZ68"/>
      <c r="BA68"/>
      <c r="BB68"/>
    </row>
    <row r="69" spans="2:54" ht="13.8" x14ac:dyDescent="0.3">
      <c r="C69" s="101"/>
    </row>
    <row r="70" spans="2:54" ht="13.8" x14ac:dyDescent="0.3">
      <c r="C70" s="101"/>
    </row>
    <row r="71" spans="2:54" ht="13.8" x14ac:dyDescent="0.3">
      <c r="C71" s="101"/>
    </row>
    <row r="72" spans="2:54" ht="13.8" x14ac:dyDescent="0.3">
      <c r="C72" s="101"/>
    </row>
    <row r="73" spans="2:54" ht="13.8" x14ac:dyDescent="0.3">
      <c r="C73" s="101"/>
    </row>
    <row r="74" spans="2:54" ht="13.8" x14ac:dyDescent="0.3">
      <c r="C74" s="101"/>
    </row>
    <row r="75" spans="2:54" ht="13.8" x14ac:dyDescent="0.3">
      <c r="C75" s="101"/>
    </row>
    <row r="76" spans="2:54" ht="13.8" x14ac:dyDescent="0.3">
      <c r="C76" s="101"/>
    </row>
    <row r="110" spans="1:1" x14ac:dyDescent="0.25">
      <c r="A110" s="102" t="s">
        <v>237</v>
      </c>
    </row>
  </sheetData>
  <hyperlinks>
    <hyperlink ref="B1" location="'Innehåll - Contents'!A1" display="Tillbaka till innehåll - Back to content"/>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BR77"/>
  <sheetViews>
    <sheetView zoomScale="80" zoomScaleNormal="80" workbookViewId="0">
      <pane xSplit="3" ySplit="4" topLeftCell="AW5" activePane="bottomRight" state="frozen"/>
      <selection pane="topRight"/>
      <selection pane="bottomLeft"/>
      <selection pane="bottomRight"/>
    </sheetView>
  </sheetViews>
  <sheetFormatPr defaultColWidth="9.109375" defaultRowHeight="13.8" x14ac:dyDescent="0.3"/>
  <cols>
    <col min="1" max="1" width="4.44140625" style="101" customWidth="1"/>
    <col min="2" max="2" width="25.6640625" style="101" customWidth="1"/>
    <col min="3" max="3" width="108.109375" style="101" customWidth="1"/>
    <col min="4" max="4" width="10.6640625" style="101" bestFit="1" customWidth="1"/>
    <col min="5" max="31" width="9.109375" style="101"/>
    <col min="32" max="32" width="10.88671875" style="101" bestFit="1" customWidth="1"/>
    <col min="33" max="34" width="9.109375" style="101"/>
    <col min="35" max="35" width="9.88671875" style="101" bestFit="1" customWidth="1"/>
    <col min="36" max="36" width="9.44140625" style="101" bestFit="1" customWidth="1"/>
    <col min="37" max="37" width="9.88671875" style="101" bestFit="1" customWidth="1"/>
    <col min="38" max="38" width="9.44140625" style="102" bestFit="1" customWidth="1"/>
    <col min="39" max="39" width="9.88671875" style="102" bestFit="1" customWidth="1"/>
    <col min="40" max="40" width="9.44140625" style="102" bestFit="1" customWidth="1"/>
    <col min="41" max="41" width="9.88671875" style="102" bestFit="1" customWidth="1"/>
    <col min="42" max="44" width="9.88671875" style="102" customWidth="1"/>
    <col min="45" max="54" width="9.109375" style="102"/>
    <col min="55" max="55" width="10.88671875" style="102" bestFit="1" customWidth="1"/>
    <col min="56" max="57" width="8" style="102" bestFit="1" customWidth="1"/>
    <col min="58" max="59" width="9.109375" style="102"/>
    <col min="60" max="64" width="8.33203125" style="102" customWidth="1"/>
    <col min="65" max="68" width="8" style="102" bestFit="1" customWidth="1"/>
    <col min="69" max="70" width="9.109375" style="102"/>
    <col min="71" max="16384" width="9.109375" style="101"/>
  </cols>
  <sheetData>
    <row r="1" spans="1:70" x14ac:dyDescent="0.3">
      <c r="B1" s="345" t="s">
        <v>201</v>
      </c>
      <c r="C1" s="68"/>
    </row>
    <row r="2" spans="1:70" x14ac:dyDescent="0.3">
      <c r="C2" s="103" t="s">
        <v>327</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T2"/>
      <c r="AU2"/>
      <c r="AV2"/>
      <c r="AW2"/>
      <c r="AX2"/>
      <c r="AY2"/>
      <c r="AZ2"/>
      <c r="BA2"/>
      <c r="BB2"/>
      <c r="BC2" s="104" t="s">
        <v>113</v>
      </c>
      <c r="BD2" s="4"/>
      <c r="BH2" s="104" t="s">
        <v>113</v>
      </c>
      <c r="BI2" s="101"/>
      <c r="BJ2" s="101"/>
      <c r="BK2" s="101"/>
      <c r="BL2" s="101"/>
      <c r="BM2" s="101"/>
      <c r="BN2" s="101"/>
      <c r="BO2" s="101"/>
      <c r="BP2" s="101"/>
      <c r="BQ2" s="101"/>
      <c r="BR2" s="101"/>
    </row>
    <row r="3" spans="1:70" x14ac:dyDescent="0.3">
      <c r="C3" s="104" t="s">
        <v>365</v>
      </c>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N3" s="101"/>
      <c r="AO3" s="101"/>
      <c r="AP3" s="101"/>
      <c r="AQ3" s="101"/>
      <c r="AR3" s="101"/>
      <c r="AS3" s="101"/>
      <c r="AT3"/>
      <c r="AU3"/>
      <c r="AV3"/>
      <c r="AW3"/>
      <c r="AX3"/>
      <c r="AY3"/>
      <c r="AZ3"/>
      <c r="BA3"/>
      <c r="BB3"/>
      <c r="BC3" s="104" t="s">
        <v>364</v>
      </c>
      <c r="BD3" s="104"/>
      <c r="BF3" s="101"/>
      <c r="BG3" s="101"/>
      <c r="BH3" s="104" t="s">
        <v>114</v>
      </c>
      <c r="BI3" s="101"/>
      <c r="BJ3" s="101"/>
      <c r="BK3" s="101"/>
      <c r="BL3" s="101"/>
      <c r="BM3" s="101"/>
      <c r="BN3" s="101"/>
      <c r="BO3" s="101"/>
      <c r="BP3" s="101"/>
      <c r="BQ3" s="101"/>
      <c r="BR3" s="101"/>
    </row>
    <row r="4" spans="1:70" s="104" customFormat="1" x14ac:dyDescent="0.3">
      <c r="A4" s="97"/>
      <c r="B4" s="105" t="s">
        <v>255</v>
      </c>
      <c r="C4" s="97" t="s">
        <v>21</v>
      </c>
      <c r="D4" s="97" t="s">
        <v>52</v>
      </c>
      <c r="E4" s="97" t="s">
        <v>53</v>
      </c>
      <c r="F4" s="97" t="s">
        <v>54</v>
      </c>
      <c r="G4" s="97" t="s">
        <v>55</v>
      </c>
      <c r="H4" s="97" t="s">
        <v>56</v>
      </c>
      <c r="I4" s="97" t="s">
        <v>57</v>
      </c>
      <c r="J4" s="97" t="s">
        <v>58</v>
      </c>
      <c r="K4" s="97" t="s">
        <v>59</v>
      </c>
      <c r="L4" s="97" t="s">
        <v>60</v>
      </c>
      <c r="M4" s="97" t="s">
        <v>61</v>
      </c>
      <c r="N4" s="97" t="s">
        <v>62</v>
      </c>
      <c r="O4" s="97" t="s">
        <v>63</v>
      </c>
      <c r="P4" s="97" t="s">
        <v>64</v>
      </c>
      <c r="Q4" s="97" t="s">
        <v>65</v>
      </c>
      <c r="R4" s="97" t="s">
        <v>66</v>
      </c>
      <c r="S4" s="97" t="s">
        <v>67</v>
      </c>
      <c r="T4" s="97" t="s">
        <v>68</v>
      </c>
      <c r="U4" s="97" t="s">
        <v>69</v>
      </c>
      <c r="V4" s="97" t="s">
        <v>70</v>
      </c>
      <c r="W4" s="97" t="s">
        <v>71</v>
      </c>
      <c r="X4" s="97" t="s">
        <v>72</v>
      </c>
      <c r="Y4" s="97" t="s">
        <v>73</v>
      </c>
      <c r="Z4" s="97" t="s">
        <v>74</v>
      </c>
      <c r="AA4" s="97" t="s">
        <v>75</v>
      </c>
      <c r="AB4" s="97" t="s">
        <v>76</v>
      </c>
      <c r="AC4" s="97" t="s">
        <v>77</v>
      </c>
      <c r="AD4" s="97" t="s">
        <v>78</v>
      </c>
      <c r="AE4" s="97" t="s">
        <v>79</v>
      </c>
      <c r="AF4" s="97" t="s">
        <v>80</v>
      </c>
      <c r="AG4" s="97" t="s">
        <v>81</v>
      </c>
      <c r="AH4" s="97" t="s">
        <v>181</v>
      </c>
      <c r="AI4" s="97" t="s">
        <v>182</v>
      </c>
      <c r="AJ4" s="97" t="s">
        <v>199</v>
      </c>
      <c r="AK4" s="97" t="s">
        <v>236</v>
      </c>
      <c r="AL4" s="97" t="s">
        <v>239</v>
      </c>
      <c r="AM4" s="97" t="s">
        <v>243</v>
      </c>
      <c r="AN4" s="106" t="s">
        <v>244</v>
      </c>
      <c r="AO4" s="106" t="s">
        <v>251</v>
      </c>
      <c r="AP4" s="106" t="s">
        <v>256</v>
      </c>
      <c r="AQ4" s="106" t="s">
        <v>260</v>
      </c>
      <c r="AR4" s="106" t="s">
        <v>316</v>
      </c>
      <c r="AS4" s="106" t="s">
        <v>330</v>
      </c>
      <c r="AT4" s="106" t="s">
        <v>332</v>
      </c>
      <c r="AU4" s="106" t="s">
        <v>338</v>
      </c>
      <c r="AV4" s="330" t="s">
        <v>342</v>
      </c>
      <c r="AW4" s="330" t="s">
        <v>343</v>
      </c>
      <c r="AX4" s="330" t="s">
        <v>345</v>
      </c>
      <c r="AY4" s="330" t="s">
        <v>354</v>
      </c>
      <c r="AZ4" s="330" t="s">
        <v>363</v>
      </c>
      <c r="BA4" s="289" t="s">
        <v>389</v>
      </c>
      <c r="BB4"/>
      <c r="BC4" s="324" t="s">
        <v>389</v>
      </c>
      <c r="BH4" s="388" t="s">
        <v>389</v>
      </c>
    </row>
    <row r="5" spans="1:70" x14ac:dyDescent="0.3">
      <c r="A5" s="101">
        <v>1</v>
      </c>
      <c r="B5" s="101" t="s">
        <v>22</v>
      </c>
      <c r="C5" s="98" t="s">
        <v>35</v>
      </c>
      <c r="D5" s="100">
        <v>16770</v>
      </c>
      <c r="E5" s="100">
        <v>17386</v>
      </c>
      <c r="F5" s="100">
        <v>15695</v>
      </c>
      <c r="G5" s="100">
        <v>14514</v>
      </c>
      <c r="H5" s="100">
        <v>16704</v>
      </c>
      <c r="I5" s="100">
        <v>17663</v>
      </c>
      <c r="J5" s="100">
        <v>15724</v>
      </c>
      <c r="K5" s="100">
        <v>14307</v>
      </c>
      <c r="L5" s="100">
        <v>16912</v>
      </c>
      <c r="M5" s="100">
        <v>17833</v>
      </c>
      <c r="N5" s="100">
        <v>15796</v>
      </c>
      <c r="O5" s="100">
        <v>14145</v>
      </c>
      <c r="P5" s="100">
        <v>17847</v>
      </c>
      <c r="Q5" s="100">
        <v>18212</v>
      </c>
      <c r="R5" s="100">
        <v>16073</v>
      </c>
      <c r="S5" s="100">
        <v>14349</v>
      </c>
      <c r="T5" s="100">
        <v>18255</v>
      </c>
      <c r="U5" s="100">
        <v>18305</v>
      </c>
      <c r="V5" s="100">
        <v>15772</v>
      </c>
      <c r="W5" s="100">
        <v>14283</v>
      </c>
      <c r="X5" s="100">
        <v>17888</v>
      </c>
      <c r="Y5" s="100">
        <v>18512</v>
      </c>
      <c r="Z5" s="100">
        <v>15884</v>
      </c>
      <c r="AA5" s="100">
        <v>14262</v>
      </c>
      <c r="AB5" s="100">
        <v>19428</v>
      </c>
      <c r="AC5" s="100">
        <v>19467</v>
      </c>
      <c r="AD5" s="100">
        <v>16844</v>
      </c>
      <c r="AE5" s="100">
        <v>15108</v>
      </c>
      <c r="AF5" s="100">
        <v>20189</v>
      </c>
      <c r="AG5" s="100">
        <v>20189</v>
      </c>
      <c r="AH5" s="100">
        <v>17423</v>
      </c>
      <c r="AI5" s="100">
        <v>15243</v>
      </c>
      <c r="AJ5" s="100">
        <v>19354</v>
      </c>
      <c r="AK5" s="100">
        <v>19660</v>
      </c>
      <c r="AL5" s="100">
        <v>17377</v>
      </c>
      <c r="AM5" s="100">
        <v>15494</v>
      </c>
      <c r="AN5" s="100">
        <v>20810</v>
      </c>
      <c r="AO5" s="100">
        <v>20924</v>
      </c>
      <c r="AP5" s="100">
        <v>18360</v>
      </c>
      <c r="AQ5" s="100">
        <v>16020</v>
      </c>
      <c r="AR5" s="100">
        <v>19194</v>
      </c>
      <c r="AS5" s="100">
        <v>18517</v>
      </c>
      <c r="AT5" s="100">
        <v>16319</v>
      </c>
      <c r="AU5" s="100">
        <v>14357</v>
      </c>
      <c r="AV5" s="100">
        <v>20368</v>
      </c>
      <c r="AW5" s="100">
        <v>19599</v>
      </c>
      <c r="AX5" s="100">
        <v>17273</v>
      </c>
      <c r="AY5" s="100">
        <v>15250</v>
      </c>
      <c r="AZ5" s="100">
        <v>21258</v>
      </c>
      <c r="BA5" s="245">
        <v>18652</v>
      </c>
      <c r="BB5"/>
      <c r="BC5" s="411">
        <f>BA5-AW5</f>
        <v>-947</v>
      </c>
      <c r="BD5" s="101"/>
      <c r="BF5" s="101"/>
      <c r="BG5" s="101"/>
      <c r="BH5" s="340">
        <f>IFERROR(BA5/AW5-1,"..")</f>
        <v>-4.8318791775090575E-2</v>
      </c>
      <c r="BI5" s="101"/>
      <c r="BJ5" s="101"/>
      <c r="BK5" s="101"/>
      <c r="BL5" s="101"/>
      <c r="BM5" s="101"/>
      <c r="BN5" s="101"/>
      <c r="BO5" s="101"/>
      <c r="BP5" s="101"/>
      <c r="BQ5" s="101"/>
      <c r="BR5" s="101"/>
    </row>
    <row r="6" spans="1:70" x14ac:dyDescent="0.3">
      <c r="A6" s="101">
        <v>2</v>
      </c>
      <c r="B6" s="101" t="s">
        <v>23</v>
      </c>
      <c r="C6" s="98" t="s">
        <v>1</v>
      </c>
      <c r="D6" s="100">
        <v>9575</v>
      </c>
      <c r="E6" s="100">
        <v>8292</v>
      </c>
      <c r="F6" s="100">
        <v>7841</v>
      </c>
      <c r="G6" s="100">
        <v>7177</v>
      </c>
      <c r="H6" s="100">
        <v>7869</v>
      </c>
      <c r="I6" s="100">
        <v>6679</v>
      </c>
      <c r="J6" s="100">
        <v>6178</v>
      </c>
      <c r="K6" s="100">
        <v>8059</v>
      </c>
      <c r="L6" s="100">
        <v>9637</v>
      </c>
      <c r="M6" s="100">
        <v>8621</v>
      </c>
      <c r="N6" s="100">
        <v>8200</v>
      </c>
      <c r="O6" s="100">
        <v>7871</v>
      </c>
      <c r="P6" s="100">
        <v>10150</v>
      </c>
      <c r="Q6" s="100">
        <v>7657</v>
      </c>
      <c r="R6" s="100">
        <v>7520</v>
      </c>
      <c r="S6" s="100">
        <v>7297</v>
      </c>
      <c r="T6" s="100">
        <v>10873</v>
      </c>
      <c r="U6" s="100">
        <v>7265</v>
      </c>
      <c r="V6" s="100">
        <v>6632</v>
      </c>
      <c r="W6" s="100">
        <v>6508</v>
      </c>
      <c r="X6" s="100">
        <v>9155</v>
      </c>
      <c r="Y6" s="100">
        <v>6603</v>
      </c>
      <c r="Z6" s="100">
        <v>6513</v>
      </c>
      <c r="AA6" s="100">
        <v>5934</v>
      </c>
      <c r="AB6" s="100">
        <v>8782</v>
      </c>
      <c r="AC6" s="100">
        <v>6113</v>
      </c>
      <c r="AD6" s="100">
        <v>5465</v>
      </c>
      <c r="AE6" s="100">
        <v>5578</v>
      </c>
      <c r="AF6" s="100">
        <v>9258</v>
      </c>
      <c r="AG6" s="100">
        <v>6377</v>
      </c>
      <c r="AH6" s="100">
        <v>5676</v>
      </c>
      <c r="AI6" s="100">
        <v>5640</v>
      </c>
      <c r="AJ6" s="100">
        <v>9284</v>
      </c>
      <c r="AK6" s="100">
        <v>6604</v>
      </c>
      <c r="AL6" s="100">
        <v>6058</v>
      </c>
      <c r="AM6" s="100">
        <v>5964</v>
      </c>
      <c r="AN6" s="100">
        <v>10538</v>
      </c>
      <c r="AO6" s="100">
        <v>7342</v>
      </c>
      <c r="AP6" s="100">
        <v>6523</v>
      </c>
      <c r="AQ6" s="100">
        <v>6530</v>
      </c>
      <c r="AR6" s="100">
        <v>11157</v>
      </c>
      <c r="AS6" s="100">
        <v>7663</v>
      </c>
      <c r="AT6" s="100">
        <v>6896</v>
      </c>
      <c r="AU6" s="100">
        <v>6552</v>
      </c>
      <c r="AV6" s="100">
        <v>10618</v>
      </c>
      <c r="AW6" s="100">
        <v>7794</v>
      </c>
      <c r="AX6" s="100">
        <v>7129</v>
      </c>
      <c r="AY6" s="100">
        <v>6825</v>
      </c>
      <c r="AZ6" s="100">
        <v>11592</v>
      </c>
      <c r="BA6" s="245">
        <v>7752</v>
      </c>
      <c r="BB6" s="101"/>
      <c r="BC6" s="412">
        <f t="shared" ref="BC6:BC41" si="0">BA6-AW6</f>
        <v>-42</v>
      </c>
      <c r="BD6" s="101"/>
      <c r="BF6" s="101"/>
      <c r="BG6" s="101"/>
      <c r="BH6" s="326">
        <f t="shared" ref="BH6:BH41" si="1">IFERROR(BA6/AW6-1,"..")</f>
        <v>-5.388760585065433E-3</v>
      </c>
      <c r="BI6" s="101"/>
      <c r="BJ6" s="101"/>
      <c r="BK6" s="101"/>
      <c r="BL6" s="101"/>
      <c r="BM6" s="101"/>
      <c r="BN6" s="101"/>
      <c r="BO6" s="101"/>
      <c r="BP6" s="101"/>
      <c r="BQ6" s="101"/>
      <c r="BR6" s="101"/>
    </row>
    <row r="7" spans="1:70" x14ac:dyDescent="0.3">
      <c r="A7" s="101">
        <v>3</v>
      </c>
      <c r="B7" s="101" t="s">
        <v>0</v>
      </c>
      <c r="C7" s="98" t="s">
        <v>2</v>
      </c>
      <c r="D7" s="100">
        <v>12082</v>
      </c>
      <c r="E7" s="100">
        <v>11685</v>
      </c>
      <c r="F7" s="100">
        <v>12395</v>
      </c>
      <c r="G7" s="100">
        <v>11564</v>
      </c>
      <c r="H7" s="100">
        <v>11309</v>
      </c>
      <c r="I7" s="100">
        <v>11019</v>
      </c>
      <c r="J7" s="100">
        <v>12407</v>
      </c>
      <c r="K7" s="100">
        <v>12279</v>
      </c>
      <c r="L7" s="100">
        <v>13277</v>
      </c>
      <c r="M7" s="100">
        <v>12764</v>
      </c>
      <c r="N7" s="100">
        <v>14321</v>
      </c>
      <c r="O7" s="100">
        <v>14577</v>
      </c>
      <c r="P7" s="100">
        <v>12482</v>
      </c>
      <c r="Q7" s="100">
        <v>12383</v>
      </c>
      <c r="R7" s="100">
        <v>14082</v>
      </c>
      <c r="S7" s="100">
        <v>13956</v>
      </c>
      <c r="T7" s="100">
        <v>11647</v>
      </c>
      <c r="U7" s="100">
        <v>11160</v>
      </c>
      <c r="V7" s="100">
        <v>12164</v>
      </c>
      <c r="W7" s="100">
        <v>12266</v>
      </c>
      <c r="X7" s="100">
        <v>11152</v>
      </c>
      <c r="Y7" s="100">
        <v>10990</v>
      </c>
      <c r="Z7" s="100">
        <v>11686</v>
      </c>
      <c r="AA7" s="100">
        <v>12603</v>
      </c>
      <c r="AB7" s="100">
        <v>10798</v>
      </c>
      <c r="AC7" s="100">
        <v>10922</v>
      </c>
      <c r="AD7" s="100">
        <v>11799</v>
      </c>
      <c r="AE7" s="100">
        <v>12716</v>
      </c>
      <c r="AF7" s="100">
        <v>10330</v>
      </c>
      <c r="AG7" s="100">
        <v>11121</v>
      </c>
      <c r="AH7" s="100">
        <v>12464</v>
      </c>
      <c r="AI7" s="100">
        <v>13035</v>
      </c>
      <c r="AJ7" s="100">
        <v>10823</v>
      </c>
      <c r="AK7" s="100">
        <v>11386</v>
      </c>
      <c r="AL7" s="100">
        <v>12802</v>
      </c>
      <c r="AM7" s="100">
        <v>13710</v>
      </c>
      <c r="AN7" s="100">
        <v>10691</v>
      </c>
      <c r="AO7" s="100">
        <v>11517</v>
      </c>
      <c r="AP7" s="100">
        <v>12859</v>
      </c>
      <c r="AQ7" s="100">
        <v>13687</v>
      </c>
      <c r="AR7" s="100">
        <v>10863</v>
      </c>
      <c r="AS7" s="100">
        <v>11754</v>
      </c>
      <c r="AT7" s="100">
        <v>13304</v>
      </c>
      <c r="AU7" s="100">
        <v>13946</v>
      </c>
      <c r="AV7" s="100">
        <v>10924</v>
      </c>
      <c r="AW7" s="100">
        <v>11526</v>
      </c>
      <c r="AX7" s="100">
        <v>13305</v>
      </c>
      <c r="AY7" s="100">
        <v>13752</v>
      </c>
      <c r="AZ7" s="100">
        <v>11385</v>
      </c>
      <c r="BA7" s="245">
        <v>10973</v>
      </c>
      <c r="BB7" s="101"/>
      <c r="BC7" s="412">
        <f t="shared" si="0"/>
        <v>-553</v>
      </c>
      <c r="BD7" s="101"/>
      <c r="BF7" s="101"/>
      <c r="BG7" s="101"/>
      <c r="BH7" s="326">
        <f t="shared" si="1"/>
        <v>-4.7978483428769758E-2</v>
      </c>
      <c r="BI7" s="101"/>
      <c r="BJ7" s="101"/>
      <c r="BK7" s="101"/>
      <c r="BL7" s="101"/>
      <c r="BM7" s="101"/>
      <c r="BN7" s="101"/>
      <c r="BO7" s="101"/>
      <c r="BP7" s="101"/>
      <c r="BQ7" s="101"/>
      <c r="BR7" s="101"/>
    </row>
    <row r="8" spans="1:70" x14ac:dyDescent="0.3">
      <c r="A8" s="101">
        <v>4</v>
      </c>
      <c r="B8" s="101" t="s">
        <v>0</v>
      </c>
      <c r="C8" s="98" t="s">
        <v>3</v>
      </c>
      <c r="D8" s="100">
        <v>1565</v>
      </c>
      <c r="E8" s="100">
        <v>1666</v>
      </c>
      <c r="F8" s="100">
        <v>1422</v>
      </c>
      <c r="G8" s="100">
        <v>1457</v>
      </c>
      <c r="H8" s="100">
        <v>1247</v>
      </c>
      <c r="I8" s="100">
        <v>1267</v>
      </c>
      <c r="J8" s="100">
        <v>1226</v>
      </c>
      <c r="K8" s="100">
        <v>1177</v>
      </c>
      <c r="L8" s="100">
        <v>1214</v>
      </c>
      <c r="M8" s="100">
        <v>1361</v>
      </c>
      <c r="N8" s="100">
        <v>1318</v>
      </c>
      <c r="O8" s="100">
        <v>1410</v>
      </c>
      <c r="P8" s="100">
        <v>1310</v>
      </c>
      <c r="Q8" s="100">
        <v>1300</v>
      </c>
      <c r="R8" s="100">
        <v>1159</v>
      </c>
      <c r="S8" s="100">
        <v>1321</v>
      </c>
      <c r="T8" s="100">
        <v>1239</v>
      </c>
      <c r="U8" s="100">
        <v>1239</v>
      </c>
      <c r="V8" s="100">
        <v>1135</v>
      </c>
      <c r="W8" s="100">
        <v>1225</v>
      </c>
      <c r="X8" s="100">
        <v>1164</v>
      </c>
      <c r="Y8" s="100">
        <v>1278</v>
      </c>
      <c r="Z8" s="100">
        <v>1090</v>
      </c>
      <c r="AA8" s="100">
        <v>1281</v>
      </c>
      <c r="AB8" s="100">
        <v>1074</v>
      </c>
      <c r="AC8" s="100">
        <v>1394</v>
      </c>
      <c r="AD8" s="100">
        <v>1117</v>
      </c>
      <c r="AE8" s="100">
        <v>1202</v>
      </c>
      <c r="AF8" s="100">
        <v>1151</v>
      </c>
      <c r="AG8" s="100">
        <v>1446</v>
      </c>
      <c r="AH8" s="100">
        <v>1190</v>
      </c>
      <c r="AI8" s="100">
        <v>1412</v>
      </c>
      <c r="AJ8" s="100">
        <v>1165</v>
      </c>
      <c r="AK8" s="100">
        <v>1417</v>
      </c>
      <c r="AL8" s="100">
        <v>1143</v>
      </c>
      <c r="AM8" s="100">
        <v>1322</v>
      </c>
      <c r="AN8" s="100">
        <v>1281</v>
      </c>
      <c r="AO8" s="100">
        <v>1391</v>
      </c>
      <c r="AP8" s="100">
        <v>1189</v>
      </c>
      <c r="AQ8" s="100">
        <v>1330</v>
      </c>
      <c r="AR8" s="100">
        <v>1183</v>
      </c>
      <c r="AS8" s="100">
        <v>1391</v>
      </c>
      <c r="AT8" s="100">
        <v>1166</v>
      </c>
      <c r="AU8" s="100">
        <v>1327</v>
      </c>
      <c r="AV8" s="100">
        <v>1205</v>
      </c>
      <c r="AW8" s="100">
        <v>1419</v>
      </c>
      <c r="AX8" s="100">
        <v>1189</v>
      </c>
      <c r="AY8" s="100">
        <v>1389</v>
      </c>
      <c r="AZ8" s="100">
        <v>1202</v>
      </c>
      <c r="BA8" s="245">
        <v>1202</v>
      </c>
      <c r="BB8" s="101"/>
      <c r="BC8" s="412">
        <f t="shared" si="0"/>
        <v>-217</v>
      </c>
      <c r="BD8" s="101"/>
      <c r="BF8" s="101"/>
      <c r="BG8" s="101"/>
      <c r="BH8" s="326">
        <f t="shared" si="1"/>
        <v>-0.15292459478505993</v>
      </c>
      <c r="BI8" s="101"/>
      <c r="BJ8" s="101"/>
      <c r="BK8" s="101"/>
      <c r="BL8" s="101"/>
      <c r="BM8" s="101"/>
      <c r="BN8" s="101"/>
      <c r="BO8" s="101"/>
      <c r="BP8" s="101"/>
      <c r="BQ8" s="101"/>
      <c r="BR8" s="101"/>
    </row>
    <row r="9" spans="1:70" x14ac:dyDescent="0.3">
      <c r="A9" s="101">
        <v>5</v>
      </c>
      <c r="B9" s="101" t="s">
        <v>0</v>
      </c>
      <c r="C9" s="98" t="s">
        <v>36</v>
      </c>
      <c r="D9" s="100">
        <v>21877</v>
      </c>
      <c r="E9" s="100">
        <v>20580</v>
      </c>
      <c r="F9" s="100">
        <v>19644</v>
      </c>
      <c r="G9" s="100">
        <v>20265</v>
      </c>
      <c r="H9" s="100">
        <v>19484</v>
      </c>
      <c r="I9" s="100">
        <v>18621</v>
      </c>
      <c r="J9" s="100">
        <v>18051</v>
      </c>
      <c r="K9" s="100">
        <v>20565</v>
      </c>
      <c r="L9" s="100">
        <v>20851</v>
      </c>
      <c r="M9" s="100">
        <v>20210</v>
      </c>
      <c r="N9" s="100">
        <v>20338</v>
      </c>
      <c r="O9" s="100">
        <v>22387</v>
      </c>
      <c r="P9" s="100">
        <v>20809</v>
      </c>
      <c r="Q9" s="100">
        <v>19237</v>
      </c>
      <c r="R9" s="100">
        <v>19654</v>
      </c>
      <c r="S9" s="100">
        <v>20922</v>
      </c>
      <c r="T9" s="100">
        <v>20469</v>
      </c>
      <c r="U9" s="100">
        <v>19151</v>
      </c>
      <c r="V9" s="100">
        <v>19264</v>
      </c>
      <c r="W9" s="100">
        <v>20258</v>
      </c>
      <c r="X9" s="100">
        <v>19192</v>
      </c>
      <c r="Y9" s="100">
        <v>17825</v>
      </c>
      <c r="Z9" s="100">
        <v>17685</v>
      </c>
      <c r="AA9" s="100">
        <v>20090</v>
      </c>
      <c r="AB9" s="100">
        <v>19263</v>
      </c>
      <c r="AC9" s="100">
        <v>17647</v>
      </c>
      <c r="AD9" s="100">
        <v>17806</v>
      </c>
      <c r="AE9" s="100">
        <v>19675</v>
      </c>
      <c r="AF9" s="100">
        <v>18743</v>
      </c>
      <c r="AG9" s="100">
        <v>18136</v>
      </c>
      <c r="AH9" s="100">
        <v>18586</v>
      </c>
      <c r="AI9" s="100">
        <v>20654</v>
      </c>
      <c r="AJ9" s="100">
        <v>18810</v>
      </c>
      <c r="AK9" s="100">
        <v>17804</v>
      </c>
      <c r="AL9" s="100">
        <v>18285</v>
      </c>
      <c r="AM9" s="100">
        <v>20243</v>
      </c>
      <c r="AN9" s="100">
        <v>19931</v>
      </c>
      <c r="AO9" s="100">
        <v>18242</v>
      </c>
      <c r="AP9" s="100">
        <v>19206</v>
      </c>
      <c r="AQ9" s="100">
        <v>21279</v>
      </c>
      <c r="AR9" s="100">
        <v>19877</v>
      </c>
      <c r="AS9" s="100">
        <v>18799</v>
      </c>
      <c r="AT9" s="100">
        <v>18923</v>
      </c>
      <c r="AU9" s="100">
        <v>21265</v>
      </c>
      <c r="AV9" s="100">
        <v>19381</v>
      </c>
      <c r="AW9" s="100">
        <v>17648</v>
      </c>
      <c r="AX9" s="100">
        <v>18388</v>
      </c>
      <c r="AY9" s="100">
        <v>19744</v>
      </c>
      <c r="AZ9" s="100">
        <v>19260</v>
      </c>
      <c r="BA9" s="245">
        <v>17478</v>
      </c>
      <c r="BB9" s="101"/>
      <c r="BC9" s="412">
        <f t="shared" si="0"/>
        <v>-170</v>
      </c>
      <c r="BD9" s="101"/>
      <c r="BF9" s="101"/>
      <c r="BG9" s="101"/>
      <c r="BH9" s="326">
        <f t="shared" si="1"/>
        <v>-9.6328195829555874E-3</v>
      </c>
      <c r="BI9" s="101"/>
      <c r="BJ9" s="101"/>
      <c r="BK9" s="101"/>
      <c r="BL9" s="101"/>
      <c r="BM9" s="101"/>
      <c r="BN9" s="101"/>
      <c r="BO9" s="101"/>
      <c r="BP9" s="101"/>
      <c r="BQ9" s="101"/>
      <c r="BR9" s="101"/>
    </row>
    <row r="10" spans="1:70" x14ac:dyDescent="0.3">
      <c r="A10" s="101">
        <v>6</v>
      </c>
      <c r="B10" s="101" t="s">
        <v>0</v>
      </c>
      <c r="C10" s="98" t="s">
        <v>37</v>
      </c>
      <c r="D10" s="100">
        <v>19936</v>
      </c>
      <c r="E10" s="100">
        <v>22894</v>
      </c>
      <c r="F10" s="100">
        <v>23533</v>
      </c>
      <c r="G10" s="100">
        <v>23357</v>
      </c>
      <c r="H10" s="100">
        <v>22652</v>
      </c>
      <c r="I10" s="100">
        <v>25042</v>
      </c>
      <c r="J10" s="100">
        <v>25132</v>
      </c>
      <c r="K10" s="100">
        <v>22942</v>
      </c>
      <c r="L10" s="100">
        <v>20657</v>
      </c>
      <c r="M10" s="100">
        <v>25029</v>
      </c>
      <c r="N10" s="100">
        <v>27135</v>
      </c>
      <c r="O10" s="100">
        <v>25575</v>
      </c>
      <c r="P10" s="100">
        <v>26741</v>
      </c>
      <c r="Q10" s="100">
        <v>27816</v>
      </c>
      <c r="R10" s="100">
        <v>29596</v>
      </c>
      <c r="S10" s="100">
        <v>24032</v>
      </c>
      <c r="T10" s="100">
        <v>22128</v>
      </c>
      <c r="U10" s="100">
        <v>27398</v>
      </c>
      <c r="V10" s="100">
        <v>30654</v>
      </c>
      <c r="W10" s="100">
        <v>24086</v>
      </c>
      <c r="X10" s="100">
        <v>29124</v>
      </c>
      <c r="Y10" s="100">
        <v>27189</v>
      </c>
      <c r="Z10" s="100">
        <v>25883</v>
      </c>
      <c r="AA10" s="100">
        <v>21815</v>
      </c>
      <c r="AB10" s="100">
        <v>22998</v>
      </c>
      <c r="AC10" s="100">
        <v>24147</v>
      </c>
      <c r="AD10" s="100">
        <v>23482</v>
      </c>
      <c r="AE10" s="100">
        <v>24406</v>
      </c>
      <c r="AF10" s="100">
        <v>21894</v>
      </c>
      <c r="AG10" s="100">
        <v>23752</v>
      </c>
      <c r="AH10" s="100">
        <v>21556</v>
      </c>
      <c r="AI10" s="100">
        <v>21014</v>
      </c>
      <c r="AJ10" s="100">
        <v>21133</v>
      </c>
      <c r="AK10" s="100">
        <v>20679</v>
      </c>
      <c r="AL10" s="100">
        <v>20381</v>
      </c>
      <c r="AM10" s="100">
        <v>17237</v>
      </c>
      <c r="AN10" s="100">
        <v>20121</v>
      </c>
      <c r="AO10" s="100">
        <v>19256</v>
      </c>
      <c r="AP10" s="100">
        <v>17147</v>
      </c>
      <c r="AQ10" s="100">
        <v>17313</v>
      </c>
      <c r="AR10" s="100">
        <v>20649</v>
      </c>
      <c r="AS10" s="100">
        <v>19112</v>
      </c>
      <c r="AT10" s="100">
        <v>17552</v>
      </c>
      <c r="AU10" s="100">
        <v>18540</v>
      </c>
      <c r="AV10" s="100">
        <v>23551</v>
      </c>
      <c r="AW10" s="100">
        <v>21025</v>
      </c>
      <c r="AX10" s="100">
        <v>21945</v>
      </c>
      <c r="AY10" s="100">
        <v>20494</v>
      </c>
      <c r="AZ10" s="100">
        <v>26578</v>
      </c>
      <c r="BA10" s="245">
        <v>23602</v>
      </c>
      <c r="BB10" s="101"/>
      <c r="BC10" s="412">
        <f t="shared" si="0"/>
        <v>2577</v>
      </c>
      <c r="BD10" s="101"/>
      <c r="BF10" s="101"/>
      <c r="BG10" s="101"/>
      <c r="BH10" s="326">
        <f t="shared" si="1"/>
        <v>0.12256837098692031</v>
      </c>
      <c r="BI10" s="101"/>
      <c r="BJ10" s="101"/>
      <c r="BK10" s="101"/>
      <c r="BL10" s="101"/>
      <c r="BM10" s="101"/>
      <c r="BN10" s="101"/>
      <c r="BO10" s="101"/>
      <c r="BP10" s="101"/>
      <c r="BQ10" s="101"/>
      <c r="BR10" s="101"/>
    </row>
    <row r="11" spans="1:70" x14ac:dyDescent="0.3">
      <c r="A11" s="101">
        <v>7</v>
      </c>
      <c r="B11" s="101" t="s">
        <v>0</v>
      </c>
      <c r="C11" s="98" t="s">
        <v>38</v>
      </c>
      <c r="D11" s="100">
        <v>8422</v>
      </c>
      <c r="E11" s="100">
        <v>9702</v>
      </c>
      <c r="F11" s="100">
        <v>9109</v>
      </c>
      <c r="G11" s="100">
        <v>7493</v>
      </c>
      <c r="H11" s="100">
        <v>5878</v>
      </c>
      <c r="I11" s="100">
        <v>6604</v>
      </c>
      <c r="J11" s="100">
        <v>6627</v>
      </c>
      <c r="K11" s="100">
        <v>6570</v>
      </c>
      <c r="L11" s="100">
        <v>6524</v>
      </c>
      <c r="M11" s="100">
        <v>8074</v>
      </c>
      <c r="N11" s="100">
        <v>8877</v>
      </c>
      <c r="O11" s="100">
        <v>8296</v>
      </c>
      <c r="P11" s="100">
        <v>7464</v>
      </c>
      <c r="Q11" s="100">
        <v>9296</v>
      </c>
      <c r="R11" s="100">
        <v>9986</v>
      </c>
      <c r="S11" s="100">
        <v>8971</v>
      </c>
      <c r="T11" s="100">
        <v>7374</v>
      </c>
      <c r="U11" s="100">
        <v>8815</v>
      </c>
      <c r="V11" s="100">
        <v>9215</v>
      </c>
      <c r="W11" s="100">
        <v>7883</v>
      </c>
      <c r="X11" s="100">
        <v>6168</v>
      </c>
      <c r="Y11" s="100">
        <v>7849</v>
      </c>
      <c r="Z11" s="100">
        <v>7779</v>
      </c>
      <c r="AA11" s="100">
        <v>7268</v>
      </c>
      <c r="AB11" s="100">
        <v>6349</v>
      </c>
      <c r="AC11" s="100">
        <v>8008</v>
      </c>
      <c r="AD11" s="100">
        <v>7946</v>
      </c>
      <c r="AE11" s="100">
        <v>7543</v>
      </c>
      <c r="AF11" s="100">
        <v>6625</v>
      </c>
      <c r="AG11" s="100">
        <v>8034</v>
      </c>
      <c r="AH11" s="100">
        <v>7803</v>
      </c>
      <c r="AI11" s="100">
        <v>7575</v>
      </c>
      <c r="AJ11" s="100">
        <v>6400</v>
      </c>
      <c r="AK11" s="100">
        <v>7609</v>
      </c>
      <c r="AL11" s="100">
        <v>7580</v>
      </c>
      <c r="AM11" s="100">
        <v>7720</v>
      </c>
      <c r="AN11" s="100">
        <v>7444</v>
      </c>
      <c r="AO11" s="100">
        <v>8331</v>
      </c>
      <c r="AP11" s="100">
        <v>8651</v>
      </c>
      <c r="AQ11" s="100">
        <v>8561</v>
      </c>
      <c r="AR11" s="100">
        <v>7327</v>
      </c>
      <c r="AS11" s="100">
        <v>8468</v>
      </c>
      <c r="AT11" s="100">
        <v>8700</v>
      </c>
      <c r="AU11" s="100">
        <v>8897</v>
      </c>
      <c r="AV11" s="100">
        <v>7213</v>
      </c>
      <c r="AW11" s="100">
        <v>8521</v>
      </c>
      <c r="AX11" s="100">
        <v>8767</v>
      </c>
      <c r="AY11" s="100">
        <v>8540</v>
      </c>
      <c r="AZ11" s="100">
        <v>7104</v>
      </c>
      <c r="BA11" s="245">
        <v>8069</v>
      </c>
      <c r="BB11" s="101"/>
      <c r="BC11" s="412">
        <f t="shared" si="0"/>
        <v>-452</v>
      </c>
      <c r="BD11" s="101"/>
      <c r="BF11" s="101"/>
      <c r="BG11" s="101"/>
      <c r="BH11" s="326">
        <f t="shared" si="1"/>
        <v>-5.3045417204553469E-2</v>
      </c>
      <c r="BI11" s="101"/>
      <c r="BJ11" s="101"/>
      <c r="BK11" s="101"/>
      <c r="BL11" s="101"/>
      <c r="BM11" s="101"/>
      <c r="BN11" s="101"/>
      <c r="BO11" s="101"/>
      <c r="BP11" s="101"/>
      <c r="BQ11" s="101"/>
      <c r="BR11" s="101"/>
    </row>
    <row r="12" spans="1:70" x14ac:dyDescent="0.3">
      <c r="A12" s="101">
        <v>8</v>
      </c>
      <c r="B12" s="101" t="s">
        <v>0</v>
      </c>
      <c r="C12" s="98" t="s">
        <v>39</v>
      </c>
      <c r="D12" s="100">
        <v>25687</v>
      </c>
      <c r="E12" s="100">
        <v>27986</v>
      </c>
      <c r="F12" s="100">
        <v>24175</v>
      </c>
      <c r="G12" s="100">
        <v>19735</v>
      </c>
      <c r="H12" s="100">
        <v>13939</v>
      </c>
      <c r="I12" s="100">
        <v>13041</v>
      </c>
      <c r="J12" s="100">
        <v>12522</v>
      </c>
      <c r="K12" s="100">
        <v>13413</v>
      </c>
      <c r="L12" s="100">
        <v>19428</v>
      </c>
      <c r="M12" s="100">
        <v>23077</v>
      </c>
      <c r="N12" s="100">
        <v>20218</v>
      </c>
      <c r="O12" s="100">
        <v>22296</v>
      </c>
      <c r="P12" s="100">
        <v>23350</v>
      </c>
      <c r="Q12" s="100">
        <v>24006</v>
      </c>
      <c r="R12" s="100">
        <v>21104</v>
      </c>
      <c r="S12" s="100">
        <v>20443</v>
      </c>
      <c r="T12" s="100">
        <v>23073</v>
      </c>
      <c r="U12" s="100">
        <v>23451</v>
      </c>
      <c r="V12" s="100">
        <v>20237</v>
      </c>
      <c r="W12" s="100">
        <v>18482</v>
      </c>
      <c r="X12" s="100">
        <v>21717</v>
      </c>
      <c r="Y12" s="100">
        <v>23832</v>
      </c>
      <c r="Z12" s="100">
        <v>20815</v>
      </c>
      <c r="AA12" s="100">
        <v>21514</v>
      </c>
      <c r="AB12" s="100">
        <v>23212</v>
      </c>
      <c r="AC12" s="100">
        <v>24942</v>
      </c>
      <c r="AD12" s="100">
        <v>20354</v>
      </c>
      <c r="AE12" s="100">
        <v>20247</v>
      </c>
      <c r="AF12" s="100">
        <v>21328</v>
      </c>
      <c r="AG12" s="100">
        <v>23746</v>
      </c>
      <c r="AH12" s="100">
        <v>20978</v>
      </c>
      <c r="AI12" s="100">
        <v>20690</v>
      </c>
      <c r="AJ12" s="100">
        <v>22603</v>
      </c>
      <c r="AK12" s="100">
        <v>25455</v>
      </c>
      <c r="AL12" s="100">
        <v>20998</v>
      </c>
      <c r="AM12" s="100">
        <v>21388</v>
      </c>
      <c r="AN12" s="100">
        <v>22340</v>
      </c>
      <c r="AO12" s="100">
        <v>24929</v>
      </c>
      <c r="AP12" s="100">
        <v>22138</v>
      </c>
      <c r="AQ12" s="100">
        <v>22456</v>
      </c>
      <c r="AR12" s="100">
        <v>23882</v>
      </c>
      <c r="AS12" s="100">
        <v>26400</v>
      </c>
      <c r="AT12" s="100">
        <v>21567</v>
      </c>
      <c r="AU12" s="100">
        <v>22689</v>
      </c>
      <c r="AV12" s="100">
        <v>23715</v>
      </c>
      <c r="AW12" s="100">
        <v>25950</v>
      </c>
      <c r="AX12" s="100">
        <v>20981</v>
      </c>
      <c r="AY12" s="100">
        <v>20522</v>
      </c>
      <c r="AZ12" s="100">
        <v>23280</v>
      </c>
      <c r="BA12" s="245">
        <v>19752</v>
      </c>
      <c r="BB12" s="101"/>
      <c r="BC12" s="412">
        <f t="shared" si="0"/>
        <v>-6198</v>
      </c>
      <c r="BD12" s="101"/>
      <c r="BF12" s="101"/>
      <c r="BG12" s="101"/>
      <c r="BH12" s="326">
        <f t="shared" si="1"/>
        <v>-0.2388439306358382</v>
      </c>
      <c r="BI12" s="101"/>
      <c r="BJ12" s="101"/>
      <c r="BK12" s="101"/>
      <c r="BL12" s="101"/>
      <c r="BM12" s="101"/>
      <c r="BN12" s="101"/>
      <c r="BO12" s="101"/>
      <c r="BP12" s="101"/>
      <c r="BQ12" s="101"/>
      <c r="BR12" s="101"/>
    </row>
    <row r="13" spans="1:70" x14ac:dyDescent="0.3">
      <c r="A13" s="101">
        <v>9</v>
      </c>
      <c r="B13" s="101" t="s">
        <v>0</v>
      </c>
      <c r="C13" s="98" t="s">
        <v>4</v>
      </c>
      <c r="D13" s="100">
        <v>10342</v>
      </c>
      <c r="E13" s="100">
        <v>10985</v>
      </c>
      <c r="F13" s="100">
        <v>10303</v>
      </c>
      <c r="G13" s="100">
        <v>11056</v>
      </c>
      <c r="H13" s="100">
        <v>8696</v>
      </c>
      <c r="I13" s="100">
        <v>8045</v>
      </c>
      <c r="J13" s="100">
        <v>7590</v>
      </c>
      <c r="K13" s="100">
        <v>7365</v>
      </c>
      <c r="L13" s="100">
        <v>7206</v>
      </c>
      <c r="M13" s="100">
        <v>6808</v>
      </c>
      <c r="N13" s="100">
        <v>6107</v>
      </c>
      <c r="O13" s="100">
        <v>6780</v>
      </c>
      <c r="P13" s="100">
        <v>6160</v>
      </c>
      <c r="Q13" s="100">
        <v>5662</v>
      </c>
      <c r="R13" s="100">
        <v>5062</v>
      </c>
      <c r="S13" s="100">
        <v>5415</v>
      </c>
      <c r="T13" s="100">
        <v>6705</v>
      </c>
      <c r="U13" s="100">
        <v>6666</v>
      </c>
      <c r="V13" s="100">
        <v>6606</v>
      </c>
      <c r="W13" s="100">
        <v>8247</v>
      </c>
      <c r="X13" s="100">
        <v>6823</v>
      </c>
      <c r="Y13" s="100">
        <v>6409</v>
      </c>
      <c r="Z13" s="100">
        <v>6472</v>
      </c>
      <c r="AA13" s="100">
        <v>7677</v>
      </c>
      <c r="AB13" s="100">
        <v>5912</v>
      </c>
      <c r="AC13" s="100">
        <v>6294</v>
      </c>
      <c r="AD13" s="100">
        <v>5910</v>
      </c>
      <c r="AE13" s="100">
        <v>6726</v>
      </c>
      <c r="AF13" s="100">
        <v>5430</v>
      </c>
      <c r="AG13" s="100">
        <v>5782</v>
      </c>
      <c r="AH13" s="100">
        <v>5795</v>
      </c>
      <c r="AI13" s="100">
        <v>6353</v>
      </c>
      <c r="AJ13" s="100">
        <v>5381</v>
      </c>
      <c r="AK13" s="100">
        <v>5650</v>
      </c>
      <c r="AL13" s="100">
        <v>5462</v>
      </c>
      <c r="AM13" s="100">
        <v>6085</v>
      </c>
      <c r="AN13" s="100">
        <v>6072</v>
      </c>
      <c r="AO13" s="100">
        <v>5769</v>
      </c>
      <c r="AP13" s="100">
        <v>5766</v>
      </c>
      <c r="AQ13" s="100">
        <v>6247</v>
      </c>
      <c r="AR13" s="100">
        <v>6007</v>
      </c>
      <c r="AS13" s="100">
        <v>6258</v>
      </c>
      <c r="AT13" s="100">
        <v>5972</v>
      </c>
      <c r="AU13" s="100">
        <v>7153</v>
      </c>
      <c r="AV13" s="100">
        <v>6277</v>
      </c>
      <c r="AW13" s="100">
        <v>6504</v>
      </c>
      <c r="AX13" s="100">
        <v>6461</v>
      </c>
      <c r="AY13" s="100">
        <v>6915</v>
      </c>
      <c r="AZ13" s="100">
        <v>6132</v>
      </c>
      <c r="BA13" s="245">
        <v>4949</v>
      </c>
      <c r="BB13" s="101"/>
      <c r="BC13" s="412">
        <f t="shared" si="0"/>
        <v>-1555</v>
      </c>
      <c r="BD13" s="101"/>
      <c r="BF13" s="101"/>
      <c r="BG13" s="101"/>
      <c r="BH13" s="326">
        <f t="shared" si="1"/>
        <v>-0.23908364083640832</v>
      </c>
      <c r="BI13" s="101"/>
      <c r="BJ13" s="101"/>
      <c r="BK13" s="101"/>
      <c r="BL13" s="101"/>
      <c r="BM13" s="101"/>
      <c r="BN13" s="101"/>
      <c r="BO13" s="101"/>
      <c r="BP13" s="101"/>
      <c r="BQ13" s="101"/>
      <c r="BR13" s="101"/>
    </row>
    <row r="14" spans="1:70" x14ac:dyDescent="0.3">
      <c r="A14" s="101">
        <v>10</v>
      </c>
      <c r="B14" s="101" t="s">
        <v>0</v>
      </c>
      <c r="C14" s="98" t="s">
        <v>5</v>
      </c>
      <c r="D14" s="100">
        <v>5369</v>
      </c>
      <c r="E14" s="100">
        <v>5977</v>
      </c>
      <c r="F14" s="100">
        <v>5727</v>
      </c>
      <c r="G14" s="100">
        <v>4889</v>
      </c>
      <c r="H14" s="100">
        <v>3722</v>
      </c>
      <c r="I14" s="100">
        <v>4176</v>
      </c>
      <c r="J14" s="100">
        <v>4081</v>
      </c>
      <c r="K14" s="100">
        <v>3856</v>
      </c>
      <c r="L14" s="100">
        <v>3936</v>
      </c>
      <c r="M14" s="100">
        <v>4572</v>
      </c>
      <c r="N14" s="100">
        <v>4686</v>
      </c>
      <c r="O14" s="100">
        <v>5176</v>
      </c>
      <c r="P14" s="100">
        <v>4923</v>
      </c>
      <c r="Q14" s="100">
        <v>5431</v>
      </c>
      <c r="R14" s="100">
        <v>5408</v>
      </c>
      <c r="S14" s="100">
        <v>6000</v>
      </c>
      <c r="T14" s="100">
        <v>4423</v>
      </c>
      <c r="U14" s="100">
        <v>4689</v>
      </c>
      <c r="V14" s="100">
        <v>5145</v>
      </c>
      <c r="W14" s="100">
        <v>4806</v>
      </c>
      <c r="X14" s="100">
        <v>4653</v>
      </c>
      <c r="Y14" s="100">
        <v>4416</v>
      </c>
      <c r="Z14" s="100">
        <v>4387</v>
      </c>
      <c r="AA14" s="100">
        <v>4155</v>
      </c>
      <c r="AB14" s="100">
        <v>3296</v>
      </c>
      <c r="AC14" s="100">
        <v>3579</v>
      </c>
      <c r="AD14" s="100">
        <v>3924</v>
      </c>
      <c r="AE14" s="100">
        <v>4068</v>
      </c>
      <c r="AF14" s="100">
        <v>4639</v>
      </c>
      <c r="AG14" s="100">
        <v>4878</v>
      </c>
      <c r="AH14" s="100">
        <v>5600</v>
      </c>
      <c r="AI14" s="100">
        <v>5312</v>
      </c>
      <c r="AJ14" s="100">
        <v>4332</v>
      </c>
      <c r="AK14" s="100">
        <v>5153</v>
      </c>
      <c r="AL14" s="100">
        <v>4660</v>
      </c>
      <c r="AM14" s="100">
        <v>4963</v>
      </c>
      <c r="AN14" s="100">
        <v>4431</v>
      </c>
      <c r="AO14" s="100">
        <v>5293</v>
      </c>
      <c r="AP14" s="100">
        <v>5468</v>
      </c>
      <c r="AQ14" s="100">
        <v>5091</v>
      </c>
      <c r="AR14" s="100">
        <v>4701</v>
      </c>
      <c r="AS14" s="100">
        <v>6203</v>
      </c>
      <c r="AT14" s="100">
        <v>6315</v>
      </c>
      <c r="AU14" s="100">
        <v>6116</v>
      </c>
      <c r="AV14" s="100">
        <v>4768</v>
      </c>
      <c r="AW14" s="100">
        <v>6219</v>
      </c>
      <c r="AX14" s="100">
        <v>5994</v>
      </c>
      <c r="AY14" s="100">
        <v>5601</v>
      </c>
      <c r="AZ14" s="100">
        <v>4583</v>
      </c>
      <c r="BA14" s="245">
        <v>4811</v>
      </c>
      <c r="BB14" s="101"/>
      <c r="BC14" s="412">
        <f t="shared" si="0"/>
        <v>-1408</v>
      </c>
      <c r="BD14" s="101"/>
      <c r="BF14" s="101"/>
      <c r="BG14" s="101"/>
      <c r="BH14" s="326">
        <f t="shared" si="1"/>
        <v>-0.22640295867502813</v>
      </c>
      <c r="BI14" s="101"/>
      <c r="BJ14" s="101"/>
      <c r="BK14" s="101"/>
      <c r="BL14" s="101"/>
      <c r="BM14" s="101"/>
      <c r="BN14" s="101"/>
      <c r="BO14" s="101"/>
      <c r="BP14" s="101"/>
      <c r="BQ14" s="101"/>
      <c r="BR14" s="101"/>
    </row>
    <row r="15" spans="1:70" x14ac:dyDescent="0.3">
      <c r="A15" s="101">
        <v>11</v>
      </c>
      <c r="B15" s="101" t="s">
        <v>0</v>
      </c>
      <c r="C15" s="98" t="s">
        <v>6</v>
      </c>
      <c r="D15" s="100">
        <v>30495</v>
      </c>
      <c r="E15" s="100">
        <v>29606</v>
      </c>
      <c r="F15" s="100">
        <v>25437</v>
      </c>
      <c r="G15" s="100">
        <v>24276</v>
      </c>
      <c r="H15" s="100">
        <v>16718</v>
      </c>
      <c r="I15" s="100">
        <v>14062</v>
      </c>
      <c r="J15" s="100">
        <v>12714</v>
      </c>
      <c r="K15" s="100">
        <v>15474</v>
      </c>
      <c r="L15" s="100">
        <v>19901</v>
      </c>
      <c r="M15" s="100">
        <v>22397</v>
      </c>
      <c r="N15" s="100">
        <v>20572</v>
      </c>
      <c r="O15" s="100">
        <v>27067</v>
      </c>
      <c r="P15" s="100">
        <v>24492</v>
      </c>
      <c r="Q15" s="100">
        <v>25091</v>
      </c>
      <c r="R15" s="100">
        <v>23449</v>
      </c>
      <c r="S15" s="100">
        <v>29947</v>
      </c>
      <c r="T15" s="100">
        <v>25867</v>
      </c>
      <c r="U15" s="100">
        <v>24544</v>
      </c>
      <c r="V15" s="100">
        <v>20607</v>
      </c>
      <c r="W15" s="100">
        <v>22457</v>
      </c>
      <c r="X15" s="100">
        <v>18980</v>
      </c>
      <c r="Y15" s="100">
        <v>19343</v>
      </c>
      <c r="Z15" s="100">
        <v>16039</v>
      </c>
      <c r="AA15" s="100">
        <v>19613</v>
      </c>
      <c r="AB15" s="100">
        <v>18144</v>
      </c>
      <c r="AC15" s="100">
        <v>18926</v>
      </c>
      <c r="AD15" s="100">
        <v>16349</v>
      </c>
      <c r="AE15" s="100">
        <v>20920</v>
      </c>
      <c r="AF15" s="100">
        <v>19365</v>
      </c>
      <c r="AG15" s="100">
        <v>20712</v>
      </c>
      <c r="AH15" s="100">
        <v>18247</v>
      </c>
      <c r="AI15" s="100">
        <v>22128</v>
      </c>
      <c r="AJ15" s="100">
        <v>20840</v>
      </c>
      <c r="AK15" s="100">
        <v>19952</v>
      </c>
      <c r="AL15" s="100">
        <v>17892</v>
      </c>
      <c r="AM15" s="100">
        <v>23655</v>
      </c>
      <c r="AN15" s="100">
        <v>22151</v>
      </c>
      <c r="AO15" s="100">
        <v>22156</v>
      </c>
      <c r="AP15" s="100">
        <v>20652</v>
      </c>
      <c r="AQ15" s="100">
        <v>27153</v>
      </c>
      <c r="AR15" s="100">
        <v>25203</v>
      </c>
      <c r="AS15" s="100">
        <v>22925</v>
      </c>
      <c r="AT15" s="100">
        <v>20916</v>
      </c>
      <c r="AU15" s="100">
        <v>26612</v>
      </c>
      <c r="AV15" s="100">
        <v>25932</v>
      </c>
      <c r="AW15" s="100">
        <v>24193</v>
      </c>
      <c r="AX15" s="100">
        <v>21148</v>
      </c>
      <c r="AY15" s="100">
        <v>26180</v>
      </c>
      <c r="AZ15" s="100">
        <v>24921</v>
      </c>
      <c r="BA15" s="245">
        <v>16229</v>
      </c>
      <c r="BB15" s="101"/>
      <c r="BC15" s="412">
        <f t="shared" si="0"/>
        <v>-7964</v>
      </c>
      <c r="BD15" s="101"/>
      <c r="BF15" s="101"/>
      <c r="BG15" s="101"/>
      <c r="BH15" s="326">
        <f t="shared" si="1"/>
        <v>-0.32918612821890625</v>
      </c>
      <c r="BI15" s="101"/>
      <c r="BJ15" s="101"/>
      <c r="BK15" s="101"/>
      <c r="BL15" s="101"/>
      <c r="BM15" s="101"/>
      <c r="BN15" s="101"/>
      <c r="BO15" s="101"/>
      <c r="BP15" s="101"/>
      <c r="BQ15" s="101"/>
      <c r="BR15" s="101"/>
    </row>
    <row r="16" spans="1:70" x14ac:dyDescent="0.3">
      <c r="A16" s="101">
        <v>12</v>
      </c>
      <c r="B16" s="101" t="s">
        <v>0</v>
      </c>
      <c r="C16" s="98" t="s">
        <v>7</v>
      </c>
      <c r="D16" s="100">
        <v>20922</v>
      </c>
      <c r="E16" s="100">
        <v>18605</v>
      </c>
      <c r="F16" s="100">
        <v>15476</v>
      </c>
      <c r="G16" s="100">
        <v>14854</v>
      </c>
      <c r="H16" s="100">
        <v>11930</v>
      </c>
      <c r="I16" s="100">
        <v>10069</v>
      </c>
      <c r="J16" s="100">
        <v>8075</v>
      </c>
      <c r="K16" s="100">
        <v>9431</v>
      </c>
      <c r="L16" s="100">
        <v>19614</v>
      </c>
      <c r="M16" s="100">
        <v>16855</v>
      </c>
      <c r="N16" s="100">
        <v>13846</v>
      </c>
      <c r="O16" s="100">
        <v>18878</v>
      </c>
      <c r="P16" s="100">
        <v>27509</v>
      </c>
      <c r="Q16" s="100">
        <v>19614</v>
      </c>
      <c r="R16" s="100">
        <v>14868</v>
      </c>
      <c r="S16" s="100">
        <v>17433</v>
      </c>
      <c r="T16" s="100">
        <v>22355</v>
      </c>
      <c r="U16" s="100">
        <v>16603</v>
      </c>
      <c r="V16" s="100">
        <v>10926</v>
      </c>
      <c r="W16" s="100">
        <v>11963</v>
      </c>
      <c r="X16" s="100">
        <v>18603</v>
      </c>
      <c r="Y16" s="100">
        <v>16266</v>
      </c>
      <c r="Z16" s="100">
        <v>13455</v>
      </c>
      <c r="AA16" s="100">
        <v>15678</v>
      </c>
      <c r="AB16" s="100">
        <v>21725</v>
      </c>
      <c r="AC16" s="100">
        <v>17603</v>
      </c>
      <c r="AD16" s="100">
        <v>13911</v>
      </c>
      <c r="AE16" s="100">
        <v>15401</v>
      </c>
      <c r="AF16" s="100">
        <v>25766</v>
      </c>
      <c r="AG16" s="100">
        <v>24888</v>
      </c>
      <c r="AH16" s="100">
        <v>20316</v>
      </c>
      <c r="AI16" s="100">
        <v>24080</v>
      </c>
      <c r="AJ16" s="100">
        <v>33171</v>
      </c>
      <c r="AK16" s="100">
        <v>26192</v>
      </c>
      <c r="AL16" s="100">
        <v>19711</v>
      </c>
      <c r="AM16" s="100">
        <v>22936</v>
      </c>
      <c r="AN16" s="100">
        <v>36559</v>
      </c>
      <c r="AO16" s="100">
        <v>26784</v>
      </c>
      <c r="AP16" s="100">
        <v>21237</v>
      </c>
      <c r="AQ16" s="100">
        <v>24906</v>
      </c>
      <c r="AR16" s="100">
        <v>39570</v>
      </c>
      <c r="AS16" s="100">
        <v>28234</v>
      </c>
      <c r="AT16" s="100">
        <v>21232</v>
      </c>
      <c r="AU16" s="100">
        <v>24314</v>
      </c>
      <c r="AV16" s="100">
        <v>37797</v>
      </c>
      <c r="AW16" s="100">
        <v>28422</v>
      </c>
      <c r="AX16" s="100">
        <v>21342</v>
      </c>
      <c r="AY16" s="100">
        <v>23513</v>
      </c>
      <c r="AZ16" s="100">
        <v>35871</v>
      </c>
      <c r="BA16" s="245">
        <v>11919</v>
      </c>
      <c r="BB16" s="101"/>
      <c r="BC16" s="412">
        <f t="shared" si="0"/>
        <v>-16503</v>
      </c>
      <c r="BD16" s="101"/>
      <c r="BF16" s="101"/>
      <c r="BG16" s="101"/>
      <c r="BH16" s="326">
        <f t="shared" si="1"/>
        <v>-0.58064175638589832</v>
      </c>
      <c r="BI16" s="101"/>
      <c r="BJ16" s="101"/>
      <c r="BK16" s="101"/>
      <c r="BL16" s="101"/>
      <c r="BM16" s="101"/>
      <c r="BN16" s="101"/>
      <c r="BO16" s="101"/>
      <c r="BP16" s="101"/>
      <c r="BQ16" s="101"/>
      <c r="BR16" s="101"/>
    </row>
    <row r="17" spans="1:70" x14ac:dyDescent="0.3">
      <c r="A17" s="101">
        <v>13</v>
      </c>
      <c r="B17" s="101" t="s">
        <v>0</v>
      </c>
      <c r="C17" s="98" t="s">
        <v>8</v>
      </c>
      <c r="D17" s="100">
        <v>4657</v>
      </c>
      <c r="E17" s="100">
        <v>5457</v>
      </c>
      <c r="F17" s="100">
        <v>5089</v>
      </c>
      <c r="G17" s="100">
        <v>4782</v>
      </c>
      <c r="H17" s="100">
        <v>5193</v>
      </c>
      <c r="I17" s="100">
        <v>6313</v>
      </c>
      <c r="J17" s="100">
        <v>5367</v>
      </c>
      <c r="K17" s="100">
        <v>4867</v>
      </c>
      <c r="L17" s="100">
        <v>4497</v>
      </c>
      <c r="M17" s="100">
        <v>5201</v>
      </c>
      <c r="N17" s="100">
        <v>4300</v>
      </c>
      <c r="O17" s="100">
        <v>4120</v>
      </c>
      <c r="P17" s="100">
        <v>4749</v>
      </c>
      <c r="Q17" s="100">
        <v>5185</v>
      </c>
      <c r="R17" s="100">
        <v>4464</v>
      </c>
      <c r="S17" s="100">
        <v>3909</v>
      </c>
      <c r="T17" s="100">
        <v>3783</v>
      </c>
      <c r="U17" s="100">
        <v>4024</v>
      </c>
      <c r="V17" s="100">
        <v>4074</v>
      </c>
      <c r="W17" s="100">
        <v>4263</v>
      </c>
      <c r="X17" s="100">
        <v>5533</v>
      </c>
      <c r="Y17" s="100">
        <v>6797</v>
      </c>
      <c r="Z17" s="100">
        <v>6857</v>
      </c>
      <c r="AA17" s="100">
        <v>6130</v>
      </c>
      <c r="AB17" s="100">
        <v>5962</v>
      </c>
      <c r="AC17" s="100">
        <v>6852</v>
      </c>
      <c r="AD17" s="100">
        <v>6521</v>
      </c>
      <c r="AE17" s="100">
        <v>6113</v>
      </c>
      <c r="AF17" s="100">
        <v>5629</v>
      </c>
      <c r="AG17" s="100">
        <v>7152</v>
      </c>
      <c r="AH17" s="100">
        <v>6484</v>
      </c>
      <c r="AI17" s="100">
        <v>6379</v>
      </c>
      <c r="AJ17" s="100">
        <v>5427</v>
      </c>
      <c r="AK17" s="100">
        <v>6814</v>
      </c>
      <c r="AL17" s="100">
        <v>6336</v>
      </c>
      <c r="AM17" s="100">
        <v>6287</v>
      </c>
      <c r="AN17" s="100">
        <v>6015</v>
      </c>
      <c r="AO17" s="100">
        <v>7548</v>
      </c>
      <c r="AP17" s="100">
        <v>7053</v>
      </c>
      <c r="AQ17" s="100">
        <v>6825</v>
      </c>
      <c r="AR17" s="100">
        <v>5367</v>
      </c>
      <c r="AS17" s="100">
        <v>6436</v>
      </c>
      <c r="AT17" s="100">
        <v>5877</v>
      </c>
      <c r="AU17" s="100">
        <v>6038</v>
      </c>
      <c r="AV17" s="100">
        <v>5286</v>
      </c>
      <c r="AW17" s="100">
        <v>6521</v>
      </c>
      <c r="AX17" s="100">
        <v>5991</v>
      </c>
      <c r="AY17" s="100">
        <v>5968</v>
      </c>
      <c r="AZ17" s="100">
        <v>5441</v>
      </c>
      <c r="BA17" s="245">
        <v>5168</v>
      </c>
      <c r="BB17" s="101"/>
      <c r="BC17" s="412">
        <f t="shared" si="0"/>
        <v>-1353</v>
      </c>
      <c r="BD17" s="101"/>
      <c r="BF17" s="101"/>
      <c r="BG17" s="101"/>
      <c r="BH17" s="326">
        <f t="shared" si="1"/>
        <v>-0.20748351479834382</v>
      </c>
      <c r="BI17" s="101"/>
      <c r="BJ17" s="101"/>
      <c r="BK17" s="101"/>
      <c r="BL17" s="101"/>
      <c r="BM17" s="101"/>
      <c r="BN17" s="101"/>
      <c r="BO17" s="101"/>
      <c r="BP17" s="101"/>
      <c r="BQ17" s="101"/>
      <c r="BR17" s="101"/>
    </row>
    <row r="18" spans="1:70" x14ac:dyDescent="0.3">
      <c r="A18" s="101">
        <v>14</v>
      </c>
      <c r="B18" s="101" t="s">
        <v>0</v>
      </c>
      <c r="C18" s="98" t="s">
        <v>40</v>
      </c>
      <c r="D18" s="100">
        <v>11076</v>
      </c>
      <c r="E18" s="100">
        <v>11675</v>
      </c>
      <c r="F18" s="100">
        <v>10927</v>
      </c>
      <c r="G18" s="100">
        <v>10733</v>
      </c>
      <c r="H18" s="100">
        <v>9790</v>
      </c>
      <c r="I18" s="100">
        <v>9563</v>
      </c>
      <c r="J18" s="100">
        <v>9327</v>
      </c>
      <c r="K18" s="100">
        <v>10392</v>
      </c>
      <c r="L18" s="100">
        <v>9279</v>
      </c>
      <c r="M18" s="100">
        <v>9519</v>
      </c>
      <c r="N18" s="100">
        <v>10012</v>
      </c>
      <c r="O18" s="100">
        <v>11220</v>
      </c>
      <c r="P18" s="100">
        <v>9814</v>
      </c>
      <c r="Q18" s="100">
        <v>9628</v>
      </c>
      <c r="R18" s="100">
        <v>10351</v>
      </c>
      <c r="S18" s="100">
        <v>11135</v>
      </c>
      <c r="T18" s="100">
        <v>8899</v>
      </c>
      <c r="U18" s="100">
        <v>8644</v>
      </c>
      <c r="V18" s="100">
        <v>9469</v>
      </c>
      <c r="W18" s="100">
        <v>9870</v>
      </c>
      <c r="X18" s="100">
        <v>8103</v>
      </c>
      <c r="Y18" s="100">
        <v>7370</v>
      </c>
      <c r="Z18" s="100">
        <v>8399</v>
      </c>
      <c r="AA18" s="100">
        <v>9336</v>
      </c>
      <c r="AB18" s="100">
        <v>8448</v>
      </c>
      <c r="AC18" s="100">
        <v>8068</v>
      </c>
      <c r="AD18" s="100">
        <v>8632</v>
      </c>
      <c r="AE18" s="100">
        <v>9577</v>
      </c>
      <c r="AF18" s="100">
        <v>7227</v>
      </c>
      <c r="AG18" s="100">
        <v>8120</v>
      </c>
      <c r="AH18" s="100">
        <v>8131</v>
      </c>
      <c r="AI18" s="100">
        <v>10021</v>
      </c>
      <c r="AJ18" s="100">
        <v>8582</v>
      </c>
      <c r="AK18" s="100">
        <v>8645</v>
      </c>
      <c r="AL18" s="100">
        <v>8689</v>
      </c>
      <c r="AM18" s="100">
        <v>10070</v>
      </c>
      <c r="AN18" s="100">
        <v>7787</v>
      </c>
      <c r="AO18" s="100">
        <v>7761</v>
      </c>
      <c r="AP18" s="100">
        <v>7891</v>
      </c>
      <c r="AQ18" s="100">
        <v>9503</v>
      </c>
      <c r="AR18" s="100">
        <v>7602</v>
      </c>
      <c r="AS18" s="100">
        <v>7815</v>
      </c>
      <c r="AT18" s="100">
        <v>8181</v>
      </c>
      <c r="AU18" s="100">
        <v>9470</v>
      </c>
      <c r="AV18" s="100">
        <v>8002</v>
      </c>
      <c r="AW18" s="100">
        <v>7635</v>
      </c>
      <c r="AX18" s="100">
        <v>7783</v>
      </c>
      <c r="AY18" s="100">
        <v>9047</v>
      </c>
      <c r="AZ18" s="100">
        <v>7975</v>
      </c>
      <c r="BA18" s="245">
        <v>6742</v>
      </c>
      <c r="BB18" s="101"/>
      <c r="BC18" s="412">
        <f t="shared" si="0"/>
        <v>-893</v>
      </c>
      <c r="BD18" s="101"/>
      <c r="BF18" s="101"/>
      <c r="BG18" s="101"/>
      <c r="BH18" s="326">
        <f t="shared" si="1"/>
        <v>-0.11696136214800257</v>
      </c>
      <c r="BI18" s="101"/>
      <c r="BJ18" s="101"/>
      <c r="BK18" s="101"/>
      <c r="BL18" s="101"/>
      <c r="BM18" s="101"/>
      <c r="BN18" s="101"/>
      <c r="BO18" s="101"/>
      <c r="BP18" s="101"/>
      <c r="BQ18" s="101"/>
      <c r="BR18" s="101"/>
    </row>
    <row r="19" spans="1:70" x14ac:dyDescent="0.3">
      <c r="A19" s="101">
        <v>15</v>
      </c>
      <c r="B19" s="101" t="s">
        <v>28</v>
      </c>
      <c r="C19" s="98" t="s">
        <v>41</v>
      </c>
      <c r="D19" s="100">
        <v>37868</v>
      </c>
      <c r="E19" s="100">
        <v>30506</v>
      </c>
      <c r="F19" s="100">
        <v>25530</v>
      </c>
      <c r="G19" s="100">
        <v>33174</v>
      </c>
      <c r="H19" s="100">
        <v>38298</v>
      </c>
      <c r="I19" s="100">
        <v>28403</v>
      </c>
      <c r="J19" s="100">
        <v>24187</v>
      </c>
      <c r="K19" s="100">
        <v>33022</v>
      </c>
      <c r="L19" s="100">
        <v>36808</v>
      </c>
      <c r="M19" s="100">
        <v>29778</v>
      </c>
      <c r="N19" s="100">
        <v>23871</v>
      </c>
      <c r="O19" s="100">
        <v>33964</v>
      </c>
      <c r="P19" s="100">
        <v>37709</v>
      </c>
      <c r="Q19" s="100">
        <v>29192</v>
      </c>
      <c r="R19" s="100">
        <v>26070</v>
      </c>
      <c r="S19" s="100">
        <v>34188</v>
      </c>
      <c r="T19" s="100">
        <v>41485</v>
      </c>
      <c r="U19" s="100">
        <v>34793</v>
      </c>
      <c r="V19" s="100">
        <v>28343</v>
      </c>
      <c r="W19" s="100">
        <v>37965</v>
      </c>
      <c r="X19" s="100">
        <v>42006</v>
      </c>
      <c r="Y19" s="100">
        <v>32666</v>
      </c>
      <c r="Z19" s="100">
        <v>27193</v>
      </c>
      <c r="AA19" s="100">
        <v>36554</v>
      </c>
      <c r="AB19" s="100">
        <v>43564</v>
      </c>
      <c r="AC19" s="100">
        <v>34410</v>
      </c>
      <c r="AD19" s="100">
        <v>28064</v>
      </c>
      <c r="AE19" s="100">
        <v>37527</v>
      </c>
      <c r="AF19" s="100">
        <v>42437</v>
      </c>
      <c r="AG19" s="100">
        <v>35075</v>
      </c>
      <c r="AH19" s="100">
        <v>30469</v>
      </c>
      <c r="AI19" s="100">
        <v>37587</v>
      </c>
      <c r="AJ19" s="100">
        <v>43114</v>
      </c>
      <c r="AK19" s="100">
        <v>32803</v>
      </c>
      <c r="AL19" s="100">
        <v>27429</v>
      </c>
      <c r="AM19" s="100">
        <v>36083</v>
      </c>
      <c r="AN19" s="100">
        <v>39852</v>
      </c>
      <c r="AO19" s="100">
        <v>32702</v>
      </c>
      <c r="AP19" s="100">
        <v>26923</v>
      </c>
      <c r="AQ19" s="100">
        <v>33996</v>
      </c>
      <c r="AR19" s="100">
        <v>37931</v>
      </c>
      <c r="AS19" s="100">
        <v>29146</v>
      </c>
      <c r="AT19" s="100">
        <v>22811</v>
      </c>
      <c r="AU19" s="100">
        <v>30996</v>
      </c>
      <c r="AV19" s="100">
        <v>37514</v>
      </c>
      <c r="AW19" s="100">
        <v>30469</v>
      </c>
      <c r="AX19" s="100">
        <v>24424</v>
      </c>
      <c r="AY19" s="100">
        <v>31651</v>
      </c>
      <c r="AZ19" s="100">
        <v>38528</v>
      </c>
      <c r="BA19" s="245">
        <v>29770</v>
      </c>
      <c r="BB19" s="101"/>
      <c r="BC19" s="412">
        <f t="shared" si="0"/>
        <v>-699</v>
      </c>
      <c r="BD19" s="101"/>
      <c r="BF19" s="101"/>
      <c r="BG19" s="101"/>
      <c r="BH19" s="326">
        <f t="shared" si="1"/>
        <v>-2.2941350224818691E-2</v>
      </c>
      <c r="BI19" s="101"/>
      <c r="BJ19" s="101"/>
      <c r="BK19" s="101"/>
      <c r="BL19" s="101"/>
      <c r="BM19" s="101"/>
      <c r="BN19" s="101"/>
      <c r="BO19" s="101"/>
      <c r="BP19" s="101"/>
      <c r="BQ19" s="101"/>
      <c r="BR19" s="101"/>
    </row>
    <row r="20" spans="1:70" x14ac:dyDescent="0.3">
      <c r="A20" s="101">
        <v>16</v>
      </c>
      <c r="B20" s="101" t="s">
        <v>24</v>
      </c>
      <c r="C20" s="98" t="s">
        <v>9</v>
      </c>
      <c r="D20" s="100">
        <v>52362</v>
      </c>
      <c r="E20" s="100">
        <v>71287</v>
      </c>
      <c r="F20" s="100">
        <v>55333</v>
      </c>
      <c r="G20" s="100">
        <v>62299</v>
      </c>
      <c r="H20" s="100">
        <v>49223</v>
      </c>
      <c r="I20" s="100">
        <v>70872</v>
      </c>
      <c r="J20" s="100">
        <v>58326</v>
      </c>
      <c r="K20" s="100">
        <v>66454</v>
      </c>
      <c r="L20" s="100">
        <v>49201</v>
      </c>
      <c r="M20" s="100">
        <v>69670</v>
      </c>
      <c r="N20" s="100">
        <v>58367</v>
      </c>
      <c r="O20" s="100">
        <v>64923</v>
      </c>
      <c r="P20" s="100">
        <v>51603</v>
      </c>
      <c r="Q20" s="100">
        <v>72567</v>
      </c>
      <c r="R20" s="100">
        <v>60104</v>
      </c>
      <c r="S20" s="100">
        <v>65548</v>
      </c>
      <c r="T20" s="100">
        <v>55728</v>
      </c>
      <c r="U20" s="100">
        <v>72048</v>
      </c>
      <c r="V20" s="100">
        <v>56731</v>
      </c>
      <c r="W20" s="100">
        <v>64111</v>
      </c>
      <c r="X20" s="100">
        <v>53244</v>
      </c>
      <c r="Y20" s="100">
        <v>71357</v>
      </c>
      <c r="Z20" s="100">
        <v>55453</v>
      </c>
      <c r="AA20" s="100">
        <v>60002</v>
      </c>
      <c r="AB20" s="100">
        <v>55661</v>
      </c>
      <c r="AC20" s="100">
        <v>71613</v>
      </c>
      <c r="AD20" s="100">
        <v>57563</v>
      </c>
      <c r="AE20" s="100">
        <v>63349</v>
      </c>
      <c r="AF20" s="100">
        <v>59410</v>
      </c>
      <c r="AG20" s="100">
        <v>75469</v>
      </c>
      <c r="AH20" s="100">
        <v>60893</v>
      </c>
      <c r="AI20" s="100">
        <v>69171</v>
      </c>
      <c r="AJ20" s="100">
        <v>61146</v>
      </c>
      <c r="AK20" s="100">
        <v>75241</v>
      </c>
      <c r="AL20" s="100">
        <v>59226</v>
      </c>
      <c r="AM20" s="100">
        <v>66368</v>
      </c>
      <c r="AN20" s="100">
        <v>64417</v>
      </c>
      <c r="AO20" s="100">
        <v>83311</v>
      </c>
      <c r="AP20" s="100">
        <v>66781</v>
      </c>
      <c r="AQ20" s="100">
        <v>72500</v>
      </c>
      <c r="AR20" s="100">
        <v>70848</v>
      </c>
      <c r="AS20" s="100">
        <v>86269</v>
      </c>
      <c r="AT20" s="100">
        <v>63259</v>
      </c>
      <c r="AU20" s="100">
        <v>73367</v>
      </c>
      <c r="AV20" s="100">
        <v>74161</v>
      </c>
      <c r="AW20" s="100">
        <v>87145</v>
      </c>
      <c r="AX20" s="100">
        <v>65339</v>
      </c>
      <c r="AY20" s="100">
        <v>76184</v>
      </c>
      <c r="AZ20" s="100">
        <v>75020</v>
      </c>
      <c r="BA20" s="245">
        <v>88065</v>
      </c>
      <c r="BB20" s="101"/>
      <c r="BC20" s="412">
        <f t="shared" si="0"/>
        <v>920</v>
      </c>
      <c r="BD20" s="101"/>
      <c r="BF20" s="101"/>
      <c r="BG20" s="101"/>
      <c r="BH20" s="326">
        <f t="shared" si="1"/>
        <v>1.055711744793153E-2</v>
      </c>
      <c r="BI20" s="101"/>
      <c r="BJ20" s="101"/>
      <c r="BK20" s="101"/>
      <c r="BL20" s="101"/>
      <c r="BM20" s="101"/>
      <c r="BN20" s="101"/>
      <c r="BO20" s="101"/>
      <c r="BP20" s="101"/>
      <c r="BQ20" s="101"/>
      <c r="BR20" s="101"/>
    </row>
    <row r="21" spans="1:70" x14ac:dyDescent="0.3">
      <c r="A21" s="101">
        <v>17</v>
      </c>
      <c r="B21" s="101" t="s">
        <v>29</v>
      </c>
      <c r="C21" s="98" t="s">
        <v>10</v>
      </c>
      <c r="D21" s="100">
        <v>82144</v>
      </c>
      <c r="E21" s="100">
        <v>86778</v>
      </c>
      <c r="F21" s="100">
        <v>81419</v>
      </c>
      <c r="G21" s="100">
        <v>86808</v>
      </c>
      <c r="H21" s="100">
        <v>78861</v>
      </c>
      <c r="I21" s="100">
        <v>82945</v>
      </c>
      <c r="J21" s="100">
        <v>81128</v>
      </c>
      <c r="K21" s="100">
        <v>94761</v>
      </c>
      <c r="L21" s="100">
        <v>80792</v>
      </c>
      <c r="M21" s="100">
        <v>88669</v>
      </c>
      <c r="N21" s="100">
        <v>84179</v>
      </c>
      <c r="O21" s="100">
        <v>97660</v>
      </c>
      <c r="P21" s="100">
        <v>86879</v>
      </c>
      <c r="Q21" s="100">
        <v>92064</v>
      </c>
      <c r="R21" s="100">
        <v>88048</v>
      </c>
      <c r="S21" s="100">
        <v>97736</v>
      </c>
      <c r="T21" s="100">
        <v>87782</v>
      </c>
      <c r="U21" s="100">
        <v>92406</v>
      </c>
      <c r="V21" s="100">
        <v>87706</v>
      </c>
      <c r="W21" s="100">
        <v>97163</v>
      </c>
      <c r="X21" s="100">
        <v>89673</v>
      </c>
      <c r="Y21" s="100">
        <v>100019</v>
      </c>
      <c r="Z21" s="100">
        <v>94114</v>
      </c>
      <c r="AA21" s="100">
        <v>104699</v>
      </c>
      <c r="AB21" s="100">
        <v>95218</v>
      </c>
      <c r="AC21" s="100">
        <v>106141</v>
      </c>
      <c r="AD21" s="100">
        <v>99753</v>
      </c>
      <c r="AE21" s="100">
        <v>112551</v>
      </c>
      <c r="AF21" s="100">
        <v>100128</v>
      </c>
      <c r="AG21" s="100">
        <v>108477</v>
      </c>
      <c r="AH21" s="100">
        <v>106096</v>
      </c>
      <c r="AI21" s="100">
        <v>119486</v>
      </c>
      <c r="AJ21" s="100">
        <v>105233</v>
      </c>
      <c r="AK21" s="100">
        <v>117886</v>
      </c>
      <c r="AL21" s="100">
        <v>110439</v>
      </c>
      <c r="AM21" s="100">
        <v>124620</v>
      </c>
      <c r="AN21" s="100">
        <v>107932</v>
      </c>
      <c r="AO21" s="100">
        <v>121744</v>
      </c>
      <c r="AP21" s="100">
        <v>114551</v>
      </c>
      <c r="AQ21" s="100">
        <v>127227</v>
      </c>
      <c r="AR21" s="100">
        <v>105658</v>
      </c>
      <c r="AS21" s="100">
        <v>122082</v>
      </c>
      <c r="AT21" s="100">
        <v>107864</v>
      </c>
      <c r="AU21" s="100">
        <v>122218</v>
      </c>
      <c r="AV21" s="100">
        <v>107176</v>
      </c>
      <c r="AW21" s="100">
        <v>122371</v>
      </c>
      <c r="AX21" s="100">
        <v>113023</v>
      </c>
      <c r="AY21" s="100">
        <v>125398</v>
      </c>
      <c r="AZ21" s="100">
        <v>109299</v>
      </c>
      <c r="BA21" s="245">
        <v>112045</v>
      </c>
      <c r="BB21" s="101"/>
      <c r="BC21" s="412">
        <f t="shared" si="0"/>
        <v>-10326</v>
      </c>
      <c r="BD21" s="101"/>
      <c r="BF21" s="101"/>
      <c r="BG21" s="101"/>
      <c r="BH21" s="326">
        <f t="shared" si="1"/>
        <v>-8.4382737740150815E-2</v>
      </c>
      <c r="BI21" s="101"/>
      <c r="BJ21" s="101"/>
      <c r="BK21" s="101"/>
      <c r="BL21" s="101"/>
      <c r="BM21" s="101"/>
      <c r="BN21" s="101"/>
      <c r="BO21" s="101"/>
      <c r="BP21" s="101"/>
      <c r="BQ21" s="101"/>
      <c r="BR21" s="101"/>
    </row>
    <row r="22" spans="1:70" x14ac:dyDescent="0.3">
      <c r="A22" s="101">
        <v>18</v>
      </c>
      <c r="B22" s="101" t="s">
        <v>241</v>
      </c>
      <c r="C22" s="98" t="s">
        <v>42</v>
      </c>
      <c r="D22" s="100">
        <v>38727</v>
      </c>
      <c r="E22" s="100">
        <v>42530</v>
      </c>
      <c r="F22" s="100">
        <v>40325</v>
      </c>
      <c r="G22" s="100">
        <v>40886</v>
      </c>
      <c r="H22" s="100">
        <v>34319</v>
      </c>
      <c r="I22" s="100">
        <v>37035</v>
      </c>
      <c r="J22" s="100">
        <v>35725</v>
      </c>
      <c r="K22" s="100">
        <v>38521</v>
      </c>
      <c r="L22" s="100">
        <v>33931</v>
      </c>
      <c r="M22" s="100">
        <v>39105</v>
      </c>
      <c r="N22" s="100">
        <v>38564</v>
      </c>
      <c r="O22" s="100">
        <v>43309</v>
      </c>
      <c r="P22" s="100">
        <v>38282</v>
      </c>
      <c r="Q22" s="100">
        <v>43891</v>
      </c>
      <c r="R22" s="100">
        <v>42280</v>
      </c>
      <c r="S22" s="100">
        <v>45447</v>
      </c>
      <c r="T22" s="100">
        <v>38742</v>
      </c>
      <c r="U22" s="100">
        <v>42328</v>
      </c>
      <c r="V22" s="100">
        <v>40779</v>
      </c>
      <c r="W22" s="100">
        <v>44414</v>
      </c>
      <c r="X22" s="100">
        <v>38128</v>
      </c>
      <c r="Y22" s="100">
        <v>43475</v>
      </c>
      <c r="Z22" s="100">
        <v>42510</v>
      </c>
      <c r="AA22" s="100">
        <v>46795</v>
      </c>
      <c r="AB22" s="100">
        <v>39791</v>
      </c>
      <c r="AC22" s="100">
        <v>44734</v>
      </c>
      <c r="AD22" s="100">
        <v>43510</v>
      </c>
      <c r="AE22" s="100">
        <v>45706</v>
      </c>
      <c r="AF22" s="100">
        <v>39971</v>
      </c>
      <c r="AG22" s="100">
        <v>42668</v>
      </c>
      <c r="AH22" s="100">
        <v>42006</v>
      </c>
      <c r="AI22" s="100">
        <v>45390</v>
      </c>
      <c r="AJ22" s="100">
        <v>38963</v>
      </c>
      <c r="AK22" s="100">
        <v>43765</v>
      </c>
      <c r="AL22" s="100">
        <v>42653</v>
      </c>
      <c r="AM22" s="100">
        <v>46355</v>
      </c>
      <c r="AN22" s="100">
        <v>39115</v>
      </c>
      <c r="AO22" s="100">
        <v>43968</v>
      </c>
      <c r="AP22" s="100">
        <v>42932</v>
      </c>
      <c r="AQ22" s="100">
        <v>46960</v>
      </c>
      <c r="AR22" s="100">
        <v>41155</v>
      </c>
      <c r="AS22" s="100">
        <v>47496</v>
      </c>
      <c r="AT22" s="100">
        <v>45274</v>
      </c>
      <c r="AU22" s="100">
        <v>49407</v>
      </c>
      <c r="AV22" s="100">
        <v>40974</v>
      </c>
      <c r="AW22" s="100">
        <v>46885</v>
      </c>
      <c r="AX22" s="100">
        <v>45636</v>
      </c>
      <c r="AY22" s="100">
        <v>48425</v>
      </c>
      <c r="AZ22" s="100">
        <v>39437</v>
      </c>
      <c r="BA22" s="245">
        <v>35102</v>
      </c>
      <c r="BB22" s="101"/>
      <c r="BC22" s="412">
        <f t="shared" si="0"/>
        <v>-11783</v>
      </c>
      <c r="BD22" s="101"/>
      <c r="BF22" s="101"/>
      <c r="BG22" s="101"/>
      <c r="BH22" s="326">
        <f t="shared" si="1"/>
        <v>-0.25131705236216273</v>
      </c>
      <c r="BI22" s="101"/>
      <c r="BJ22" s="101"/>
      <c r="BK22" s="101"/>
      <c r="BL22" s="101"/>
      <c r="BM22" s="101"/>
      <c r="BN22" s="101"/>
      <c r="BO22" s="101"/>
      <c r="BP22" s="101"/>
      <c r="BQ22" s="101"/>
      <c r="BR22" s="101"/>
    </row>
    <row r="23" spans="1:70" x14ac:dyDescent="0.3">
      <c r="A23" s="101">
        <v>19</v>
      </c>
      <c r="B23" s="101" t="s">
        <v>29</v>
      </c>
      <c r="C23" s="98" t="s">
        <v>11</v>
      </c>
      <c r="D23" s="100">
        <v>14439</v>
      </c>
      <c r="E23" s="100">
        <v>16031</v>
      </c>
      <c r="F23" s="100">
        <v>16104</v>
      </c>
      <c r="G23" s="100">
        <v>13335</v>
      </c>
      <c r="H23" s="100">
        <v>13977</v>
      </c>
      <c r="I23" s="100">
        <v>15544</v>
      </c>
      <c r="J23" s="100">
        <v>16156</v>
      </c>
      <c r="K23" s="100">
        <v>13180</v>
      </c>
      <c r="L23" s="100">
        <v>14200</v>
      </c>
      <c r="M23" s="100">
        <v>16121</v>
      </c>
      <c r="N23" s="100">
        <v>16672</v>
      </c>
      <c r="O23" s="100">
        <v>13586</v>
      </c>
      <c r="P23" s="100">
        <v>14883</v>
      </c>
      <c r="Q23" s="100">
        <v>16645</v>
      </c>
      <c r="R23" s="100">
        <v>16862</v>
      </c>
      <c r="S23" s="100">
        <v>13742</v>
      </c>
      <c r="T23" s="100">
        <v>15181</v>
      </c>
      <c r="U23" s="100">
        <v>17092</v>
      </c>
      <c r="V23" s="100">
        <v>17109</v>
      </c>
      <c r="W23" s="100">
        <v>13885</v>
      </c>
      <c r="X23" s="100">
        <v>15626</v>
      </c>
      <c r="Y23" s="100">
        <v>17780</v>
      </c>
      <c r="Z23" s="100">
        <v>17841</v>
      </c>
      <c r="AA23" s="100">
        <v>14664</v>
      </c>
      <c r="AB23" s="100">
        <v>16124</v>
      </c>
      <c r="AC23" s="100">
        <v>18362</v>
      </c>
      <c r="AD23" s="100">
        <v>18523</v>
      </c>
      <c r="AE23" s="100">
        <v>15471</v>
      </c>
      <c r="AF23" s="100">
        <v>17187</v>
      </c>
      <c r="AG23" s="100">
        <v>19023</v>
      </c>
      <c r="AH23" s="100">
        <v>19854</v>
      </c>
      <c r="AI23" s="100">
        <v>16371</v>
      </c>
      <c r="AJ23" s="100">
        <v>17819</v>
      </c>
      <c r="AK23" s="100">
        <v>20081</v>
      </c>
      <c r="AL23" s="100">
        <v>20624</v>
      </c>
      <c r="AM23" s="100">
        <v>16889</v>
      </c>
      <c r="AN23" s="100">
        <v>18192</v>
      </c>
      <c r="AO23" s="100">
        <v>20493</v>
      </c>
      <c r="AP23" s="100">
        <v>21085</v>
      </c>
      <c r="AQ23" s="100">
        <v>17278</v>
      </c>
      <c r="AR23" s="100">
        <v>18190</v>
      </c>
      <c r="AS23" s="100">
        <v>21416</v>
      </c>
      <c r="AT23" s="100">
        <v>21457</v>
      </c>
      <c r="AU23" s="100">
        <v>17847</v>
      </c>
      <c r="AV23" s="100">
        <v>18433</v>
      </c>
      <c r="AW23" s="100">
        <v>21440</v>
      </c>
      <c r="AX23" s="100">
        <v>21683</v>
      </c>
      <c r="AY23" s="100">
        <v>17746</v>
      </c>
      <c r="AZ23" s="100">
        <v>16778</v>
      </c>
      <c r="BA23" s="245">
        <v>11432</v>
      </c>
      <c r="BB23" s="101"/>
      <c r="BC23" s="412">
        <f t="shared" si="0"/>
        <v>-10008</v>
      </c>
      <c r="BD23" s="101"/>
      <c r="BF23" s="101"/>
      <c r="BG23" s="101"/>
      <c r="BH23" s="326">
        <f t="shared" si="1"/>
        <v>-0.46679104477611943</v>
      </c>
      <c r="BI23" s="101"/>
      <c r="BJ23" s="101"/>
      <c r="BK23" s="101"/>
      <c r="BL23" s="101"/>
      <c r="BM23" s="101"/>
      <c r="BN23" s="101"/>
      <c r="BO23" s="101"/>
      <c r="BP23" s="101"/>
      <c r="BQ23" s="101"/>
      <c r="BR23" s="101"/>
    </row>
    <row r="24" spans="1:70" x14ac:dyDescent="0.3">
      <c r="A24" s="101">
        <v>20</v>
      </c>
      <c r="B24" s="101" t="s">
        <v>29</v>
      </c>
      <c r="C24" s="98" t="s">
        <v>43</v>
      </c>
      <c r="D24" s="100">
        <v>11094</v>
      </c>
      <c r="E24" s="100">
        <v>11867</v>
      </c>
      <c r="F24" s="100">
        <v>11210</v>
      </c>
      <c r="G24" s="100">
        <v>12704</v>
      </c>
      <c r="H24" s="100">
        <v>11205</v>
      </c>
      <c r="I24" s="100">
        <v>13345</v>
      </c>
      <c r="J24" s="100">
        <v>12998</v>
      </c>
      <c r="K24" s="100">
        <v>15041</v>
      </c>
      <c r="L24" s="100">
        <v>16703</v>
      </c>
      <c r="M24" s="100">
        <v>16412</v>
      </c>
      <c r="N24" s="100">
        <v>16715</v>
      </c>
      <c r="O24" s="100">
        <v>18432</v>
      </c>
      <c r="P24" s="100">
        <v>19484</v>
      </c>
      <c r="Q24" s="100">
        <v>18856</v>
      </c>
      <c r="R24" s="100">
        <v>19438</v>
      </c>
      <c r="S24" s="100">
        <v>20589</v>
      </c>
      <c r="T24" s="100">
        <v>20415</v>
      </c>
      <c r="U24" s="100">
        <v>19121</v>
      </c>
      <c r="V24" s="100">
        <v>18400</v>
      </c>
      <c r="W24" s="100">
        <v>19875</v>
      </c>
      <c r="X24" s="100">
        <v>19817</v>
      </c>
      <c r="Y24" s="100">
        <v>18595</v>
      </c>
      <c r="Z24" s="100">
        <v>19934</v>
      </c>
      <c r="AA24" s="100">
        <v>21364</v>
      </c>
      <c r="AB24" s="100">
        <v>20455</v>
      </c>
      <c r="AC24" s="100">
        <v>19634</v>
      </c>
      <c r="AD24" s="100">
        <v>20558</v>
      </c>
      <c r="AE24" s="100">
        <v>23045</v>
      </c>
      <c r="AF24" s="100">
        <v>23548</v>
      </c>
      <c r="AG24" s="100">
        <v>23677</v>
      </c>
      <c r="AH24" s="100">
        <v>24816</v>
      </c>
      <c r="AI24" s="100">
        <v>25166</v>
      </c>
      <c r="AJ24" s="100">
        <v>22338</v>
      </c>
      <c r="AK24" s="100">
        <v>21162</v>
      </c>
      <c r="AL24" s="100">
        <v>19675</v>
      </c>
      <c r="AM24" s="100">
        <v>21988</v>
      </c>
      <c r="AN24" s="100">
        <v>21602</v>
      </c>
      <c r="AO24" s="100">
        <v>19792</v>
      </c>
      <c r="AP24" s="100">
        <v>19392</v>
      </c>
      <c r="AQ24" s="100">
        <v>18977</v>
      </c>
      <c r="AR24" s="100">
        <v>21455</v>
      </c>
      <c r="AS24" s="100">
        <v>21795</v>
      </c>
      <c r="AT24" s="100">
        <v>22218</v>
      </c>
      <c r="AU24" s="100">
        <v>23137</v>
      </c>
      <c r="AV24" s="100">
        <v>22527</v>
      </c>
      <c r="AW24" s="100">
        <v>22095</v>
      </c>
      <c r="AX24" s="100">
        <v>22272</v>
      </c>
      <c r="AY24" s="100">
        <v>22493</v>
      </c>
      <c r="AZ24" s="100">
        <v>21925</v>
      </c>
      <c r="BA24" s="245">
        <v>20561</v>
      </c>
      <c r="BB24" s="101"/>
      <c r="BC24" s="412">
        <f t="shared" si="0"/>
        <v>-1534</v>
      </c>
      <c r="BD24" s="101"/>
      <c r="BF24" s="101"/>
      <c r="BG24" s="101"/>
      <c r="BH24" s="326">
        <f t="shared" si="1"/>
        <v>-6.9427472278796087E-2</v>
      </c>
      <c r="BI24" s="101"/>
      <c r="BJ24" s="101"/>
      <c r="BK24" s="101"/>
      <c r="BL24" s="101"/>
      <c r="BM24" s="101"/>
      <c r="BN24" s="101"/>
      <c r="BO24" s="101"/>
      <c r="BP24" s="101"/>
      <c r="BQ24" s="101"/>
      <c r="BR24" s="101"/>
    </row>
    <row r="25" spans="1:70" x14ac:dyDescent="0.3">
      <c r="A25" s="101">
        <v>21</v>
      </c>
      <c r="B25" s="101" t="s">
        <v>29</v>
      </c>
      <c r="C25" s="98" t="s">
        <v>12</v>
      </c>
      <c r="D25" s="100">
        <v>9214</v>
      </c>
      <c r="E25" s="100">
        <v>9663</v>
      </c>
      <c r="F25" s="100">
        <v>9194</v>
      </c>
      <c r="G25" s="100">
        <v>9247</v>
      </c>
      <c r="H25" s="100">
        <v>9927</v>
      </c>
      <c r="I25" s="100">
        <v>10470</v>
      </c>
      <c r="J25" s="100">
        <v>9995</v>
      </c>
      <c r="K25" s="100">
        <v>9628</v>
      </c>
      <c r="L25" s="100">
        <v>10674</v>
      </c>
      <c r="M25" s="100">
        <v>11006</v>
      </c>
      <c r="N25" s="100">
        <v>10536</v>
      </c>
      <c r="O25" s="100">
        <v>10025</v>
      </c>
      <c r="P25" s="100">
        <v>10037</v>
      </c>
      <c r="Q25" s="100">
        <v>10356</v>
      </c>
      <c r="R25" s="100">
        <v>10224</v>
      </c>
      <c r="S25" s="100">
        <v>10263</v>
      </c>
      <c r="T25" s="100">
        <v>10491</v>
      </c>
      <c r="U25" s="100">
        <v>11019</v>
      </c>
      <c r="V25" s="100">
        <v>10377</v>
      </c>
      <c r="W25" s="100">
        <v>10587</v>
      </c>
      <c r="X25" s="100">
        <v>10772</v>
      </c>
      <c r="Y25" s="100">
        <v>10806</v>
      </c>
      <c r="Z25" s="100">
        <v>10343</v>
      </c>
      <c r="AA25" s="100">
        <v>10330</v>
      </c>
      <c r="AB25" s="100">
        <v>10578</v>
      </c>
      <c r="AC25" s="100">
        <v>11850</v>
      </c>
      <c r="AD25" s="100">
        <v>11498</v>
      </c>
      <c r="AE25" s="100">
        <v>11689</v>
      </c>
      <c r="AF25" s="100">
        <v>11539</v>
      </c>
      <c r="AG25" s="100">
        <v>12249</v>
      </c>
      <c r="AH25" s="100">
        <v>11943</v>
      </c>
      <c r="AI25" s="100">
        <v>12986</v>
      </c>
      <c r="AJ25" s="100">
        <v>11753</v>
      </c>
      <c r="AK25" s="100">
        <v>13350</v>
      </c>
      <c r="AL25" s="100">
        <v>12733</v>
      </c>
      <c r="AM25" s="100">
        <v>14513</v>
      </c>
      <c r="AN25" s="100">
        <v>12545</v>
      </c>
      <c r="AO25" s="100">
        <v>14092</v>
      </c>
      <c r="AP25" s="100">
        <v>14324</v>
      </c>
      <c r="AQ25" s="100">
        <v>15254</v>
      </c>
      <c r="AR25" s="100">
        <v>12173</v>
      </c>
      <c r="AS25" s="100">
        <v>14501</v>
      </c>
      <c r="AT25" s="100">
        <v>14877</v>
      </c>
      <c r="AU25" s="100">
        <v>16281</v>
      </c>
      <c r="AV25" s="100">
        <v>12839</v>
      </c>
      <c r="AW25" s="100">
        <v>14881</v>
      </c>
      <c r="AX25" s="100">
        <v>15889</v>
      </c>
      <c r="AY25" s="100">
        <v>18301</v>
      </c>
      <c r="AZ25" s="100">
        <v>14149</v>
      </c>
      <c r="BA25" s="245">
        <v>15391</v>
      </c>
      <c r="BB25" s="101"/>
      <c r="BC25" s="412">
        <f t="shared" si="0"/>
        <v>510</v>
      </c>
      <c r="BD25" s="101"/>
      <c r="BF25" s="101"/>
      <c r="BG25" s="101"/>
      <c r="BH25" s="326">
        <f t="shared" si="1"/>
        <v>3.4271890329951038E-2</v>
      </c>
      <c r="BI25" s="101"/>
      <c r="BJ25" s="101"/>
      <c r="BK25" s="101"/>
      <c r="BL25" s="101"/>
      <c r="BM25" s="101"/>
      <c r="BN25" s="101"/>
      <c r="BO25" s="101"/>
      <c r="BP25" s="101"/>
      <c r="BQ25" s="101"/>
      <c r="BR25" s="101"/>
    </row>
    <row r="26" spans="1:70" x14ac:dyDescent="0.3">
      <c r="A26" s="101">
        <v>22</v>
      </c>
      <c r="B26" s="101" t="s">
        <v>29</v>
      </c>
      <c r="C26" s="98" t="s">
        <v>13</v>
      </c>
      <c r="D26" s="100">
        <v>21986</v>
      </c>
      <c r="E26" s="100">
        <v>25125</v>
      </c>
      <c r="F26" s="100">
        <v>21849</v>
      </c>
      <c r="G26" s="100">
        <v>25187</v>
      </c>
      <c r="H26" s="100">
        <v>21758</v>
      </c>
      <c r="I26" s="100">
        <v>24582</v>
      </c>
      <c r="J26" s="100">
        <v>21720</v>
      </c>
      <c r="K26" s="100">
        <v>26514</v>
      </c>
      <c r="L26" s="100">
        <v>22486</v>
      </c>
      <c r="M26" s="100">
        <v>27007</v>
      </c>
      <c r="N26" s="100">
        <v>25951</v>
      </c>
      <c r="O26" s="100">
        <v>31361</v>
      </c>
      <c r="P26" s="100">
        <v>24472</v>
      </c>
      <c r="Q26" s="100">
        <v>29185</v>
      </c>
      <c r="R26" s="100">
        <v>27325</v>
      </c>
      <c r="S26" s="100">
        <v>31816</v>
      </c>
      <c r="T26" s="100">
        <v>24683</v>
      </c>
      <c r="U26" s="100">
        <v>29576</v>
      </c>
      <c r="V26" s="100">
        <v>26678</v>
      </c>
      <c r="W26" s="100">
        <v>31242</v>
      </c>
      <c r="X26" s="100">
        <v>25286</v>
      </c>
      <c r="Y26" s="100">
        <v>31937</v>
      </c>
      <c r="Z26" s="100">
        <v>29547</v>
      </c>
      <c r="AA26" s="100">
        <v>35850</v>
      </c>
      <c r="AB26" s="100">
        <v>28658</v>
      </c>
      <c r="AC26" s="100">
        <v>35060</v>
      </c>
      <c r="AD26" s="100">
        <v>32921</v>
      </c>
      <c r="AE26" s="100">
        <v>39689</v>
      </c>
      <c r="AF26" s="100">
        <v>32455</v>
      </c>
      <c r="AG26" s="100">
        <v>39745</v>
      </c>
      <c r="AH26" s="100">
        <v>35963</v>
      </c>
      <c r="AI26" s="100">
        <v>44413</v>
      </c>
      <c r="AJ26" s="100">
        <v>28595</v>
      </c>
      <c r="AK26" s="100">
        <v>37128</v>
      </c>
      <c r="AL26" s="100">
        <v>32865</v>
      </c>
      <c r="AM26" s="100">
        <v>45308</v>
      </c>
      <c r="AN26" s="100">
        <v>29972</v>
      </c>
      <c r="AO26" s="100">
        <v>39244</v>
      </c>
      <c r="AP26" s="100">
        <v>38194</v>
      </c>
      <c r="AQ26" s="100">
        <v>48511</v>
      </c>
      <c r="AR26" s="100">
        <v>33956</v>
      </c>
      <c r="AS26" s="100">
        <v>46046</v>
      </c>
      <c r="AT26" s="100">
        <v>43857</v>
      </c>
      <c r="AU26" s="100">
        <v>56163</v>
      </c>
      <c r="AV26" s="100">
        <v>36048</v>
      </c>
      <c r="AW26" s="100">
        <v>48081</v>
      </c>
      <c r="AX26" s="100">
        <v>45500</v>
      </c>
      <c r="AY26" s="100">
        <v>56673</v>
      </c>
      <c r="AZ26" s="100">
        <v>37503</v>
      </c>
      <c r="BA26" s="245">
        <v>49177</v>
      </c>
      <c r="BB26" s="101"/>
      <c r="BC26" s="412">
        <f t="shared" si="0"/>
        <v>1096</v>
      </c>
      <c r="BD26" s="101"/>
      <c r="BF26" s="101"/>
      <c r="BG26" s="101"/>
      <c r="BH26" s="326">
        <f t="shared" si="1"/>
        <v>2.2794866995278884E-2</v>
      </c>
      <c r="BI26" s="101"/>
      <c r="BJ26" s="101"/>
      <c r="BK26" s="101"/>
      <c r="BL26" s="101"/>
      <c r="BM26" s="101"/>
      <c r="BN26" s="101"/>
      <c r="BO26" s="101"/>
      <c r="BP26" s="101"/>
      <c r="BQ26" s="101"/>
      <c r="BR26" s="101"/>
    </row>
    <row r="27" spans="1:70" x14ac:dyDescent="0.3">
      <c r="A27" s="101">
        <v>23</v>
      </c>
      <c r="B27" s="101" t="s">
        <v>29</v>
      </c>
      <c r="C27" s="98" t="s">
        <v>44</v>
      </c>
      <c r="D27" s="100">
        <v>29454</v>
      </c>
      <c r="E27" s="100">
        <v>29180</v>
      </c>
      <c r="F27" s="100">
        <v>30328</v>
      </c>
      <c r="G27" s="100">
        <v>28491</v>
      </c>
      <c r="H27" s="100">
        <v>28960</v>
      </c>
      <c r="I27" s="100">
        <v>31940</v>
      </c>
      <c r="J27" s="100">
        <v>30880</v>
      </c>
      <c r="K27" s="100">
        <v>28617</v>
      </c>
      <c r="L27" s="100">
        <v>30046</v>
      </c>
      <c r="M27" s="100">
        <v>31902</v>
      </c>
      <c r="N27" s="100">
        <v>30742</v>
      </c>
      <c r="O27" s="100">
        <v>29216</v>
      </c>
      <c r="P27" s="100">
        <v>30936</v>
      </c>
      <c r="Q27" s="100">
        <v>35965</v>
      </c>
      <c r="R27" s="100">
        <v>34624</v>
      </c>
      <c r="S27" s="100">
        <v>29909</v>
      </c>
      <c r="T27" s="100">
        <v>31027</v>
      </c>
      <c r="U27" s="100">
        <v>35301</v>
      </c>
      <c r="V27" s="100">
        <v>33934</v>
      </c>
      <c r="W27" s="100">
        <v>30124</v>
      </c>
      <c r="X27" s="100">
        <v>34622</v>
      </c>
      <c r="Y27" s="100">
        <v>32612</v>
      </c>
      <c r="Z27" s="100">
        <v>35045</v>
      </c>
      <c r="AA27" s="100">
        <v>33698</v>
      </c>
      <c r="AB27" s="100">
        <v>34058</v>
      </c>
      <c r="AC27" s="100">
        <v>33033</v>
      </c>
      <c r="AD27" s="100">
        <v>35283</v>
      </c>
      <c r="AE27" s="100">
        <v>36893</v>
      </c>
      <c r="AF27" s="100">
        <v>38081</v>
      </c>
      <c r="AG27" s="100">
        <v>36274</v>
      </c>
      <c r="AH27" s="100">
        <v>37711</v>
      </c>
      <c r="AI27" s="100">
        <v>39956</v>
      </c>
      <c r="AJ27" s="100">
        <v>38632</v>
      </c>
      <c r="AK27" s="100">
        <v>39019</v>
      </c>
      <c r="AL27" s="100">
        <v>40715</v>
      </c>
      <c r="AM27" s="100">
        <v>42018</v>
      </c>
      <c r="AN27" s="100">
        <v>38964</v>
      </c>
      <c r="AO27" s="100">
        <v>39749</v>
      </c>
      <c r="AP27" s="100">
        <v>41723</v>
      </c>
      <c r="AQ27" s="100">
        <v>42481</v>
      </c>
      <c r="AR27" s="100">
        <v>40637</v>
      </c>
      <c r="AS27" s="100">
        <v>41916</v>
      </c>
      <c r="AT27" s="100">
        <v>43832</v>
      </c>
      <c r="AU27" s="100">
        <v>43767</v>
      </c>
      <c r="AV27" s="100">
        <v>41316</v>
      </c>
      <c r="AW27" s="100">
        <v>42054</v>
      </c>
      <c r="AX27" s="100">
        <v>43769</v>
      </c>
      <c r="AY27" s="100">
        <v>45343</v>
      </c>
      <c r="AZ27" s="100">
        <v>42584</v>
      </c>
      <c r="BA27" s="245">
        <v>43369</v>
      </c>
      <c r="BB27" s="101"/>
      <c r="BC27" s="412">
        <f t="shared" si="0"/>
        <v>1315</v>
      </c>
      <c r="BD27" s="101"/>
      <c r="BF27" s="101"/>
      <c r="BG27" s="101"/>
      <c r="BH27" s="326">
        <f t="shared" si="1"/>
        <v>3.1269320397584011E-2</v>
      </c>
      <c r="BI27" s="101"/>
      <c r="BJ27" s="101"/>
      <c r="BK27" s="101"/>
      <c r="BL27" s="101"/>
      <c r="BM27" s="101"/>
      <c r="BN27" s="101"/>
      <c r="BO27" s="101"/>
      <c r="BP27" s="101"/>
      <c r="BQ27" s="101"/>
      <c r="BR27" s="101"/>
    </row>
    <row r="28" spans="1:70" x14ac:dyDescent="0.3">
      <c r="A28" s="101">
        <v>24</v>
      </c>
      <c r="B28" s="101" t="s">
        <v>29</v>
      </c>
      <c r="C28" s="98" t="s">
        <v>14</v>
      </c>
      <c r="D28" s="100">
        <v>77822</v>
      </c>
      <c r="E28" s="100">
        <v>84050</v>
      </c>
      <c r="F28" s="100">
        <v>85064</v>
      </c>
      <c r="G28" s="100">
        <v>81652</v>
      </c>
      <c r="H28" s="100">
        <v>79083</v>
      </c>
      <c r="I28" s="100">
        <v>83177</v>
      </c>
      <c r="J28" s="100">
        <v>81202</v>
      </c>
      <c r="K28" s="100">
        <v>77240</v>
      </c>
      <c r="L28" s="100">
        <v>72709</v>
      </c>
      <c r="M28" s="100">
        <v>79155</v>
      </c>
      <c r="N28" s="100">
        <v>78340</v>
      </c>
      <c r="O28" s="100">
        <v>76431</v>
      </c>
      <c r="P28" s="100">
        <v>74584</v>
      </c>
      <c r="Q28" s="100">
        <v>80055</v>
      </c>
      <c r="R28" s="100">
        <v>79099</v>
      </c>
      <c r="S28" s="100">
        <v>79256</v>
      </c>
      <c r="T28" s="100">
        <v>76509</v>
      </c>
      <c r="U28" s="100">
        <v>84400</v>
      </c>
      <c r="V28" s="100">
        <v>82587</v>
      </c>
      <c r="W28" s="100">
        <v>82076</v>
      </c>
      <c r="X28" s="100">
        <v>76908</v>
      </c>
      <c r="Y28" s="100">
        <v>84588</v>
      </c>
      <c r="Z28" s="100">
        <v>84318</v>
      </c>
      <c r="AA28" s="100">
        <v>85140</v>
      </c>
      <c r="AB28" s="100">
        <v>79868</v>
      </c>
      <c r="AC28" s="100">
        <v>87526</v>
      </c>
      <c r="AD28" s="100">
        <v>87790</v>
      </c>
      <c r="AE28" s="100">
        <v>87344</v>
      </c>
      <c r="AF28" s="100">
        <v>80450</v>
      </c>
      <c r="AG28" s="100">
        <v>89138</v>
      </c>
      <c r="AH28" s="100">
        <v>87685</v>
      </c>
      <c r="AI28" s="100">
        <v>86090</v>
      </c>
      <c r="AJ28" s="100">
        <v>80931</v>
      </c>
      <c r="AK28" s="100">
        <v>89087</v>
      </c>
      <c r="AL28" s="100">
        <v>89521</v>
      </c>
      <c r="AM28" s="100">
        <v>88626</v>
      </c>
      <c r="AN28" s="100">
        <v>85203</v>
      </c>
      <c r="AO28" s="100">
        <v>90619</v>
      </c>
      <c r="AP28" s="100">
        <v>90170</v>
      </c>
      <c r="AQ28" s="100">
        <v>92578</v>
      </c>
      <c r="AR28" s="100">
        <v>89569</v>
      </c>
      <c r="AS28" s="100">
        <v>95830</v>
      </c>
      <c r="AT28" s="100">
        <v>94788</v>
      </c>
      <c r="AU28" s="100">
        <v>96945</v>
      </c>
      <c r="AV28" s="100">
        <v>92766</v>
      </c>
      <c r="AW28" s="100">
        <v>97074</v>
      </c>
      <c r="AX28" s="100">
        <v>98354</v>
      </c>
      <c r="AY28" s="100">
        <v>98585</v>
      </c>
      <c r="AZ28" s="100">
        <v>94133</v>
      </c>
      <c r="BA28" s="245">
        <v>98825</v>
      </c>
      <c r="BB28" s="101"/>
      <c r="BC28" s="412">
        <f t="shared" si="0"/>
        <v>1751</v>
      </c>
      <c r="BD28" s="101"/>
      <c r="BF28" s="101"/>
      <c r="BG28" s="101"/>
      <c r="BH28" s="326">
        <f t="shared" si="1"/>
        <v>1.8037785606856538E-2</v>
      </c>
      <c r="BI28" s="101"/>
      <c r="BJ28" s="101"/>
      <c r="BK28" s="101"/>
      <c r="BL28" s="101"/>
      <c r="BM28" s="101"/>
      <c r="BN28" s="101"/>
      <c r="BO28" s="101"/>
      <c r="BP28" s="101"/>
      <c r="BQ28" s="101"/>
      <c r="BR28" s="101"/>
    </row>
    <row r="29" spans="1:70" x14ac:dyDescent="0.3">
      <c r="A29" s="101">
        <v>25</v>
      </c>
      <c r="B29" s="101" t="s">
        <v>29</v>
      </c>
      <c r="C29" s="98" t="s">
        <v>45</v>
      </c>
      <c r="D29" s="100">
        <v>38383</v>
      </c>
      <c r="E29" s="100">
        <v>42726</v>
      </c>
      <c r="F29" s="100">
        <v>33203</v>
      </c>
      <c r="G29" s="100">
        <v>41645</v>
      </c>
      <c r="H29" s="100">
        <v>35613</v>
      </c>
      <c r="I29" s="100">
        <v>38675</v>
      </c>
      <c r="J29" s="100">
        <v>30807</v>
      </c>
      <c r="K29" s="100">
        <v>39546</v>
      </c>
      <c r="L29" s="100">
        <v>38838</v>
      </c>
      <c r="M29" s="100">
        <v>42852</v>
      </c>
      <c r="N29" s="100">
        <v>35077</v>
      </c>
      <c r="O29" s="100">
        <v>46358</v>
      </c>
      <c r="P29" s="100">
        <v>40242</v>
      </c>
      <c r="Q29" s="100">
        <v>45053</v>
      </c>
      <c r="R29" s="100">
        <v>38054</v>
      </c>
      <c r="S29" s="100">
        <v>46741</v>
      </c>
      <c r="T29" s="100">
        <v>43196</v>
      </c>
      <c r="U29" s="100">
        <v>45984</v>
      </c>
      <c r="V29" s="100">
        <v>36515</v>
      </c>
      <c r="W29" s="100">
        <v>49374</v>
      </c>
      <c r="X29" s="100">
        <v>48282</v>
      </c>
      <c r="Y29" s="100">
        <v>49597</v>
      </c>
      <c r="Z29" s="100">
        <v>38869</v>
      </c>
      <c r="AA29" s="100">
        <v>53271</v>
      </c>
      <c r="AB29" s="100">
        <v>47752</v>
      </c>
      <c r="AC29" s="100">
        <v>52271</v>
      </c>
      <c r="AD29" s="100">
        <v>41773</v>
      </c>
      <c r="AE29" s="100">
        <v>55640</v>
      </c>
      <c r="AF29" s="100">
        <v>48972</v>
      </c>
      <c r="AG29" s="100">
        <v>54537</v>
      </c>
      <c r="AH29" s="100">
        <v>44550</v>
      </c>
      <c r="AI29" s="100">
        <v>58727</v>
      </c>
      <c r="AJ29" s="100">
        <v>52607</v>
      </c>
      <c r="AK29" s="100">
        <v>57455</v>
      </c>
      <c r="AL29" s="100">
        <v>44996</v>
      </c>
      <c r="AM29" s="100">
        <v>62082</v>
      </c>
      <c r="AN29" s="100">
        <v>56835</v>
      </c>
      <c r="AO29" s="100">
        <v>60700</v>
      </c>
      <c r="AP29" s="100">
        <v>48708</v>
      </c>
      <c r="AQ29" s="100">
        <v>64019</v>
      </c>
      <c r="AR29" s="100">
        <v>58463</v>
      </c>
      <c r="AS29" s="100">
        <v>62704</v>
      </c>
      <c r="AT29" s="100">
        <v>49930</v>
      </c>
      <c r="AU29" s="100">
        <v>66784</v>
      </c>
      <c r="AV29" s="100">
        <v>60661</v>
      </c>
      <c r="AW29" s="100">
        <v>63676</v>
      </c>
      <c r="AX29" s="100">
        <v>49993</v>
      </c>
      <c r="AY29" s="100">
        <v>66615</v>
      </c>
      <c r="AZ29" s="100">
        <v>60569</v>
      </c>
      <c r="BA29" s="245">
        <v>57527</v>
      </c>
      <c r="BB29" s="101"/>
      <c r="BC29" s="412">
        <f t="shared" si="0"/>
        <v>-6149</v>
      </c>
      <c r="BD29" s="101"/>
      <c r="BF29" s="101"/>
      <c r="BG29" s="101"/>
      <c r="BH29" s="326">
        <f t="shared" si="1"/>
        <v>-9.6566995414284817E-2</v>
      </c>
      <c r="BI29" s="101"/>
      <c r="BJ29" s="101"/>
      <c r="BK29" s="101"/>
      <c r="BL29" s="101"/>
      <c r="BM29" s="101"/>
      <c r="BN29" s="101"/>
      <c r="BO29" s="101"/>
      <c r="BP29" s="101"/>
      <c r="BQ29" s="101"/>
      <c r="BR29" s="101"/>
    </row>
    <row r="30" spans="1:70" x14ac:dyDescent="0.3">
      <c r="A30" s="101">
        <v>26</v>
      </c>
      <c r="B30" s="101" t="s">
        <v>29</v>
      </c>
      <c r="C30" s="98" t="s">
        <v>15</v>
      </c>
      <c r="D30" s="100">
        <v>8869</v>
      </c>
      <c r="E30" s="100">
        <v>9720</v>
      </c>
      <c r="F30" s="100">
        <v>7467</v>
      </c>
      <c r="G30" s="100">
        <v>9114</v>
      </c>
      <c r="H30" s="100">
        <v>8666</v>
      </c>
      <c r="I30" s="100">
        <v>8926</v>
      </c>
      <c r="J30" s="100">
        <v>7859</v>
      </c>
      <c r="K30" s="100">
        <v>9881</v>
      </c>
      <c r="L30" s="100">
        <v>8998</v>
      </c>
      <c r="M30" s="100">
        <v>8948</v>
      </c>
      <c r="N30" s="100">
        <v>8514</v>
      </c>
      <c r="O30" s="100">
        <v>10231</v>
      </c>
      <c r="P30" s="100">
        <v>8831</v>
      </c>
      <c r="Q30" s="100">
        <v>9101</v>
      </c>
      <c r="R30" s="100">
        <v>8823</v>
      </c>
      <c r="S30" s="100">
        <v>10490</v>
      </c>
      <c r="T30" s="100">
        <v>8860</v>
      </c>
      <c r="U30" s="100">
        <v>9199</v>
      </c>
      <c r="V30" s="100">
        <v>8076</v>
      </c>
      <c r="W30" s="100">
        <v>9531</v>
      </c>
      <c r="X30" s="100">
        <v>8584</v>
      </c>
      <c r="Y30" s="100">
        <v>8781</v>
      </c>
      <c r="Z30" s="100">
        <v>8088</v>
      </c>
      <c r="AA30" s="100">
        <v>9521</v>
      </c>
      <c r="AB30" s="100">
        <v>9060</v>
      </c>
      <c r="AC30" s="100">
        <v>9029</v>
      </c>
      <c r="AD30" s="100">
        <v>8624</v>
      </c>
      <c r="AE30" s="100">
        <v>10014</v>
      </c>
      <c r="AF30" s="100">
        <v>9734</v>
      </c>
      <c r="AG30" s="100">
        <v>9654</v>
      </c>
      <c r="AH30" s="100">
        <v>9018</v>
      </c>
      <c r="AI30" s="100">
        <v>10812</v>
      </c>
      <c r="AJ30" s="100">
        <v>9959</v>
      </c>
      <c r="AK30" s="100">
        <v>10339</v>
      </c>
      <c r="AL30" s="100">
        <v>9735</v>
      </c>
      <c r="AM30" s="100">
        <v>11363</v>
      </c>
      <c r="AN30" s="100">
        <v>10302</v>
      </c>
      <c r="AO30" s="100">
        <v>11174</v>
      </c>
      <c r="AP30" s="100">
        <v>10593</v>
      </c>
      <c r="AQ30" s="100">
        <v>12559</v>
      </c>
      <c r="AR30" s="100">
        <v>10704</v>
      </c>
      <c r="AS30" s="100">
        <v>12167</v>
      </c>
      <c r="AT30" s="100">
        <v>11168</v>
      </c>
      <c r="AU30" s="100">
        <v>13446</v>
      </c>
      <c r="AV30" s="100">
        <v>11145</v>
      </c>
      <c r="AW30" s="100">
        <v>11435</v>
      </c>
      <c r="AX30" s="100">
        <v>10907</v>
      </c>
      <c r="AY30" s="100">
        <v>12535</v>
      </c>
      <c r="AZ30" s="100">
        <v>10831</v>
      </c>
      <c r="BA30" s="245">
        <v>9954</v>
      </c>
      <c r="BB30" s="101"/>
      <c r="BC30" s="412">
        <f t="shared" si="0"/>
        <v>-1481</v>
      </c>
      <c r="BD30" s="101"/>
      <c r="BF30" s="101"/>
      <c r="BG30" s="101"/>
      <c r="BH30" s="326">
        <f t="shared" si="1"/>
        <v>-0.12951464801049406</v>
      </c>
      <c r="BI30" s="101"/>
      <c r="BJ30" s="101"/>
      <c r="BK30" s="101"/>
      <c r="BL30" s="101"/>
      <c r="BM30" s="101"/>
      <c r="BN30" s="101"/>
      <c r="BO30" s="101"/>
      <c r="BP30" s="101"/>
      <c r="BQ30" s="101"/>
      <c r="BR30" s="101"/>
    </row>
    <row r="31" spans="1:70" x14ac:dyDescent="0.3">
      <c r="A31" s="101">
        <v>27</v>
      </c>
      <c r="B31" s="101" t="s">
        <v>29</v>
      </c>
      <c r="C31" s="98" t="s">
        <v>46</v>
      </c>
      <c r="D31" s="100">
        <v>31611</v>
      </c>
      <c r="E31" s="100">
        <v>34427</v>
      </c>
      <c r="F31" s="100">
        <v>28078</v>
      </c>
      <c r="G31" s="100">
        <v>30866</v>
      </c>
      <c r="H31" s="100">
        <v>26859</v>
      </c>
      <c r="I31" s="100">
        <v>31558</v>
      </c>
      <c r="J31" s="100">
        <v>27019</v>
      </c>
      <c r="K31" s="100">
        <v>31765</v>
      </c>
      <c r="L31" s="100">
        <v>28250</v>
      </c>
      <c r="M31" s="100">
        <v>33248</v>
      </c>
      <c r="N31" s="100">
        <v>28732</v>
      </c>
      <c r="O31" s="100">
        <v>34148</v>
      </c>
      <c r="P31" s="100">
        <v>30674</v>
      </c>
      <c r="Q31" s="100">
        <v>35952</v>
      </c>
      <c r="R31" s="100">
        <v>30719</v>
      </c>
      <c r="S31" s="100">
        <v>36045</v>
      </c>
      <c r="T31" s="100">
        <v>30759</v>
      </c>
      <c r="U31" s="100">
        <v>36611</v>
      </c>
      <c r="V31" s="100">
        <v>29633</v>
      </c>
      <c r="W31" s="100">
        <v>34664</v>
      </c>
      <c r="X31" s="100">
        <v>30235</v>
      </c>
      <c r="Y31" s="100">
        <v>35476</v>
      </c>
      <c r="Z31" s="100">
        <v>29827</v>
      </c>
      <c r="AA31" s="100">
        <v>35679</v>
      </c>
      <c r="AB31" s="100">
        <v>32131</v>
      </c>
      <c r="AC31" s="100">
        <v>37164</v>
      </c>
      <c r="AD31" s="100">
        <v>31207</v>
      </c>
      <c r="AE31" s="100">
        <v>37093</v>
      </c>
      <c r="AF31" s="100">
        <v>34522</v>
      </c>
      <c r="AG31" s="100">
        <v>40260</v>
      </c>
      <c r="AH31" s="100">
        <v>34341</v>
      </c>
      <c r="AI31" s="100">
        <v>40196</v>
      </c>
      <c r="AJ31" s="100">
        <v>36550</v>
      </c>
      <c r="AK31" s="100">
        <v>43423</v>
      </c>
      <c r="AL31" s="100">
        <v>35339</v>
      </c>
      <c r="AM31" s="100">
        <v>41194</v>
      </c>
      <c r="AN31" s="100">
        <v>37129</v>
      </c>
      <c r="AO31" s="100">
        <v>44145</v>
      </c>
      <c r="AP31" s="100">
        <v>35890</v>
      </c>
      <c r="AQ31" s="100">
        <v>40585</v>
      </c>
      <c r="AR31" s="100">
        <v>38791</v>
      </c>
      <c r="AS31" s="100">
        <v>45115</v>
      </c>
      <c r="AT31" s="100">
        <v>36820</v>
      </c>
      <c r="AU31" s="100">
        <v>41190</v>
      </c>
      <c r="AV31" s="100">
        <v>39042</v>
      </c>
      <c r="AW31" s="100">
        <v>45419</v>
      </c>
      <c r="AX31" s="100">
        <v>37570</v>
      </c>
      <c r="AY31" s="100">
        <v>40206</v>
      </c>
      <c r="AZ31" s="100">
        <v>37742</v>
      </c>
      <c r="BA31" s="245">
        <v>39762</v>
      </c>
      <c r="BB31" s="101"/>
      <c r="BC31" s="412">
        <f t="shared" si="0"/>
        <v>-5657</v>
      </c>
      <c r="BD31" s="101"/>
      <c r="BF31" s="101"/>
      <c r="BG31" s="101"/>
      <c r="BH31" s="326">
        <f t="shared" si="1"/>
        <v>-0.1245513991941698</v>
      </c>
      <c r="BI31" s="101"/>
      <c r="BJ31" s="101"/>
      <c r="BK31" s="101"/>
      <c r="BL31" s="101"/>
      <c r="BM31" s="101"/>
      <c r="BN31" s="101"/>
      <c r="BO31" s="101"/>
      <c r="BP31" s="101"/>
      <c r="BQ31" s="101"/>
      <c r="BR31" s="101"/>
    </row>
    <row r="32" spans="1:70" x14ac:dyDescent="0.3">
      <c r="A32" s="101">
        <v>28</v>
      </c>
      <c r="B32" s="101" t="s">
        <v>29</v>
      </c>
      <c r="C32" s="98" t="s">
        <v>16</v>
      </c>
      <c r="D32" s="100">
        <v>9481</v>
      </c>
      <c r="E32" s="100">
        <v>8357</v>
      </c>
      <c r="F32" s="100">
        <v>8440</v>
      </c>
      <c r="G32" s="100">
        <v>8417</v>
      </c>
      <c r="H32" s="100">
        <v>9276</v>
      </c>
      <c r="I32" s="100">
        <v>9053</v>
      </c>
      <c r="J32" s="100">
        <v>9217</v>
      </c>
      <c r="K32" s="100">
        <v>9449</v>
      </c>
      <c r="L32" s="100">
        <v>9823</v>
      </c>
      <c r="M32" s="100">
        <v>9549</v>
      </c>
      <c r="N32" s="100">
        <v>9773</v>
      </c>
      <c r="O32" s="100">
        <v>10381</v>
      </c>
      <c r="P32" s="100">
        <v>10782</v>
      </c>
      <c r="Q32" s="100">
        <v>10129</v>
      </c>
      <c r="R32" s="100">
        <v>10427</v>
      </c>
      <c r="S32" s="100">
        <v>9773</v>
      </c>
      <c r="T32" s="100">
        <v>10728</v>
      </c>
      <c r="U32" s="100">
        <v>10005</v>
      </c>
      <c r="V32" s="100">
        <v>10138</v>
      </c>
      <c r="W32" s="100">
        <v>9515</v>
      </c>
      <c r="X32" s="100">
        <v>11398</v>
      </c>
      <c r="Y32" s="100">
        <v>10897</v>
      </c>
      <c r="Z32" s="100">
        <v>10249</v>
      </c>
      <c r="AA32" s="100">
        <v>9774</v>
      </c>
      <c r="AB32" s="100">
        <v>11758</v>
      </c>
      <c r="AC32" s="100">
        <v>10275</v>
      </c>
      <c r="AD32" s="100">
        <v>10314</v>
      </c>
      <c r="AE32" s="100">
        <v>9894</v>
      </c>
      <c r="AF32" s="100">
        <v>12299</v>
      </c>
      <c r="AG32" s="100">
        <v>10742</v>
      </c>
      <c r="AH32" s="100">
        <v>11205</v>
      </c>
      <c r="AI32" s="100">
        <v>10331</v>
      </c>
      <c r="AJ32" s="100">
        <v>11677</v>
      </c>
      <c r="AK32" s="100">
        <v>11427</v>
      </c>
      <c r="AL32" s="100">
        <v>11645</v>
      </c>
      <c r="AM32" s="100">
        <v>10773</v>
      </c>
      <c r="AN32" s="100">
        <v>12298</v>
      </c>
      <c r="AO32" s="100">
        <v>10873</v>
      </c>
      <c r="AP32" s="100">
        <v>11367</v>
      </c>
      <c r="AQ32" s="100">
        <v>10831</v>
      </c>
      <c r="AR32" s="100">
        <v>12328</v>
      </c>
      <c r="AS32" s="100">
        <v>11306</v>
      </c>
      <c r="AT32" s="100">
        <v>11540</v>
      </c>
      <c r="AU32" s="100">
        <v>10792</v>
      </c>
      <c r="AV32" s="100">
        <v>12510</v>
      </c>
      <c r="AW32" s="100">
        <v>12196</v>
      </c>
      <c r="AX32" s="100">
        <v>11993</v>
      </c>
      <c r="AY32" s="100">
        <v>11601</v>
      </c>
      <c r="AZ32" s="100">
        <v>13009</v>
      </c>
      <c r="BA32" s="245">
        <v>11864</v>
      </c>
      <c r="BB32" s="101"/>
      <c r="BC32" s="412">
        <f t="shared" si="0"/>
        <v>-332</v>
      </c>
      <c r="BD32" s="101"/>
      <c r="BF32" s="101"/>
      <c r="BG32" s="101"/>
      <c r="BH32" s="326">
        <f t="shared" si="1"/>
        <v>-2.7222040013119009E-2</v>
      </c>
      <c r="BI32" s="101"/>
      <c r="BJ32" s="101"/>
      <c r="BK32" s="101"/>
      <c r="BL32" s="101"/>
      <c r="BM32" s="101"/>
      <c r="BN32" s="101"/>
      <c r="BO32" s="101"/>
      <c r="BP32" s="101"/>
      <c r="BQ32" s="101"/>
      <c r="BR32" s="101"/>
    </row>
    <row r="33" spans="1:70" x14ac:dyDescent="0.3">
      <c r="A33" s="101">
        <v>29</v>
      </c>
      <c r="B33" s="101" t="s">
        <v>29</v>
      </c>
      <c r="C33" s="98" t="s">
        <v>17</v>
      </c>
      <c r="D33" s="100">
        <v>12287</v>
      </c>
      <c r="E33" s="100">
        <v>12995</v>
      </c>
      <c r="F33" s="100">
        <v>10417</v>
      </c>
      <c r="G33" s="100">
        <v>13498</v>
      </c>
      <c r="H33" s="100">
        <v>12992</v>
      </c>
      <c r="I33" s="100">
        <v>14515</v>
      </c>
      <c r="J33" s="100">
        <v>11179</v>
      </c>
      <c r="K33" s="100">
        <v>14932</v>
      </c>
      <c r="L33" s="100">
        <v>12499</v>
      </c>
      <c r="M33" s="100">
        <v>14738</v>
      </c>
      <c r="N33" s="100">
        <v>11831</v>
      </c>
      <c r="O33" s="100">
        <v>15728</v>
      </c>
      <c r="P33" s="100">
        <v>14003</v>
      </c>
      <c r="Q33" s="100">
        <v>14667</v>
      </c>
      <c r="R33" s="100">
        <v>11951</v>
      </c>
      <c r="S33" s="100">
        <v>14386</v>
      </c>
      <c r="T33" s="100">
        <v>12697</v>
      </c>
      <c r="U33" s="100">
        <v>12728</v>
      </c>
      <c r="V33" s="100">
        <v>10490</v>
      </c>
      <c r="W33" s="100">
        <v>12049</v>
      </c>
      <c r="X33" s="100">
        <v>11918</v>
      </c>
      <c r="Y33" s="100">
        <v>12430</v>
      </c>
      <c r="Z33" s="100">
        <v>10673</v>
      </c>
      <c r="AA33" s="100">
        <v>12455</v>
      </c>
      <c r="AB33" s="100">
        <v>12192</v>
      </c>
      <c r="AC33" s="100">
        <v>12643</v>
      </c>
      <c r="AD33" s="100">
        <v>11089</v>
      </c>
      <c r="AE33" s="100">
        <v>12955</v>
      </c>
      <c r="AF33" s="100">
        <v>13594</v>
      </c>
      <c r="AG33" s="100">
        <v>13378</v>
      </c>
      <c r="AH33" s="100">
        <v>11738</v>
      </c>
      <c r="AI33" s="100">
        <v>13374</v>
      </c>
      <c r="AJ33" s="100">
        <v>12942</v>
      </c>
      <c r="AK33" s="100">
        <v>14649</v>
      </c>
      <c r="AL33" s="100">
        <v>12527</v>
      </c>
      <c r="AM33" s="100">
        <v>14585</v>
      </c>
      <c r="AN33" s="100">
        <v>13507</v>
      </c>
      <c r="AO33" s="100">
        <v>14645</v>
      </c>
      <c r="AP33" s="100">
        <v>12481</v>
      </c>
      <c r="AQ33" s="100">
        <v>14700</v>
      </c>
      <c r="AR33" s="100">
        <v>13910</v>
      </c>
      <c r="AS33" s="100">
        <v>14993</v>
      </c>
      <c r="AT33" s="100">
        <v>12503</v>
      </c>
      <c r="AU33" s="100">
        <v>15192</v>
      </c>
      <c r="AV33" s="100">
        <v>13692</v>
      </c>
      <c r="AW33" s="100">
        <v>15740</v>
      </c>
      <c r="AX33" s="100">
        <v>13514</v>
      </c>
      <c r="AY33" s="100">
        <v>15475</v>
      </c>
      <c r="AZ33" s="100">
        <v>14317</v>
      </c>
      <c r="BA33" s="245">
        <v>13634</v>
      </c>
      <c r="BB33" s="101"/>
      <c r="BC33" s="412">
        <f t="shared" si="0"/>
        <v>-2106</v>
      </c>
      <c r="BD33" s="101"/>
      <c r="BF33" s="101"/>
      <c r="BG33" s="101"/>
      <c r="BH33" s="326">
        <f>IFERROR(BA33/AW33-1,"..")</f>
        <v>-0.13379923761118173</v>
      </c>
      <c r="BI33" s="101"/>
      <c r="BJ33" s="101"/>
      <c r="BK33" s="101"/>
      <c r="BL33" s="101"/>
      <c r="BM33" s="101"/>
      <c r="BN33" s="101"/>
      <c r="BO33" s="101"/>
      <c r="BP33" s="101"/>
      <c r="BQ33" s="101"/>
      <c r="BR33" s="101"/>
    </row>
    <row r="34" spans="1:70" x14ac:dyDescent="0.3">
      <c r="A34" s="101">
        <v>30</v>
      </c>
      <c r="B34" s="101" t="s">
        <v>29</v>
      </c>
      <c r="C34" s="98" t="s">
        <v>18</v>
      </c>
      <c r="D34" s="100">
        <v>8654</v>
      </c>
      <c r="E34" s="100">
        <v>8856</v>
      </c>
      <c r="F34" s="100">
        <v>8967</v>
      </c>
      <c r="G34" s="100">
        <v>9443</v>
      </c>
      <c r="H34" s="100">
        <v>9272</v>
      </c>
      <c r="I34" s="100">
        <v>9881</v>
      </c>
      <c r="J34" s="100">
        <v>9785</v>
      </c>
      <c r="K34" s="100">
        <v>10459</v>
      </c>
      <c r="L34" s="100">
        <v>10419</v>
      </c>
      <c r="M34" s="100">
        <v>10743</v>
      </c>
      <c r="N34" s="100">
        <v>11319</v>
      </c>
      <c r="O34" s="100">
        <v>12596</v>
      </c>
      <c r="P34" s="100">
        <v>10472</v>
      </c>
      <c r="Q34" s="100">
        <v>11884</v>
      </c>
      <c r="R34" s="100">
        <v>12798</v>
      </c>
      <c r="S34" s="100">
        <v>13841</v>
      </c>
      <c r="T34" s="100">
        <v>11438</v>
      </c>
      <c r="U34" s="100">
        <v>12653</v>
      </c>
      <c r="V34" s="100">
        <v>13056</v>
      </c>
      <c r="W34" s="100">
        <v>13961</v>
      </c>
      <c r="X34" s="100">
        <v>12333</v>
      </c>
      <c r="Y34" s="100">
        <v>13347</v>
      </c>
      <c r="Z34" s="100">
        <v>14129</v>
      </c>
      <c r="AA34" s="100">
        <v>15043</v>
      </c>
      <c r="AB34" s="100">
        <v>13016</v>
      </c>
      <c r="AC34" s="100">
        <v>13757</v>
      </c>
      <c r="AD34" s="100">
        <v>15145</v>
      </c>
      <c r="AE34" s="100">
        <v>15846</v>
      </c>
      <c r="AF34" s="100">
        <v>13924</v>
      </c>
      <c r="AG34" s="100">
        <v>14746</v>
      </c>
      <c r="AH34" s="100">
        <v>15622</v>
      </c>
      <c r="AI34" s="100">
        <v>17057</v>
      </c>
      <c r="AJ34" s="100">
        <v>15633</v>
      </c>
      <c r="AK34" s="100">
        <v>17308</v>
      </c>
      <c r="AL34" s="100">
        <v>17845</v>
      </c>
      <c r="AM34" s="100">
        <v>18035</v>
      </c>
      <c r="AN34" s="100">
        <v>15111</v>
      </c>
      <c r="AO34" s="100">
        <v>15468</v>
      </c>
      <c r="AP34" s="100">
        <v>16047</v>
      </c>
      <c r="AQ34" s="100">
        <v>16553</v>
      </c>
      <c r="AR34" s="100">
        <v>14056</v>
      </c>
      <c r="AS34" s="100">
        <v>15056</v>
      </c>
      <c r="AT34" s="100">
        <v>15181</v>
      </c>
      <c r="AU34" s="100">
        <v>15885</v>
      </c>
      <c r="AV34" s="100">
        <v>13754</v>
      </c>
      <c r="AW34" s="100">
        <v>14458</v>
      </c>
      <c r="AX34" s="100">
        <v>14979</v>
      </c>
      <c r="AY34" s="100">
        <v>15876</v>
      </c>
      <c r="AZ34" s="100">
        <v>14176</v>
      </c>
      <c r="BA34" s="245">
        <v>14443</v>
      </c>
      <c r="BB34" s="101"/>
      <c r="BC34" s="412">
        <f t="shared" si="0"/>
        <v>-15</v>
      </c>
      <c r="BD34" s="101"/>
      <c r="BF34" s="101"/>
      <c r="BG34" s="101"/>
      <c r="BH34" s="326">
        <f t="shared" si="1"/>
        <v>-1.0374878959745759E-3</v>
      </c>
      <c r="BI34" s="101"/>
      <c r="BJ34" s="101"/>
      <c r="BK34" s="101"/>
      <c r="BL34" s="101"/>
      <c r="BM34" s="101"/>
      <c r="BN34" s="101"/>
      <c r="BO34" s="101"/>
      <c r="BP34" s="101"/>
      <c r="BQ34" s="101"/>
      <c r="BR34" s="101"/>
    </row>
    <row r="35" spans="1:70" x14ac:dyDescent="0.3">
      <c r="A35" s="101">
        <v>31</v>
      </c>
      <c r="B35" s="101" t="s">
        <v>29</v>
      </c>
      <c r="C35" s="98" t="s">
        <v>19</v>
      </c>
      <c r="D35" s="100">
        <v>6246</v>
      </c>
      <c r="E35" s="100">
        <v>6777</v>
      </c>
      <c r="F35" s="100">
        <v>6586</v>
      </c>
      <c r="G35" s="100">
        <v>7230</v>
      </c>
      <c r="H35" s="100">
        <v>5896</v>
      </c>
      <c r="I35" s="100">
        <v>6567</v>
      </c>
      <c r="J35" s="100">
        <v>6135</v>
      </c>
      <c r="K35" s="100">
        <v>7158</v>
      </c>
      <c r="L35" s="100">
        <v>6440</v>
      </c>
      <c r="M35" s="100">
        <v>6814</v>
      </c>
      <c r="N35" s="100">
        <v>6214</v>
      </c>
      <c r="O35" s="100">
        <v>6971</v>
      </c>
      <c r="P35" s="100">
        <v>6697</v>
      </c>
      <c r="Q35" s="100">
        <v>7035</v>
      </c>
      <c r="R35" s="100">
        <v>6698</v>
      </c>
      <c r="S35" s="100">
        <v>6832</v>
      </c>
      <c r="T35" s="100">
        <v>6768</v>
      </c>
      <c r="U35" s="100">
        <v>6778</v>
      </c>
      <c r="V35" s="100">
        <v>6575</v>
      </c>
      <c r="W35" s="100">
        <v>6583</v>
      </c>
      <c r="X35" s="100">
        <v>6819</v>
      </c>
      <c r="Y35" s="100">
        <v>7152</v>
      </c>
      <c r="Z35" s="100">
        <v>7037</v>
      </c>
      <c r="AA35" s="100">
        <v>6985</v>
      </c>
      <c r="AB35" s="100">
        <v>6840</v>
      </c>
      <c r="AC35" s="100">
        <v>6685</v>
      </c>
      <c r="AD35" s="100">
        <v>6681</v>
      </c>
      <c r="AE35" s="100">
        <v>6488</v>
      </c>
      <c r="AF35" s="100">
        <v>6776</v>
      </c>
      <c r="AG35" s="100">
        <v>6844</v>
      </c>
      <c r="AH35" s="100">
        <v>7040</v>
      </c>
      <c r="AI35" s="100">
        <v>7312</v>
      </c>
      <c r="AJ35" s="100">
        <v>7017</v>
      </c>
      <c r="AK35" s="100">
        <v>6942</v>
      </c>
      <c r="AL35" s="100">
        <v>7032</v>
      </c>
      <c r="AM35" s="100">
        <v>7667</v>
      </c>
      <c r="AN35" s="100">
        <v>7130</v>
      </c>
      <c r="AO35" s="100">
        <v>7180</v>
      </c>
      <c r="AP35" s="100">
        <v>7832</v>
      </c>
      <c r="AQ35" s="100">
        <v>7760</v>
      </c>
      <c r="AR35" s="100">
        <v>7108</v>
      </c>
      <c r="AS35" s="100">
        <v>7217</v>
      </c>
      <c r="AT35" s="100">
        <v>7609</v>
      </c>
      <c r="AU35" s="100">
        <v>7946</v>
      </c>
      <c r="AV35" s="100">
        <v>7805</v>
      </c>
      <c r="AW35" s="100">
        <v>7669</v>
      </c>
      <c r="AX35" s="100">
        <v>7799</v>
      </c>
      <c r="AY35" s="100">
        <v>8039</v>
      </c>
      <c r="AZ35" s="100">
        <v>8066</v>
      </c>
      <c r="BA35" s="245">
        <v>5932</v>
      </c>
      <c r="BB35" s="101"/>
      <c r="BC35" s="412">
        <f t="shared" si="0"/>
        <v>-1737</v>
      </c>
      <c r="BD35" s="101"/>
      <c r="BF35" s="101"/>
      <c r="BG35" s="101"/>
      <c r="BH35" s="326">
        <f t="shared" si="1"/>
        <v>-0.22649628373973141</v>
      </c>
      <c r="BI35" s="101"/>
      <c r="BJ35" s="101"/>
      <c r="BK35" s="101"/>
      <c r="BL35" s="101"/>
      <c r="BM35" s="101"/>
      <c r="BN35" s="101"/>
      <c r="BO35" s="101"/>
      <c r="BP35" s="101"/>
      <c r="BQ35" s="101"/>
      <c r="BR35" s="101"/>
    </row>
    <row r="36" spans="1:70" x14ac:dyDescent="0.3">
      <c r="A36" s="101">
        <v>32</v>
      </c>
      <c r="B36" s="101" t="s">
        <v>29</v>
      </c>
      <c r="C36" s="98" t="s">
        <v>20</v>
      </c>
      <c r="D36" s="100">
        <v>7861</v>
      </c>
      <c r="E36" s="100">
        <v>8501</v>
      </c>
      <c r="F36" s="100">
        <v>8077</v>
      </c>
      <c r="G36" s="100">
        <v>8793</v>
      </c>
      <c r="H36" s="100">
        <v>7502</v>
      </c>
      <c r="I36" s="100">
        <v>8466</v>
      </c>
      <c r="J36" s="100">
        <v>7598</v>
      </c>
      <c r="K36" s="100">
        <v>8853</v>
      </c>
      <c r="L36" s="100">
        <v>7433</v>
      </c>
      <c r="M36" s="100">
        <v>9000</v>
      </c>
      <c r="N36" s="100">
        <v>8129</v>
      </c>
      <c r="O36" s="100">
        <v>9368</v>
      </c>
      <c r="P36" s="100">
        <v>7891</v>
      </c>
      <c r="Q36" s="100">
        <v>9327</v>
      </c>
      <c r="R36" s="100">
        <v>8584</v>
      </c>
      <c r="S36" s="100">
        <v>9562</v>
      </c>
      <c r="T36" s="100">
        <v>7613</v>
      </c>
      <c r="U36" s="100">
        <v>9207</v>
      </c>
      <c r="V36" s="100">
        <v>8341</v>
      </c>
      <c r="W36" s="100">
        <v>9125</v>
      </c>
      <c r="X36" s="100">
        <v>7435</v>
      </c>
      <c r="Y36" s="100">
        <v>8974</v>
      </c>
      <c r="Z36" s="100">
        <v>8336</v>
      </c>
      <c r="AA36" s="100">
        <v>8983</v>
      </c>
      <c r="AB36" s="100">
        <v>8046</v>
      </c>
      <c r="AC36" s="100">
        <v>9193</v>
      </c>
      <c r="AD36" s="100">
        <v>8498</v>
      </c>
      <c r="AE36" s="100">
        <v>9228</v>
      </c>
      <c r="AF36" s="100">
        <v>8244</v>
      </c>
      <c r="AG36" s="100">
        <v>9585</v>
      </c>
      <c r="AH36" s="100">
        <v>8364</v>
      </c>
      <c r="AI36" s="100">
        <v>9407</v>
      </c>
      <c r="AJ36" s="100">
        <v>8972</v>
      </c>
      <c r="AK36" s="100">
        <v>9705</v>
      </c>
      <c r="AL36" s="100">
        <v>8674</v>
      </c>
      <c r="AM36" s="100">
        <v>9419</v>
      </c>
      <c r="AN36" s="100">
        <v>8803</v>
      </c>
      <c r="AO36" s="100">
        <v>9927</v>
      </c>
      <c r="AP36" s="100">
        <v>8970</v>
      </c>
      <c r="AQ36" s="100">
        <v>10110</v>
      </c>
      <c r="AR36" s="100">
        <v>9481</v>
      </c>
      <c r="AS36" s="100">
        <v>10449</v>
      </c>
      <c r="AT36" s="100">
        <v>8957</v>
      </c>
      <c r="AU36" s="100">
        <v>9739</v>
      </c>
      <c r="AV36" s="100">
        <v>9434</v>
      </c>
      <c r="AW36" s="100">
        <v>10944</v>
      </c>
      <c r="AX36" s="100">
        <v>9589</v>
      </c>
      <c r="AY36" s="100">
        <v>9849</v>
      </c>
      <c r="AZ36" s="100">
        <v>9815</v>
      </c>
      <c r="BA36" s="245">
        <v>11039</v>
      </c>
      <c r="BB36" s="101"/>
      <c r="BC36" s="412">
        <f t="shared" si="0"/>
        <v>95</v>
      </c>
      <c r="BD36" s="101"/>
      <c r="BF36" s="101"/>
      <c r="BG36" s="101"/>
      <c r="BH36" s="326">
        <f t="shared" si="1"/>
        <v>8.6805555555555802E-3</v>
      </c>
      <c r="BI36" s="101"/>
      <c r="BJ36" s="101"/>
      <c r="BK36" s="101"/>
      <c r="BL36" s="101"/>
      <c r="BM36" s="101"/>
      <c r="BN36" s="101"/>
      <c r="BO36" s="101"/>
      <c r="BP36" s="101"/>
      <c r="BQ36" s="101"/>
      <c r="BR36" s="101"/>
    </row>
    <row r="37" spans="1:70" x14ac:dyDescent="0.3">
      <c r="A37" s="101">
        <v>33</v>
      </c>
      <c r="B37" s="101" t="s">
        <v>183</v>
      </c>
      <c r="C37" s="98" t="s">
        <v>50</v>
      </c>
      <c r="D37" s="100">
        <v>12457</v>
      </c>
      <c r="E37" s="100">
        <v>14964</v>
      </c>
      <c r="F37" s="100">
        <v>12476</v>
      </c>
      <c r="G37" s="100">
        <v>14145</v>
      </c>
      <c r="H37" s="100">
        <v>12230</v>
      </c>
      <c r="I37" s="100">
        <v>14853</v>
      </c>
      <c r="J37" s="100">
        <v>12190</v>
      </c>
      <c r="K37" s="100">
        <v>13670</v>
      </c>
      <c r="L37" s="100">
        <v>12165</v>
      </c>
      <c r="M37" s="100">
        <v>14860</v>
      </c>
      <c r="N37" s="100">
        <v>12315</v>
      </c>
      <c r="O37" s="100">
        <v>13456</v>
      </c>
      <c r="P37" s="100">
        <v>12253</v>
      </c>
      <c r="Q37" s="100">
        <v>14947</v>
      </c>
      <c r="R37" s="100">
        <v>12444</v>
      </c>
      <c r="S37" s="100">
        <v>13821</v>
      </c>
      <c r="T37" s="100">
        <v>12423</v>
      </c>
      <c r="U37" s="100">
        <v>15059</v>
      </c>
      <c r="V37" s="100">
        <v>12644</v>
      </c>
      <c r="W37" s="100">
        <v>13803</v>
      </c>
      <c r="X37" s="100">
        <v>12491</v>
      </c>
      <c r="Y37" s="100">
        <v>14765</v>
      </c>
      <c r="Z37" s="100">
        <v>12771</v>
      </c>
      <c r="AA37" s="100">
        <v>13843</v>
      </c>
      <c r="AB37" s="100">
        <v>12854</v>
      </c>
      <c r="AC37" s="100">
        <v>14859</v>
      </c>
      <c r="AD37" s="100">
        <v>13172</v>
      </c>
      <c r="AE37" s="100">
        <v>14259</v>
      </c>
      <c r="AF37" s="100">
        <v>12972</v>
      </c>
      <c r="AG37" s="100">
        <v>14962</v>
      </c>
      <c r="AH37" s="100">
        <v>13274</v>
      </c>
      <c r="AI37" s="100">
        <v>14361</v>
      </c>
      <c r="AJ37" s="100">
        <v>12942</v>
      </c>
      <c r="AK37" s="100">
        <v>14945</v>
      </c>
      <c r="AL37" s="100">
        <v>13370</v>
      </c>
      <c r="AM37" s="100">
        <v>14501</v>
      </c>
      <c r="AN37" s="100">
        <v>13388</v>
      </c>
      <c r="AO37" s="100">
        <v>15217</v>
      </c>
      <c r="AP37" s="100">
        <v>13745</v>
      </c>
      <c r="AQ37" s="100">
        <v>14932</v>
      </c>
      <c r="AR37" s="100">
        <v>13378</v>
      </c>
      <c r="AS37" s="100">
        <v>15258</v>
      </c>
      <c r="AT37" s="100">
        <v>13954</v>
      </c>
      <c r="AU37" s="100">
        <v>14714</v>
      </c>
      <c r="AV37" s="100">
        <v>13639</v>
      </c>
      <c r="AW37" s="100">
        <v>15492</v>
      </c>
      <c r="AX37" s="100">
        <v>13986</v>
      </c>
      <c r="AY37" s="100">
        <v>14897</v>
      </c>
      <c r="AZ37" s="100">
        <v>13647</v>
      </c>
      <c r="BA37" s="245">
        <v>14252</v>
      </c>
      <c r="BB37" s="101"/>
      <c r="BC37" s="412">
        <f t="shared" si="0"/>
        <v>-1240</v>
      </c>
      <c r="BD37" s="101"/>
      <c r="BF37" s="101"/>
      <c r="BG37" s="101"/>
      <c r="BH37" s="326">
        <f t="shared" si="1"/>
        <v>-8.0041311644719837E-2</v>
      </c>
      <c r="BI37" s="101"/>
      <c r="BJ37" s="101"/>
      <c r="BK37" s="101"/>
      <c r="BL37" s="101"/>
      <c r="BM37" s="101"/>
      <c r="BN37" s="101"/>
      <c r="BO37" s="101"/>
      <c r="BP37" s="101"/>
      <c r="BQ37" s="101"/>
      <c r="BR37" s="101"/>
    </row>
    <row r="38" spans="1:70" x14ac:dyDescent="0.3">
      <c r="A38" s="101">
        <v>34</v>
      </c>
      <c r="B38" s="101" t="s">
        <v>26</v>
      </c>
      <c r="C38" s="98" t="s">
        <v>47</v>
      </c>
      <c r="D38" s="100">
        <v>61782</v>
      </c>
      <c r="E38" s="100">
        <v>63379</v>
      </c>
      <c r="F38" s="100">
        <v>51738</v>
      </c>
      <c r="G38" s="100">
        <v>58623</v>
      </c>
      <c r="H38" s="100">
        <v>62313</v>
      </c>
      <c r="I38" s="100">
        <v>62507</v>
      </c>
      <c r="J38" s="100">
        <v>52658</v>
      </c>
      <c r="K38" s="100">
        <v>59296</v>
      </c>
      <c r="L38" s="100">
        <v>64810</v>
      </c>
      <c r="M38" s="100">
        <v>64842</v>
      </c>
      <c r="N38" s="100">
        <v>53472</v>
      </c>
      <c r="O38" s="100">
        <v>61251</v>
      </c>
      <c r="P38" s="100">
        <v>64185</v>
      </c>
      <c r="Q38" s="100">
        <v>64210</v>
      </c>
      <c r="R38" s="100">
        <v>53509</v>
      </c>
      <c r="S38" s="100">
        <v>60798</v>
      </c>
      <c r="T38" s="100">
        <v>65939</v>
      </c>
      <c r="U38" s="100">
        <v>65668</v>
      </c>
      <c r="V38" s="100">
        <v>54508</v>
      </c>
      <c r="W38" s="100">
        <v>62306</v>
      </c>
      <c r="X38" s="100">
        <v>66550</v>
      </c>
      <c r="Y38" s="100">
        <v>67970</v>
      </c>
      <c r="Z38" s="100">
        <v>56139</v>
      </c>
      <c r="AA38" s="100">
        <v>64099</v>
      </c>
      <c r="AB38" s="100">
        <v>67265</v>
      </c>
      <c r="AC38" s="100">
        <v>68256</v>
      </c>
      <c r="AD38" s="100">
        <v>57072</v>
      </c>
      <c r="AE38" s="100">
        <v>65422</v>
      </c>
      <c r="AF38" s="100">
        <v>67560</v>
      </c>
      <c r="AG38" s="100">
        <v>68892</v>
      </c>
      <c r="AH38" s="100">
        <v>57266</v>
      </c>
      <c r="AI38" s="100">
        <v>66181</v>
      </c>
      <c r="AJ38" s="100">
        <v>68924</v>
      </c>
      <c r="AK38" s="100">
        <v>70983</v>
      </c>
      <c r="AL38" s="100">
        <v>58113</v>
      </c>
      <c r="AM38" s="100">
        <v>66172</v>
      </c>
      <c r="AN38" s="100">
        <v>69828</v>
      </c>
      <c r="AO38" s="100">
        <v>70201</v>
      </c>
      <c r="AP38" s="100">
        <v>58866</v>
      </c>
      <c r="AQ38" s="100">
        <v>67903</v>
      </c>
      <c r="AR38" s="100">
        <v>70180</v>
      </c>
      <c r="AS38" s="100">
        <v>71775</v>
      </c>
      <c r="AT38" s="100">
        <v>58892</v>
      </c>
      <c r="AU38" s="100">
        <v>69406</v>
      </c>
      <c r="AV38" s="100">
        <v>70536</v>
      </c>
      <c r="AW38" s="100">
        <v>71419</v>
      </c>
      <c r="AX38" s="100">
        <v>58739</v>
      </c>
      <c r="AY38" s="100">
        <v>68457</v>
      </c>
      <c r="AZ38" s="100">
        <v>71006</v>
      </c>
      <c r="BA38" s="245">
        <v>73100</v>
      </c>
      <c r="BB38" s="101"/>
      <c r="BC38" s="412">
        <f t="shared" si="0"/>
        <v>1681</v>
      </c>
      <c r="BD38" s="101"/>
      <c r="BF38" s="101"/>
      <c r="BG38" s="101"/>
      <c r="BH38" s="326">
        <f t="shared" si="1"/>
        <v>2.3537153978633096E-2</v>
      </c>
      <c r="BI38" s="101"/>
      <c r="BJ38" s="101"/>
      <c r="BK38" s="101"/>
      <c r="BL38" s="101"/>
      <c r="BM38" s="101"/>
      <c r="BN38" s="101"/>
      <c r="BO38" s="101"/>
      <c r="BP38" s="101"/>
      <c r="BQ38" s="101"/>
      <c r="BR38" s="101"/>
    </row>
    <row r="39" spans="1:70" x14ac:dyDescent="0.3">
      <c r="A39" s="101">
        <v>35</v>
      </c>
      <c r="B39" s="101" t="s">
        <v>26</v>
      </c>
      <c r="C39" s="98" t="s">
        <v>48</v>
      </c>
      <c r="D39" s="100">
        <v>110870</v>
      </c>
      <c r="E39" s="100">
        <v>103525</v>
      </c>
      <c r="F39" s="100">
        <v>80819</v>
      </c>
      <c r="G39" s="100">
        <v>105429</v>
      </c>
      <c r="H39" s="100">
        <v>113243</v>
      </c>
      <c r="I39" s="100">
        <v>103325</v>
      </c>
      <c r="J39" s="100">
        <v>81989</v>
      </c>
      <c r="K39" s="100">
        <v>106075</v>
      </c>
      <c r="L39" s="100">
        <v>110269</v>
      </c>
      <c r="M39" s="100">
        <v>102454</v>
      </c>
      <c r="N39" s="100">
        <v>80248</v>
      </c>
      <c r="O39" s="100">
        <v>105418</v>
      </c>
      <c r="P39" s="100">
        <v>110637</v>
      </c>
      <c r="Q39" s="100">
        <v>100581</v>
      </c>
      <c r="R39" s="100">
        <v>79924</v>
      </c>
      <c r="S39" s="100">
        <v>105299</v>
      </c>
      <c r="T39" s="100">
        <v>111201</v>
      </c>
      <c r="U39" s="100">
        <v>100197</v>
      </c>
      <c r="V39" s="100">
        <v>80010</v>
      </c>
      <c r="W39" s="100">
        <v>105226</v>
      </c>
      <c r="X39" s="100">
        <v>108898</v>
      </c>
      <c r="Y39" s="100">
        <v>99788</v>
      </c>
      <c r="Z39" s="100">
        <v>79620</v>
      </c>
      <c r="AA39" s="100">
        <v>104425</v>
      </c>
      <c r="AB39" s="100">
        <v>109646</v>
      </c>
      <c r="AC39" s="100">
        <v>100396</v>
      </c>
      <c r="AD39" s="100">
        <v>81115</v>
      </c>
      <c r="AE39" s="100">
        <v>106334</v>
      </c>
      <c r="AF39" s="100">
        <v>111466</v>
      </c>
      <c r="AG39" s="100">
        <v>103148</v>
      </c>
      <c r="AH39" s="100">
        <v>82370</v>
      </c>
      <c r="AI39" s="100">
        <v>109487</v>
      </c>
      <c r="AJ39" s="100">
        <v>111365</v>
      </c>
      <c r="AK39" s="100">
        <v>110409</v>
      </c>
      <c r="AL39" s="100">
        <v>85183</v>
      </c>
      <c r="AM39" s="100">
        <v>114027</v>
      </c>
      <c r="AN39" s="100">
        <v>117133</v>
      </c>
      <c r="AO39" s="100">
        <v>108399</v>
      </c>
      <c r="AP39" s="100">
        <v>87313</v>
      </c>
      <c r="AQ39" s="100">
        <v>117238</v>
      </c>
      <c r="AR39" s="100">
        <v>116456</v>
      </c>
      <c r="AS39" s="100">
        <v>111272</v>
      </c>
      <c r="AT39" s="100">
        <v>88080</v>
      </c>
      <c r="AU39" s="100">
        <v>118072</v>
      </c>
      <c r="AV39" s="100">
        <v>119540</v>
      </c>
      <c r="AW39" s="100">
        <v>110829</v>
      </c>
      <c r="AX39" s="100">
        <v>89095</v>
      </c>
      <c r="AY39" s="100">
        <v>116970</v>
      </c>
      <c r="AZ39" s="100">
        <v>119224</v>
      </c>
      <c r="BA39" s="245">
        <v>108981</v>
      </c>
      <c r="BB39" s="101"/>
      <c r="BC39" s="412">
        <f t="shared" si="0"/>
        <v>-1848</v>
      </c>
      <c r="BD39" s="101"/>
      <c r="BF39" s="101"/>
      <c r="BG39" s="101"/>
      <c r="BH39" s="326">
        <f t="shared" si="1"/>
        <v>-1.6674336139458124E-2</v>
      </c>
      <c r="BI39" s="101"/>
      <c r="BJ39" s="101"/>
      <c r="BK39" s="101"/>
      <c r="BL39" s="101"/>
      <c r="BM39" s="101"/>
      <c r="BN39" s="101"/>
      <c r="BO39" s="101"/>
      <c r="BP39" s="101"/>
      <c r="BQ39" s="101"/>
      <c r="BR39" s="101"/>
    </row>
    <row r="40" spans="1:70" s="109" customFormat="1" x14ac:dyDescent="0.3">
      <c r="A40" s="109">
        <v>36</v>
      </c>
      <c r="B40" s="109" t="s">
        <v>26</v>
      </c>
      <c r="C40" s="110" t="s">
        <v>371</v>
      </c>
      <c r="D40" s="100">
        <v>55804</v>
      </c>
      <c r="E40" s="100">
        <v>52422</v>
      </c>
      <c r="F40" s="100">
        <v>43667</v>
      </c>
      <c r="G40" s="100">
        <v>56213</v>
      </c>
      <c r="H40" s="100">
        <v>55719</v>
      </c>
      <c r="I40" s="100">
        <v>52081</v>
      </c>
      <c r="J40" s="100">
        <v>44159</v>
      </c>
      <c r="K40" s="100">
        <v>56850</v>
      </c>
      <c r="L40" s="100">
        <v>55859</v>
      </c>
      <c r="M40" s="100">
        <v>52596</v>
      </c>
      <c r="N40" s="100">
        <v>44995</v>
      </c>
      <c r="O40" s="100">
        <v>56677</v>
      </c>
      <c r="P40" s="100">
        <v>55842</v>
      </c>
      <c r="Q40" s="100">
        <v>52531</v>
      </c>
      <c r="R40" s="100">
        <v>44963</v>
      </c>
      <c r="S40" s="100">
        <v>56540</v>
      </c>
      <c r="T40" s="100">
        <v>56902</v>
      </c>
      <c r="U40" s="100">
        <v>52199</v>
      </c>
      <c r="V40" s="100">
        <v>45031</v>
      </c>
      <c r="W40" s="100">
        <v>55735</v>
      </c>
      <c r="X40" s="100">
        <v>55795</v>
      </c>
      <c r="Y40" s="100">
        <v>52123</v>
      </c>
      <c r="Z40" s="100">
        <v>44850</v>
      </c>
      <c r="AA40" s="100">
        <v>55367</v>
      </c>
      <c r="AB40" s="100">
        <v>54464</v>
      </c>
      <c r="AC40" s="100">
        <v>51037</v>
      </c>
      <c r="AD40" s="100">
        <v>44426</v>
      </c>
      <c r="AE40" s="100">
        <v>54217</v>
      </c>
      <c r="AF40" s="100">
        <v>54274</v>
      </c>
      <c r="AG40" s="100">
        <v>51048</v>
      </c>
      <c r="AH40" s="100">
        <v>43529</v>
      </c>
      <c r="AI40" s="100">
        <v>53984</v>
      </c>
      <c r="AJ40" s="100">
        <v>52970</v>
      </c>
      <c r="AK40" s="100">
        <v>51356</v>
      </c>
      <c r="AL40" s="100">
        <v>42570</v>
      </c>
      <c r="AM40" s="100">
        <v>52710</v>
      </c>
      <c r="AN40" s="100">
        <v>53042</v>
      </c>
      <c r="AO40" s="100">
        <v>49553</v>
      </c>
      <c r="AP40" s="100">
        <v>42188</v>
      </c>
      <c r="AQ40" s="100">
        <v>52962</v>
      </c>
      <c r="AR40" s="100">
        <v>52310</v>
      </c>
      <c r="AS40" s="100">
        <v>49835</v>
      </c>
      <c r="AT40" s="100">
        <v>42178</v>
      </c>
      <c r="AU40" s="100">
        <v>52675</v>
      </c>
      <c r="AV40" s="100">
        <v>52051</v>
      </c>
      <c r="AW40" s="100">
        <v>50293</v>
      </c>
      <c r="AX40" s="100">
        <v>42403</v>
      </c>
      <c r="AY40" s="100">
        <v>53332</v>
      </c>
      <c r="AZ40" s="100">
        <v>52030</v>
      </c>
      <c r="BA40" s="245">
        <v>43798</v>
      </c>
      <c r="BC40" s="412">
        <f t="shared" si="0"/>
        <v>-6495</v>
      </c>
      <c r="BH40" s="326">
        <f t="shared" si="1"/>
        <v>-0.1291432207265425</v>
      </c>
    </row>
    <row r="41" spans="1:70" x14ac:dyDescent="0.3">
      <c r="A41" s="111"/>
      <c r="B41" s="111"/>
      <c r="C41" s="275" t="s">
        <v>304</v>
      </c>
      <c r="D41" s="117">
        <v>1030789</v>
      </c>
      <c r="E41" s="117">
        <v>1081018</v>
      </c>
      <c r="F41" s="117">
        <v>965487</v>
      </c>
      <c r="G41" s="117">
        <v>1039347</v>
      </c>
      <c r="H41" s="117">
        <v>973838</v>
      </c>
      <c r="I41" s="117">
        <v>1015808</v>
      </c>
      <c r="J41" s="117">
        <v>918547</v>
      </c>
      <c r="K41" s="117">
        <v>1029794</v>
      </c>
      <c r="L41" s="117">
        <v>1004445</v>
      </c>
      <c r="M41" s="117">
        <v>1075097</v>
      </c>
      <c r="N41" s="117">
        <v>980872</v>
      </c>
      <c r="O41" s="117">
        <v>1111966</v>
      </c>
      <c r="P41" s="117">
        <v>1062392</v>
      </c>
      <c r="Q41" s="117">
        <v>1108883</v>
      </c>
      <c r="R41" s="117">
        <v>1018039</v>
      </c>
      <c r="S41" s="117">
        <v>1116388</v>
      </c>
      <c r="T41" s="117">
        <v>1071249</v>
      </c>
      <c r="U41" s="117">
        <v>1107061</v>
      </c>
      <c r="V41" s="117">
        <v>1001316</v>
      </c>
      <c r="W41" s="117">
        <v>1100746</v>
      </c>
      <c r="X41" s="117">
        <v>1069816</v>
      </c>
      <c r="Y41" s="117">
        <v>1117599</v>
      </c>
      <c r="Z41" s="117">
        <v>1014488</v>
      </c>
      <c r="AA41" s="117">
        <v>1129310</v>
      </c>
      <c r="AB41" s="117">
        <v>1089339</v>
      </c>
      <c r="AC41" s="117">
        <v>1144544</v>
      </c>
      <c r="AD41" s="117">
        <v>1044846</v>
      </c>
      <c r="AE41" s="117">
        <v>1167599</v>
      </c>
      <c r="AF41" s="117">
        <v>1128770</v>
      </c>
      <c r="AG41" s="117">
        <v>1195275</v>
      </c>
      <c r="AH41" s="117">
        <v>1092130</v>
      </c>
      <c r="AI41" s="117">
        <v>1229761</v>
      </c>
      <c r="AJ41" s="117">
        <v>1157074</v>
      </c>
      <c r="AK41" s="117">
        <v>1231919</v>
      </c>
      <c r="AL41" s="117">
        <v>1101645</v>
      </c>
      <c r="AM41" s="117">
        <v>1251496</v>
      </c>
      <c r="AN41" s="117">
        <v>1190601</v>
      </c>
      <c r="AO41" s="117">
        <v>1253123</v>
      </c>
      <c r="AP41" s="117">
        <v>1135388</v>
      </c>
      <c r="AQ41" s="117">
        <v>1284797</v>
      </c>
      <c r="AR41" s="117">
        <v>1218995</v>
      </c>
      <c r="AS41" s="117">
        <v>1291833</v>
      </c>
      <c r="AT41" s="117">
        <v>1143002</v>
      </c>
      <c r="AU41" s="117">
        <v>1304926</v>
      </c>
      <c r="AV41" s="117">
        <v>1240611</v>
      </c>
      <c r="AW41" s="117">
        <v>1298967</v>
      </c>
      <c r="AX41" s="117">
        <v>1167011</v>
      </c>
      <c r="AY41" s="117">
        <v>1314696</v>
      </c>
      <c r="AZ41" s="117">
        <v>1248846</v>
      </c>
      <c r="BA41" s="347">
        <v>1204085</v>
      </c>
      <c r="BB41" s="101"/>
      <c r="BC41" s="329">
        <f t="shared" si="0"/>
        <v>-94882</v>
      </c>
      <c r="BD41" s="101"/>
      <c r="BF41" s="101"/>
      <c r="BG41" s="101"/>
      <c r="BH41" s="328">
        <f t="shared" si="1"/>
        <v>-7.3044195887963292E-2</v>
      </c>
      <c r="BI41" s="101"/>
      <c r="BJ41" s="101"/>
      <c r="BK41" s="101"/>
      <c r="BL41" s="101"/>
      <c r="BM41" s="101"/>
      <c r="BN41" s="101"/>
      <c r="BO41" s="101"/>
      <c r="BP41" s="101"/>
      <c r="BQ41" s="101"/>
      <c r="BR41" s="101"/>
    </row>
    <row r="42" spans="1:70" x14ac:dyDescent="0.3">
      <c r="C42" s="113"/>
      <c r="D42" s="114"/>
      <c r="E42" s="114"/>
      <c r="F42" s="114"/>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row>
    <row r="43" spans="1:70" x14ac:dyDescent="0.3">
      <c r="C43" s="113"/>
      <c r="D43" s="116"/>
      <c r="E43" s="116"/>
      <c r="F43" s="116"/>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99"/>
      <c r="AJ43" s="99"/>
      <c r="AK43" s="99"/>
      <c r="AN43" s="115"/>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row>
    <row r="44" spans="1:70" s="102" customFormat="1" x14ac:dyDescent="0.3">
      <c r="C44" s="103" t="s">
        <v>327</v>
      </c>
      <c r="AI44" s="113"/>
      <c r="AJ44" s="113"/>
      <c r="AK44" s="113"/>
      <c r="AN44" s="113"/>
      <c r="BC44" s="104" t="s">
        <v>113</v>
      </c>
      <c r="BD44" s="4"/>
      <c r="BH44" s="104" t="s">
        <v>113</v>
      </c>
    </row>
    <row r="45" spans="1:70" s="102" customFormat="1" x14ac:dyDescent="0.3">
      <c r="C45" s="104" t="s">
        <v>365</v>
      </c>
      <c r="AI45" s="113"/>
      <c r="AJ45" s="113"/>
      <c r="AK45" s="113"/>
      <c r="AN45" s="113"/>
      <c r="BC45" s="104" t="s">
        <v>364</v>
      </c>
      <c r="BD45" s="104"/>
      <c r="BH45" s="104" t="s">
        <v>114</v>
      </c>
    </row>
    <row r="46" spans="1:70" s="102" customFormat="1" x14ac:dyDescent="0.3">
      <c r="A46" s="101"/>
      <c r="B46" s="101"/>
      <c r="C46" s="137" t="s">
        <v>255</v>
      </c>
      <c r="D46" s="117" t="s">
        <v>83</v>
      </c>
      <c r="E46" s="117" t="s">
        <v>84</v>
      </c>
      <c r="F46" s="117" t="s">
        <v>85</v>
      </c>
      <c r="G46" s="117" t="s">
        <v>86</v>
      </c>
      <c r="H46" s="117" t="s">
        <v>87</v>
      </c>
      <c r="I46" s="117" t="s">
        <v>88</v>
      </c>
      <c r="J46" s="117" t="s">
        <v>89</v>
      </c>
      <c r="K46" s="117" t="s">
        <v>90</v>
      </c>
      <c r="L46" s="117" t="s">
        <v>91</v>
      </c>
      <c r="M46" s="117" t="s">
        <v>92</v>
      </c>
      <c r="N46" s="117" t="s">
        <v>93</v>
      </c>
      <c r="O46" s="117" t="s">
        <v>94</v>
      </c>
      <c r="P46" s="117" t="s">
        <v>95</v>
      </c>
      <c r="Q46" s="117" t="s">
        <v>96</v>
      </c>
      <c r="R46" s="117" t="s">
        <v>97</v>
      </c>
      <c r="S46" s="117" t="s">
        <v>98</v>
      </c>
      <c r="T46" s="117" t="s">
        <v>99</v>
      </c>
      <c r="U46" s="117" t="s">
        <v>100</v>
      </c>
      <c r="V46" s="117" t="s">
        <v>101</v>
      </c>
      <c r="W46" s="117" t="s">
        <v>102</v>
      </c>
      <c r="X46" s="117" t="s">
        <v>103</v>
      </c>
      <c r="Y46" s="117" t="s">
        <v>104</v>
      </c>
      <c r="Z46" s="117" t="s">
        <v>105</v>
      </c>
      <c r="AA46" s="117" t="s">
        <v>106</v>
      </c>
      <c r="AB46" s="117" t="s">
        <v>107</v>
      </c>
      <c r="AC46" s="117" t="s">
        <v>108</v>
      </c>
      <c r="AD46" s="117" t="s">
        <v>109</v>
      </c>
      <c r="AE46" s="117" t="s">
        <v>110</v>
      </c>
      <c r="AF46" s="117" t="s">
        <v>111</v>
      </c>
      <c r="AG46" s="117" t="s">
        <v>112</v>
      </c>
      <c r="AH46" s="97" t="s">
        <v>181</v>
      </c>
      <c r="AI46" s="97" t="s">
        <v>182</v>
      </c>
      <c r="AJ46" s="97" t="s">
        <v>199</v>
      </c>
      <c r="AK46" s="97" t="s">
        <v>236</v>
      </c>
      <c r="AL46" s="97" t="s">
        <v>239</v>
      </c>
      <c r="AM46" s="97" t="s">
        <v>243</v>
      </c>
      <c r="AN46" s="106" t="s">
        <v>244</v>
      </c>
      <c r="AO46" s="106" t="s">
        <v>251</v>
      </c>
      <c r="AP46" s="106" t="s">
        <v>256</v>
      </c>
      <c r="AQ46" s="106" t="s">
        <v>260</v>
      </c>
      <c r="AR46" s="106" t="s">
        <v>316</v>
      </c>
      <c r="AS46" s="106" t="s">
        <v>330</v>
      </c>
      <c r="AT46" s="106" t="s">
        <v>332</v>
      </c>
      <c r="AU46" s="106" t="s">
        <v>338</v>
      </c>
      <c r="AV46" s="106" t="s">
        <v>342</v>
      </c>
      <c r="AW46" s="106" t="s">
        <v>343</v>
      </c>
      <c r="AX46" s="106" t="s">
        <v>345</v>
      </c>
      <c r="AY46" s="106" t="s">
        <v>354</v>
      </c>
      <c r="AZ46" s="106" t="s">
        <v>363</v>
      </c>
      <c r="BA46" s="289" t="s">
        <v>389</v>
      </c>
      <c r="BB46" s="104"/>
      <c r="BC46" s="324" t="s">
        <v>389</v>
      </c>
      <c r="BH46" s="324" t="s">
        <v>389</v>
      </c>
    </row>
    <row r="47" spans="1:70" s="102" customFormat="1" x14ac:dyDescent="0.3">
      <c r="A47" s="101"/>
      <c r="B47" s="101"/>
      <c r="C47" s="118" t="s">
        <v>22</v>
      </c>
      <c r="D47" s="114">
        <f>D5</f>
        <v>16770</v>
      </c>
      <c r="E47" s="114">
        <f t="shared" ref="E47:AX47" si="2">E5</f>
        <v>17386</v>
      </c>
      <c r="F47" s="114">
        <f t="shared" si="2"/>
        <v>15695</v>
      </c>
      <c r="G47" s="114">
        <f t="shared" si="2"/>
        <v>14514</v>
      </c>
      <c r="H47" s="114">
        <f t="shared" si="2"/>
        <v>16704</v>
      </c>
      <c r="I47" s="114">
        <f t="shared" si="2"/>
        <v>17663</v>
      </c>
      <c r="J47" s="114">
        <f t="shared" si="2"/>
        <v>15724</v>
      </c>
      <c r="K47" s="114">
        <f t="shared" si="2"/>
        <v>14307</v>
      </c>
      <c r="L47" s="114">
        <f t="shared" si="2"/>
        <v>16912</v>
      </c>
      <c r="M47" s="114">
        <f t="shared" si="2"/>
        <v>17833</v>
      </c>
      <c r="N47" s="114">
        <f t="shared" si="2"/>
        <v>15796</v>
      </c>
      <c r="O47" s="114">
        <f t="shared" si="2"/>
        <v>14145</v>
      </c>
      <c r="P47" s="114">
        <f t="shared" si="2"/>
        <v>17847</v>
      </c>
      <c r="Q47" s="114">
        <f t="shared" si="2"/>
        <v>18212</v>
      </c>
      <c r="R47" s="114">
        <f t="shared" si="2"/>
        <v>16073</v>
      </c>
      <c r="S47" s="114">
        <f t="shared" si="2"/>
        <v>14349</v>
      </c>
      <c r="T47" s="114">
        <f t="shared" si="2"/>
        <v>18255</v>
      </c>
      <c r="U47" s="114">
        <f t="shared" si="2"/>
        <v>18305</v>
      </c>
      <c r="V47" s="114">
        <f t="shared" si="2"/>
        <v>15772</v>
      </c>
      <c r="W47" s="114">
        <f t="shared" si="2"/>
        <v>14283</v>
      </c>
      <c r="X47" s="114">
        <f t="shared" si="2"/>
        <v>17888</v>
      </c>
      <c r="Y47" s="114">
        <f t="shared" si="2"/>
        <v>18512</v>
      </c>
      <c r="Z47" s="114">
        <f t="shared" si="2"/>
        <v>15884</v>
      </c>
      <c r="AA47" s="114">
        <f t="shared" si="2"/>
        <v>14262</v>
      </c>
      <c r="AB47" s="114">
        <f t="shared" si="2"/>
        <v>19428</v>
      </c>
      <c r="AC47" s="114">
        <f t="shared" si="2"/>
        <v>19467</v>
      </c>
      <c r="AD47" s="114">
        <f t="shared" si="2"/>
        <v>16844</v>
      </c>
      <c r="AE47" s="114">
        <f t="shared" si="2"/>
        <v>15108</v>
      </c>
      <c r="AF47" s="114">
        <f t="shared" si="2"/>
        <v>20189</v>
      </c>
      <c r="AG47" s="114">
        <f t="shared" si="2"/>
        <v>20189</v>
      </c>
      <c r="AH47" s="114">
        <f t="shared" si="2"/>
        <v>17423</v>
      </c>
      <c r="AI47" s="114">
        <f t="shared" si="2"/>
        <v>15243</v>
      </c>
      <c r="AJ47" s="114">
        <f t="shared" si="2"/>
        <v>19354</v>
      </c>
      <c r="AK47" s="114">
        <f t="shared" si="2"/>
        <v>19660</v>
      </c>
      <c r="AL47" s="114">
        <f t="shared" si="2"/>
        <v>17377</v>
      </c>
      <c r="AM47" s="114">
        <f t="shared" si="2"/>
        <v>15494</v>
      </c>
      <c r="AN47" s="114">
        <f t="shared" si="2"/>
        <v>20810</v>
      </c>
      <c r="AO47" s="114">
        <f t="shared" si="2"/>
        <v>20924</v>
      </c>
      <c r="AP47" s="114">
        <f t="shared" si="2"/>
        <v>18360</v>
      </c>
      <c r="AQ47" s="114">
        <f t="shared" si="2"/>
        <v>16020</v>
      </c>
      <c r="AR47" s="114">
        <f t="shared" si="2"/>
        <v>19194</v>
      </c>
      <c r="AS47" s="114">
        <f t="shared" si="2"/>
        <v>18517</v>
      </c>
      <c r="AT47" s="114">
        <f t="shared" si="2"/>
        <v>16319</v>
      </c>
      <c r="AU47" s="114">
        <f t="shared" si="2"/>
        <v>14357</v>
      </c>
      <c r="AV47" s="114">
        <f t="shared" si="2"/>
        <v>20368</v>
      </c>
      <c r="AW47" s="114">
        <f t="shared" si="2"/>
        <v>19599</v>
      </c>
      <c r="AX47" s="114">
        <f t="shared" si="2"/>
        <v>17273</v>
      </c>
      <c r="AY47" s="114">
        <f t="shared" ref="AY47:BA47" si="3">AY5</f>
        <v>15250</v>
      </c>
      <c r="AZ47" s="114">
        <f t="shared" si="3"/>
        <v>21258</v>
      </c>
      <c r="BA47" s="348">
        <f t="shared" si="3"/>
        <v>18652</v>
      </c>
      <c r="BC47" s="325">
        <f>BA47-AW47</f>
        <v>-947</v>
      </c>
      <c r="BH47" s="326">
        <f>BA47/AW47-1</f>
        <v>-4.8318791775090575E-2</v>
      </c>
    </row>
    <row r="48" spans="1:70" s="102" customFormat="1" x14ac:dyDescent="0.3">
      <c r="A48" s="101"/>
      <c r="B48" s="101"/>
      <c r="C48" s="118" t="s">
        <v>23</v>
      </c>
      <c r="D48" s="114">
        <f>D6</f>
        <v>9575</v>
      </c>
      <c r="E48" s="114">
        <f t="shared" ref="E48:AX48" si="4">E6</f>
        <v>8292</v>
      </c>
      <c r="F48" s="114">
        <f t="shared" si="4"/>
        <v>7841</v>
      </c>
      <c r="G48" s="114">
        <f t="shared" si="4"/>
        <v>7177</v>
      </c>
      <c r="H48" s="114">
        <f t="shared" si="4"/>
        <v>7869</v>
      </c>
      <c r="I48" s="114">
        <f t="shared" si="4"/>
        <v>6679</v>
      </c>
      <c r="J48" s="114">
        <f t="shared" si="4"/>
        <v>6178</v>
      </c>
      <c r="K48" s="114">
        <f t="shared" si="4"/>
        <v>8059</v>
      </c>
      <c r="L48" s="114">
        <f t="shared" si="4"/>
        <v>9637</v>
      </c>
      <c r="M48" s="114">
        <f t="shared" si="4"/>
        <v>8621</v>
      </c>
      <c r="N48" s="114">
        <f t="shared" si="4"/>
        <v>8200</v>
      </c>
      <c r="O48" s="114">
        <f t="shared" si="4"/>
        <v>7871</v>
      </c>
      <c r="P48" s="114">
        <f t="shared" si="4"/>
        <v>10150</v>
      </c>
      <c r="Q48" s="114">
        <f t="shared" si="4"/>
        <v>7657</v>
      </c>
      <c r="R48" s="114">
        <f t="shared" si="4"/>
        <v>7520</v>
      </c>
      <c r="S48" s="114">
        <f t="shared" si="4"/>
        <v>7297</v>
      </c>
      <c r="T48" s="114">
        <f t="shared" si="4"/>
        <v>10873</v>
      </c>
      <c r="U48" s="114">
        <f t="shared" si="4"/>
        <v>7265</v>
      </c>
      <c r="V48" s="114">
        <f t="shared" si="4"/>
        <v>6632</v>
      </c>
      <c r="W48" s="114">
        <f t="shared" si="4"/>
        <v>6508</v>
      </c>
      <c r="X48" s="114">
        <f t="shared" si="4"/>
        <v>9155</v>
      </c>
      <c r="Y48" s="114">
        <f t="shared" si="4"/>
        <v>6603</v>
      </c>
      <c r="Z48" s="114">
        <f t="shared" si="4"/>
        <v>6513</v>
      </c>
      <c r="AA48" s="114">
        <f t="shared" si="4"/>
        <v>5934</v>
      </c>
      <c r="AB48" s="114">
        <f t="shared" si="4"/>
        <v>8782</v>
      </c>
      <c r="AC48" s="114">
        <f t="shared" si="4"/>
        <v>6113</v>
      </c>
      <c r="AD48" s="114">
        <f t="shared" si="4"/>
        <v>5465</v>
      </c>
      <c r="AE48" s="114">
        <f t="shared" si="4"/>
        <v>5578</v>
      </c>
      <c r="AF48" s="114">
        <f t="shared" si="4"/>
        <v>9258</v>
      </c>
      <c r="AG48" s="114">
        <f t="shared" si="4"/>
        <v>6377</v>
      </c>
      <c r="AH48" s="114">
        <f t="shared" si="4"/>
        <v>5676</v>
      </c>
      <c r="AI48" s="114">
        <f t="shared" si="4"/>
        <v>5640</v>
      </c>
      <c r="AJ48" s="114">
        <f t="shared" si="4"/>
        <v>9284</v>
      </c>
      <c r="AK48" s="114">
        <f t="shared" si="4"/>
        <v>6604</v>
      </c>
      <c r="AL48" s="114">
        <f t="shared" si="4"/>
        <v>6058</v>
      </c>
      <c r="AM48" s="114">
        <f t="shared" si="4"/>
        <v>5964</v>
      </c>
      <c r="AN48" s="114">
        <f t="shared" si="4"/>
        <v>10538</v>
      </c>
      <c r="AO48" s="114">
        <f t="shared" si="4"/>
        <v>7342</v>
      </c>
      <c r="AP48" s="114">
        <f t="shared" si="4"/>
        <v>6523</v>
      </c>
      <c r="AQ48" s="114">
        <f t="shared" si="4"/>
        <v>6530</v>
      </c>
      <c r="AR48" s="114">
        <f t="shared" si="4"/>
        <v>11157</v>
      </c>
      <c r="AS48" s="114">
        <f t="shared" si="4"/>
        <v>7663</v>
      </c>
      <c r="AT48" s="114">
        <f t="shared" si="4"/>
        <v>6896</v>
      </c>
      <c r="AU48" s="114">
        <f t="shared" si="4"/>
        <v>6552</v>
      </c>
      <c r="AV48" s="114">
        <f t="shared" si="4"/>
        <v>10618</v>
      </c>
      <c r="AW48" s="114">
        <f t="shared" si="4"/>
        <v>7794</v>
      </c>
      <c r="AX48" s="114">
        <f t="shared" si="4"/>
        <v>7129</v>
      </c>
      <c r="AY48" s="114">
        <f t="shared" ref="AY48:BA48" si="5">AY6</f>
        <v>6825</v>
      </c>
      <c r="AZ48" s="114">
        <f t="shared" si="5"/>
        <v>11592</v>
      </c>
      <c r="BA48" s="349">
        <f t="shared" si="5"/>
        <v>7752</v>
      </c>
      <c r="BC48" s="325">
        <f t="shared" ref="BC48:BC55" si="6">BA48-AW48</f>
        <v>-42</v>
      </c>
      <c r="BH48" s="326">
        <f t="shared" ref="BH48:BH56" si="7">BA48/AW48-1</f>
        <v>-5.388760585065433E-3</v>
      </c>
    </row>
    <row r="49" spans="1:60" s="102" customFormat="1" x14ac:dyDescent="0.3">
      <c r="A49" s="101"/>
      <c r="B49" s="101"/>
      <c r="C49" s="118" t="s">
        <v>0</v>
      </c>
      <c r="D49" s="114">
        <f>SUM(D7:D18)</f>
        <v>172430</v>
      </c>
      <c r="E49" s="114">
        <f t="shared" ref="E49:AX49" si="8">SUM(E7:E18)</f>
        <v>176818</v>
      </c>
      <c r="F49" s="114">
        <f t="shared" si="8"/>
        <v>163237</v>
      </c>
      <c r="G49" s="114">
        <f t="shared" si="8"/>
        <v>154461</v>
      </c>
      <c r="H49" s="114">
        <f t="shared" si="8"/>
        <v>130558</v>
      </c>
      <c r="I49" s="114">
        <f t="shared" si="8"/>
        <v>127822</v>
      </c>
      <c r="J49" s="114">
        <f t="shared" si="8"/>
        <v>123119</v>
      </c>
      <c r="K49" s="114">
        <f t="shared" si="8"/>
        <v>128331</v>
      </c>
      <c r="L49" s="114">
        <f t="shared" si="8"/>
        <v>146384</v>
      </c>
      <c r="M49" s="114">
        <f t="shared" si="8"/>
        <v>155867</v>
      </c>
      <c r="N49" s="114">
        <f t="shared" si="8"/>
        <v>151730</v>
      </c>
      <c r="O49" s="114">
        <f t="shared" si="8"/>
        <v>167782</v>
      </c>
      <c r="P49" s="114">
        <f t="shared" si="8"/>
        <v>169803</v>
      </c>
      <c r="Q49" s="114">
        <f t="shared" si="8"/>
        <v>164649</v>
      </c>
      <c r="R49" s="114">
        <f t="shared" si="8"/>
        <v>159183</v>
      </c>
      <c r="S49" s="114">
        <f t="shared" si="8"/>
        <v>163484</v>
      </c>
      <c r="T49" s="114">
        <f t="shared" si="8"/>
        <v>157962</v>
      </c>
      <c r="U49" s="114">
        <f t="shared" si="8"/>
        <v>156384</v>
      </c>
      <c r="V49" s="114">
        <f t="shared" si="8"/>
        <v>149496</v>
      </c>
      <c r="W49" s="114">
        <f t="shared" si="8"/>
        <v>145806</v>
      </c>
      <c r="X49" s="114">
        <f t="shared" si="8"/>
        <v>151212</v>
      </c>
      <c r="Y49" s="114">
        <f t="shared" si="8"/>
        <v>149564</v>
      </c>
      <c r="Z49" s="114">
        <f t="shared" si="8"/>
        <v>140547</v>
      </c>
      <c r="AA49" s="114">
        <f t="shared" si="8"/>
        <v>147160</v>
      </c>
      <c r="AB49" s="114">
        <f t="shared" si="8"/>
        <v>147181</v>
      </c>
      <c r="AC49" s="114">
        <f t="shared" si="8"/>
        <v>148382</v>
      </c>
      <c r="AD49" s="114">
        <f t="shared" si="8"/>
        <v>137751</v>
      </c>
      <c r="AE49" s="114">
        <f t="shared" si="8"/>
        <v>148594</v>
      </c>
      <c r="AF49" s="114">
        <f t="shared" si="8"/>
        <v>148127</v>
      </c>
      <c r="AG49" s="114">
        <f t="shared" si="8"/>
        <v>157767</v>
      </c>
      <c r="AH49" s="114">
        <f t="shared" si="8"/>
        <v>147150</v>
      </c>
      <c r="AI49" s="114">
        <f t="shared" si="8"/>
        <v>158653</v>
      </c>
      <c r="AJ49" s="114">
        <f t="shared" si="8"/>
        <v>158667</v>
      </c>
      <c r="AK49" s="114">
        <f t="shared" si="8"/>
        <v>156756</v>
      </c>
      <c r="AL49" s="114">
        <f t="shared" si="8"/>
        <v>143939</v>
      </c>
      <c r="AM49" s="114">
        <f t="shared" si="8"/>
        <v>155616</v>
      </c>
      <c r="AN49" s="114">
        <f t="shared" si="8"/>
        <v>164823</v>
      </c>
      <c r="AO49" s="114">
        <f t="shared" si="8"/>
        <v>158977</v>
      </c>
      <c r="AP49" s="114">
        <f t="shared" si="8"/>
        <v>149257</v>
      </c>
      <c r="AQ49" s="114">
        <f t="shared" si="8"/>
        <v>164351</v>
      </c>
      <c r="AR49" s="114">
        <f t="shared" si="8"/>
        <v>172231</v>
      </c>
      <c r="AS49" s="114">
        <f t="shared" si="8"/>
        <v>163795</v>
      </c>
      <c r="AT49" s="114">
        <f t="shared" si="8"/>
        <v>149705</v>
      </c>
      <c r="AU49" s="114">
        <f t="shared" si="8"/>
        <v>166367</v>
      </c>
      <c r="AV49" s="114">
        <f t="shared" si="8"/>
        <v>174051</v>
      </c>
      <c r="AW49" s="114">
        <f t="shared" si="8"/>
        <v>165583</v>
      </c>
      <c r="AX49" s="114">
        <f t="shared" si="8"/>
        <v>153294</v>
      </c>
      <c r="AY49" s="114">
        <f t="shared" ref="AY49:BA49" si="9">SUM(AY7:AY18)</f>
        <v>161665</v>
      </c>
      <c r="AZ49" s="114">
        <f t="shared" si="9"/>
        <v>173732</v>
      </c>
      <c r="BA49" s="349">
        <f t="shared" si="9"/>
        <v>130894</v>
      </c>
      <c r="BC49" s="325">
        <f t="shared" si="6"/>
        <v>-34689</v>
      </c>
      <c r="BH49" s="326">
        <f t="shared" si="7"/>
        <v>-0.20949614392781868</v>
      </c>
    </row>
    <row r="50" spans="1:60" s="102" customFormat="1" x14ac:dyDescent="0.3">
      <c r="A50" s="101"/>
      <c r="B50" s="101"/>
      <c r="C50" s="118" t="s">
        <v>28</v>
      </c>
      <c r="D50" s="114">
        <f>D19</f>
        <v>37868</v>
      </c>
      <c r="E50" s="114">
        <f t="shared" ref="E50:AX50" si="10">E19</f>
        <v>30506</v>
      </c>
      <c r="F50" s="114">
        <f t="shared" si="10"/>
        <v>25530</v>
      </c>
      <c r="G50" s="114">
        <f t="shared" si="10"/>
        <v>33174</v>
      </c>
      <c r="H50" s="114">
        <f t="shared" si="10"/>
        <v>38298</v>
      </c>
      <c r="I50" s="114">
        <f t="shared" si="10"/>
        <v>28403</v>
      </c>
      <c r="J50" s="114">
        <f t="shared" si="10"/>
        <v>24187</v>
      </c>
      <c r="K50" s="114">
        <f t="shared" si="10"/>
        <v>33022</v>
      </c>
      <c r="L50" s="114">
        <f t="shared" si="10"/>
        <v>36808</v>
      </c>
      <c r="M50" s="114">
        <f t="shared" si="10"/>
        <v>29778</v>
      </c>
      <c r="N50" s="114">
        <f t="shared" si="10"/>
        <v>23871</v>
      </c>
      <c r="O50" s="114">
        <f t="shared" si="10"/>
        <v>33964</v>
      </c>
      <c r="P50" s="114">
        <f t="shared" si="10"/>
        <v>37709</v>
      </c>
      <c r="Q50" s="114">
        <f t="shared" si="10"/>
        <v>29192</v>
      </c>
      <c r="R50" s="114">
        <f t="shared" si="10"/>
        <v>26070</v>
      </c>
      <c r="S50" s="114">
        <f t="shared" si="10"/>
        <v>34188</v>
      </c>
      <c r="T50" s="114">
        <f t="shared" si="10"/>
        <v>41485</v>
      </c>
      <c r="U50" s="114">
        <f t="shared" si="10"/>
        <v>34793</v>
      </c>
      <c r="V50" s="114">
        <f t="shared" si="10"/>
        <v>28343</v>
      </c>
      <c r="W50" s="114">
        <f t="shared" si="10"/>
        <v>37965</v>
      </c>
      <c r="X50" s="114">
        <f t="shared" si="10"/>
        <v>42006</v>
      </c>
      <c r="Y50" s="114">
        <f t="shared" si="10"/>
        <v>32666</v>
      </c>
      <c r="Z50" s="114">
        <f t="shared" si="10"/>
        <v>27193</v>
      </c>
      <c r="AA50" s="114">
        <f t="shared" si="10"/>
        <v>36554</v>
      </c>
      <c r="AB50" s="114">
        <f t="shared" si="10"/>
        <v>43564</v>
      </c>
      <c r="AC50" s="114">
        <f t="shared" si="10"/>
        <v>34410</v>
      </c>
      <c r="AD50" s="114">
        <f t="shared" si="10"/>
        <v>28064</v>
      </c>
      <c r="AE50" s="114">
        <f t="shared" si="10"/>
        <v>37527</v>
      </c>
      <c r="AF50" s="114">
        <f t="shared" si="10"/>
        <v>42437</v>
      </c>
      <c r="AG50" s="114">
        <f t="shared" si="10"/>
        <v>35075</v>
      </c>
      <c r="AH50" s="114">
        <f t="shared" si="10"/>
        <v>30469</v>
      </c>
      <c r="AI50" s="114">
        <f t="shared" si="10"/>
        <v>37587</v>
      </c>
      <c r="AJ50" s="114">
        <f t="shared" si="10"/>
        <v>43114</v>
      </c>
      <c r="AK50" s="114">
        <f t="shared" si="10"/>
        <v>32803</v>
      </c>
      <c r="AL50" s="114">
        <f t="shared" si="10"/>
        <v>27429</v>
      </c>
      <c r="AM50" s="114">
        <f t="shared" si="10"/>
        <v>36083</v>
      </c>
      <c r="AN50" s="114">
        <f t="shared" si="10"/>
        <v>39852</v>
      </c>
      <c r="AO50" s="114">
        <f t="shared" si="10"/>
        <v>32702</v>
      </c>
      <c r="AP50" s="114">
        <f t="shared" si="10"/>
        <v>26923</v>
      </c>
      <c r="AQ50" s="114">
        <f t="shared" si="10"/>
        <v>33996</v>
      </c>
      <c r="AR50" s="114">
        <f t="shared" si="10"/>
        <v>37931</v>
      </c>
      <c r="AS50" s="114">
        <f t="shared" si="10"/>
        <v>29146</v>
      </c>
      <c r="AT50" s="114">
        <f t="shared" si="10"/>
        <v>22811</v>
      </c>
      <c r="AU50" s="114">
        <f t="shared" si="10"/>
        <v>30996</v>
      </c>
      <c r="AV50" s="114">
        <f t="shared" si="10"/>
        <v>37514</v>
      </c>
      <c r="AW50" s="114">
        <f t="shared" si="10"/>
        <v>30469</v>
      </c>
      <c r="AX50" s="114">
        <f t="shared" si="10"/>
        <v>24424</v>
      </c>
      <c r="AY50" s="114">
        <f t="shared" ref="AY50:BA50" si="11">AY19</f>
        <v>31651</v>
      </c>
      <c r="AZ50" s="114">
        <f t="shared" si="11"/>
        <v>38528</v>
      </c>
      <c r="BA50" s="349">
        <f t="shared" si="11"/>
        <v>29770</v>
      </c>
      <c r="BC50" s="325">
        <f t="shared" si="6"/>
        <v>-699</v>
      </c>
      <c r="BH50" s="326">
        <f t="shared" si="7"/>
        <v>-2.2941350224818691E-2</v>
      </c>
    </row>
    <row r="51" spans="1:60" s="102" customFormat="1" x14ac:dyDescent="0.3">
      <c r="A51" s="101"/>
      <c r="B51" s="101"/>
      <c r="C51" s="118" t="s">
        <v>24</v>
      </c>
      <c r="D51" s="114">
        <f>D20</f>
        <v>52362</v>
      </c>
      <c r="E51" s="114">
        <f t="shared" ref="E51:AX51" si="12">E20</f>
        <v>71287</v>
      </c>
      <c r="F51" s="114">
        <f t="shared" si="12"/>
        <v>55333</v>
      </c>
      <c r="G51" s="114">
        <f t="shared" si="12"/>
        <v>62299</v>
      </c>
      <c r="H51" s="114">
        <f t="shared" si="12"/>
        <v>49223</v>
      </c>
      <c r="I51" s="114">
        <f t="shared" si="12"/>
        <v>70872</v>
      </c>
      <c r="J51" s="114">
        <f t="shared" si="12"/>
        <v>58326</v>
      </c>
      <c r="K51" s="114">
        <f t="shared" si="12"/>
        <v>66454</v>
      </c>
      <c r="L51" s="114">
        <f t="shared" si="12"/>
        <v>49201</v>
      </c>
      <c r="M51" s="114">
        <f t="shared" si="12"/>
        <v>69670</v>
      </c>
      <c r="N51" s="114">
        <f t="shared" si="12"/>
        <v>58367</v>
      </c>
      <c r="O51" s="114">
        <f t="shared" si="12"/>
        <v>64923</v>
      </c>
      <c r="P51" s="114">
        <f t="shared" si="12"/>
        <v>51603</v>
      </c>
      <c r="Q51" s="114">
        <f t="shared" si="12"/>
        <v>72567</v>
      </c>
      <c r="R51" s="114">
        <f t="shared" si="12"/>
        <v>60104</v>
      </c>
      <c r="S51" s="114">
        <f t="shared" si="12"/>
        <v>65548</v>
      </c>
      <c r="T51" s="114">
        <f t="shared" si="12"/>
        <v>55728</v>
      </c>
      <c r="U51" s="114">
        <f t="shared" si="12"/>
        <v>72048</v>
      </c>
      <c r="V51" s="114">
        <f t="shared" si="12"/>
        <v>56731</v>
      </c>
      <c r="W51" s="114">
        <f t="shared" si="12"/>
        <v>64111</v>
      </c>
      <c r="X51" s="114">
        <f t="shared" si="12"/>
        <v>53244</v>
      </c>
      <c r="Y51" s="114">
        <f t="shared" si="12"/>
        <v>71357</v>
      </c>
      <c r="Z51" s="114">
        <f t="shared" si="12"/>
        <v>55453</v>
      </c>
      <c r="AA51" s="114">
        <f t="shared" si="12"/>
        <v>60002</v>
      </c>
      <c r="AB51" s="114">
        <f t="shared" si="12"/>
        <v>55661</v>
      </c>
      <c r="AC51" s="114">
        <f t="shared" si="12"/>
        <v>71613</v>
      </c>
      <c r="AD51" s="114">
        <f t="shared" si="12"/>
        <v>57563</v>
      </c>
      <c r="AE51" s="114">
        <f t="shared" si="12"/>
        <v>63349</v>
      </c>
      <c r="AF51" s="114">
        <f t="shared" si="12"/>
        <v>59410</v>
      </c>
      <c r="AG51" s="114">
        <f t="shared" si="12"/>
        <v>75469</v>
      </c>
      <c r="AH51" s="114">
        <f t="shared" si="12"/>
        <v>60893</v>
      </c>
      <c r="AI51" s="114">
        <f t="shared" si="12"/>
        <v>69171</v>
      </c>
      <c r="AJ51" s="114">
        <f t="shared" si="12"/>
        <v>61146</v>
      </c>
      <c r="AK51" s="114">
        <f t="shared" si="12"/>
        <v>75241</v>
      </c>
      <c r="AL51" s="114">
        <f t="shared" si="12"/>
        <v>59226</v>
      </c>
      <c r="AM51" s="114">
        <f t="shared" si="12"/>
        <v>66368</v>
      </c>
      <c r="AN51" s="114">
        <f t="shared" si="12"/>
        <v>64417</v>
      </c>
      <c r="AO51" s="114">
        <f t="shared" si="12"/>
        <v>83311</v>
      </c>
      <c r="AP51" s="114">
        <f t="shared" si="12"/>
        <v>66781</v>
      </c>
      <c r="AQ51" s="114">
        <f t="shared" si="12"/>
        <v>72500</v>
      </c>
      <c r="AR51" s="114">
        <f t="shared" si="12"/>
        <v>70848</v>
      </c>
      <c r="AS51" s="114">
        <f t="shared" si="12"/>
        <v>86269</v>
      </c>
      <c r="AT51" s="114">
        <f t="shared" si="12"/>
        <v>63259</v>
      </c>
      <c r="AU51" s="114">
        <f t="shared" si="12"/>
        <v>73367</v>
      </c>
      <c r="AV51" s="114">
        <f t="shared" si="12"/>
        <v>74161</v>
      </c>
      <c r="AW51" s="114">
        <f t="shared" si="12"/>
        <v>87145</v>
      </c>
      <c r="AX51" s="114">
        <f t="shared" si="12"/>
        <v>65339</v>
      </c>
      <c r="AY51" s="114">
        <f t="shared" ref="AY51:BA51" si="13">AY20</f>
        <v>76184</v>
      </c>
      <c r="AZ51" s="114">
        <f t="shared" si="13"/>
        <v>75020</v>
      </c>
      <c r="BA51" s="349">
        <f t="shared" si="13"/>
        <v>88065</v>
      </c>
      <c r="BC51" s="325">
        <f t="shared" si="6"/>
        <v>920</v>
      </c>
      <c r="BH51" s="326">
        <f t="shared" si="7"/>
        <v>1.055711744793153E-2</v>
      </c>
    </row>
    <row r="52" spans="1:60" s="102" customFormat="1" x14ac:dyDescent="0.3">
      <c r="A52" s="101"/>
      <c r="B52" s="101"/>
      <c r="C52" s="118" t="s">
        <v>241</v>
      </c>
      <c r="D52" s="114">
        <f>D22</f>
        <v>38727</v>
      </c>
      <c r="E52" s="114">
        <f t="shared" ref="E52:AX52" si="14">E22</f>
        <v>42530</v>
      </c>
      <c r="F52" s="114">
        <f t="shared" si="14"/>
        <v>40325</v>
      </c>
      <c r="G52" s="114">
        <f t="shared" si="14"/>
        <v>40886</v>
      </c>
      <c r="H52" s="114">
        <f t="shared" si="14"/>
        <v>34319</v>
      </c>
      <c r="I52" s="114">
        <f t="shared" si="14"/>
        <v>37035</v>
      </c>
      <c r="J52" s="114">
        <f t="shared" si="14"/>
        <v>35725</v>
      </c>
      <c r="K52" s="114">
        <f t="shared" si="14"/>
        <v>38521</v>
      </c>
      <c r="L52" s="114">
        <f t="shared" si="14"/>
        <v>33931</v>
      </c>
      <c r="M52" s="114">
        <f t="shared" si="14"/>
        <v>39105</v>
      </c>
      <c r="N52" s="114">
        <f t="shared" si="14"/>
        <v>38564</v>
      </c>
      <c r="O52" s="114">
        <f t="shared" si="14"/>
        <v>43309</v>
      </c>
      <c r="P52" s="114">
        <f t="shared" si="14"/>
        <v>38282</v>
      </c>
      <c r="Q52" s="114">
        <f t="shared" si="14"/>
        <v>43891</v>
      </c>
      <c r="R52" s="114">
        <f t="shared" si="14"/>
        <v>42280</v>
      </c>
      <c r="S52" s="114">
        <f t="shared" si="14"/>
        <v>45447</v>
      </c>
      <c r="T52" s="114">
        <f t="shared" si="14"/>
        <v>38742</v>
      </c>
      <c r="U52" s="114">
        <f t="shared" si="14"/>
        <v>42328</v>
      </c>
      <c r="V52" s="114">
        <f t="shared" si="14"/>
        <v>40779</v>
      </c>
      <c r="W52" s="114">
        <f t="shared" si="14"/>
        <v>44414</v>
      </c>
      <c r="X52" s="114">
        <f t="shared" si="14"/>
        <v>38128</v>
      </c>
      <c r="Y52" s="114">
        <f t="shared" si="14"/>
        <v>43475</v>
      </c>
      <c r="Z52" s="114">
        <f t="shared" si="14"/>
        <v>42510</v>
      </c>
      <c r="AA52" s="114">
        <f t="shared" si="14"/>
        <v>46795</v>
      </c>
      <c r="AB52" s="114">
        <f t="shared" si="14"/>
        <v>39791</v>
      </c>
      <c r="AC52" s="114">
        <f t="shared" si="14"/>
        <v>44734</v>
      </c>
      <c r="AD52" s="114">
        <f t="shared" si="14"/>
        <v>43510</v>
      </c>
      <c r="AE52" s="114">
        <f t="shared" si="14"/>
        <v>45706</v>
      </c>
      <c r="AF52" s="114">
        <f t="shared" si="14"/>
        <v>39971</v>
      </c>
      <c r="AG52" s="114">
        <f t="shared" si="14"/>
        <v>42668</v>
      </c>
      <c r="AH52" s="114">
        <f t="shared" si="14"/>
        <v>42006</v>
      </c>
      <c r="AI52" s="114">
        <f t="shared" si="14"/>
        <v>45390</v>
      </c>
      <c r="AJ52" s="114">
        <f t="shared" si="14"/>
        <v>38963</v>
      </c>
      <c r="AK52" s="114">
        <f t="shared" si="14"/>
        <v>43765</v>
      </c>
      <c r="AL52" s="114">
        <f t="shared" si="14"/>
        <v>42653</v>
      </c>
      <c r="AM52" s="114">
        <f t="shared" si="14"/>
        <v>46355</v>
      </c>
      <c r="AN52" s="114">
        <f t="shared" si="14"/>
        <v>39115</v>
      </c>
      <c r="AO52" s="114">
        <f t="shared" si="14"/>
        <v>43968</v>
      </c>
      <c r="AP52" s="114">
        <f t="shared" si="14"/>
        <v>42932</v>
      </c>
      <c r="AQ52" s="114">
        <f t="shared" si="14"/>
        <v>46960</v>
      </c>
      <c r="AR52" s="114">
        <f t="shared" si="14"/>
        <v>41155</v>
      </c>
      <c r="AS52" s="114">
        <f t="shared" si="14"/>
        <v>47496</v>
      </c>
      <c r="AT52" s="114">
        <f t="shared" si="14"/>
        <v>45274</v>
      </c>
      <c r="AU52" s="114">
        <f t="shared" si="14"/>
        <v>49407</v>
      </c>
      <c r="AV52" s="114">
        <f t="shared" si="14"/>
        <v>40974</v>
      </c>
      <c r="AW52" s="114">
        <f t="shared" si="14"/>
        <v>46885</v>
      </c>
      <c r="AX52" s="114">
        <f t="shared" si="14"/>
        <v>45636</v>
      </c>
      <c r="AY52" s="114">
        <f t="shared" ref="AY52:BA52" si="15">AY22</f>
        <v>48425</v>
      </c>
      <c r="AZ52" s="114">
        <f t="shared" si="15"/>
        <v>39437</v>
      </c>
      <c r="BA52" s="349">
        <f t="shared" si="15"/>
        <v>35102</v>
      </c>
      <c r="BC52" s="325">
        <f t="shared" si="6"/>
        <v>-11783</v>
      </c>
      <c r="BH52" s="326">
        <f t="shared" si="7"/>
        <v>-0.25131705236216273</v>
      </c>
    </row>
    <row r="53" spans="1:60" s="102" customFormat="1" x14ac:dyDescent="0.3">
      <c r="A53" s="101"/>
      <c r="B53" s="101"/>
      <c r="C53" s="118" t="s">
        <v>29</v>
      </c>
      <c r="D53" s="114">
        <f>SUM(D23:D36)+D21</f>
        <v>369545</v>
      </c>
      <c r="E53" s="114">
        <f t="shared" ref="E53:AX53" si="16">SUM(E23:E36)+E21</f>
        <v>395053</v>
      </c>
      <c r="F53" s="114">
        <f t="shared" si="16"/>
        <v>366403</v>
      </c>
      <c r="G53" s="114">
        <f t="shared" si="16"/>
        <v>386430</v>
      </c>
      <c r="H53" s="114">
        <f t="shared" si="16"/>
        <v>359847</v>
      </c>
      <c r="I53" s="114">
        <f t="shared" si="16"/>
        <v>389644</v>
      </c>
      <c r="J53" s="114">
        <f t="shared" si="16"/>
        <v>363678</v>
      </c>
      <c r="K53" s="114">
        <f t="shared" si="16"/>
        <v>397024</v>
      </c>
      <c r="L53" s="114">
        <f t="shared" si="16"/>
        <v>370310</v>
      </c>
      <c r="M53" s="114">
        <f t="shared" si="16"/>
        <v>406164</v>
      </c>
      <c r="N53" s="114">
        <f t="shared" si="16"/>
        <v>382724</v>
      </c>
      <c r="O53" s="114">
        <f t="shared" si="16"/>
        <v>422492</v>
      </c>
      <c r="P53" s="114">
        <f t="shared" si="16"/>
        <v>390867</v>
      </c>
      <c r="Q53" s="114">
        <f t="shared" si="16"/>
        <v>426274</v>
      </c>
      <c r="R53" s="114">
        <f t="shared" si="16"/>
        <v>403674</v>
      </c>
      <c r="S53" s="114">
        <f t="shared" si="16"/>
        <v>430981</v>
      </c>
      <c r="T53" s="114">
        <f t="shared" si="16"/>
        <v>398147</v>
      </c>
      <c r="U53" s="114">
        <f t="shared" si="16"/>
        <v>432080</v>
      </c>
      <c r="V53" s="114">
        <f t="shared" si="16"/>
        <v>399615</v>
      </c>
      <c r="W53" s="114">
        <f t="shared" si="16"/>
        <v>429754</v>
      </c>
      <c r="X53" s="114">
        <f t="shared" si="16"/>
        <v>409708</v>
      </c>
      <c r="Y53" s="114">
        <f t="shared" si="16"/>
        <v>442991</v>
      </c>
      <c r="Z53" s="114">
        <f t="shared" si="16"/>
        <v>418350</v>
      </c>
      <c r="AA53" s="114">
        <f t="shared" si="16"/>
        <v>457456</v>
      </c>
      <c r="AB53" s="114">
        <f t="shared" si="16"/>
        <v>425754</v>
      </c>
      <c r="AC53" s="114">
        <f t="shared" si="16"/>
        <v>462623</v>
      </c>
      <c r="AD53" s="114">
        <f t="shared" si="16"/>
        <v>439657</v>
      </c>
      <c r="AE53" s="114">
        <f t="shared" si="16"/>
        <v>483840</v>
      </c>
      <c r="AF53" s="114">
        <f t="shared" si="16"/>
        <v>451453</v>
      </c>
      <c r="AG53" s="114">
        <f t="shared" si="16"/>
        <v>488329</v>
      </c>
      <c r="AH53" s="114">
        <f t="shared" si="16"/>
        <v>465946</v>
      </c>
      <c r="AI53" s="114">
        <f t="shared" si="16"/>
        <v>511684</v>
      </c>
      <c r="AJ53" s="114">
        <f t="shared" si="16"/>
        <v>460658</v>
      </c>
      <c r="AK53" s="114">
        <f t="shared" si="16"/>
        <v>508961</v>
      </c>
      <c r="AL53" s="114">
        <f t="shared" si="16"/>
        <v>474365</v>
      </c>
      <c r="AM53" s="114">
        <f t="shared" si="16"/>
        <v>529080</v>
      </c>
      <c r="AN53" s="114">
        <f t="shared" si="16"/>
        <v>475525</v>
      </c>
      <c r="AO53" s="114">
        <f t="shared" si="16"/>
        <v>519845</v>
      </c>
      <c r="AP53" s="114">
        <f>SUM(AP23:AP36)+AP21</f>
        <v>491327</v>
      </c>
      <c r="AQ53" s="114">
        <f t="shared" si="16"/>
        <v>539423</v>
      </c>
      <c r="AR53" s="114">
        <f t="shared" si="16"/>
        <v>486479</v>
      </c>
      <c r="AS53" s="114">
        <f t="shared" si="16"/>
        <v>542593</v>
      </c>
      <c r="AT53" s="114">
        <f t="shared" si="16"/>
        <v>502601</v>
      </c>
      <c r="AU53" s="114">
        <f t="shared" si="16"/>
        <v>557332</v>
      </c>
      <c r="AV53" s="114">
        <f t="shared" si="16"/>
        <v>499148</v>
      </c>
      <c r="AW53" s="114">
        <f t="shared" si="16"/>
        <v>549533</v>
      </c>
      <c r="AX53" s="114">
        <f t="shared" si="16"/>
        <v>516834</v>
      </c>
      <c r="AY53" s="114">
        <f t="shared" ref="AY53:AZ53" si="17">SUM(AY23:AY36)+AY21</f>
        <v>564735</v>
      </c>
      <c r="AZ53" s="114">
        <f t="shared" si="17"/>
        <v>504896</v>
      </c>
      <c r="BA53" s="349">
        <f t="shared" ref="BA53" si="18">SUM(BA23:BA36)+BA21</f>
        <v>514955</v>
      </c>
      <c r="BC53" s="325">
        <f t="shared" si="6"/>
        <v>-34578</v>
      </c>
      <c r="BH53" s="326">
        <f t="shared" si="7"/>
        <v>-6.2922517846971893E-2</v>
      </c>
    </row>
    <row r="54" spans="1:60" s="120" customFormat="1" x14ac:dyDescent="0.3">
      <c r="A54" s="101"/>
      <c r="B54" s="101"/>
      <c r="C54" s="119" t="s">
        <v>26</v>
      </c>
      <c r="D54" s="114">
        <f>SUM(D38:D40)</f>
        <v>228456</v>
      </c>
      <c r="E54" s="114">
        <f t="shared" ref="E54:AX54" si="19">SUM(E38:E40)</f>
        <v>219326</v>
      </c>
      <c r="F54" s="114">
        <f t="shared" si="19"/>
        <v>176224</v>
      </c>
      <c r="G54" s="114">
        <f t="shared" si="19"/>
        <v>220265</v>
      </c>
      <c r="H54" s="114">
        <f t="shared" si="19"/>
        <v>231275</v>
      </c>
      <c r="I54" s="114">
        <f t="shared" si="19"/>
        <v>217913</v>
      </c>
      <c r="J54" s="114">
        <f t="shared" si="19"/>
        <v>178806</v>
      </c>
      <c r="K54" s="114">
        <f t="shared" si="19"/>
        <v>222221</v>
      </c>
      <c r="L54" s="114">
        <f t="shared" si="19"/>
        <v>230938</v>
      </c>
      <c r="M54" s="114">
        <f t="shared" si="19"/>
        <v>219892</v>
      </c>
      <c r="N54" s="114">
        <f t="shared" si="19"/>
        <v>178715</v>
      </c>
      <c r="O54" s="114">
        <f t="shared" si="19"/>
        <v>223346</v>
      </c>
      <c r="P54" s="114">
        <f t="shared" si="19"/>
        <v>230664</v>
      </c>
      <c r="Q54" s="114">
        <f t="shared" si="19"/>
        <v>217322</v>
      </c>
      <c r="R54" s="114">
        <f t="shared" si="19"/>
        <v>178396</v>
      </c>
      <c r="S54" s="114">
        <f t="shared" si="19"/>
        <v>222637</v>
      </c>
      <c r="T54" s="114">
        <f t="shared" si="19"/>
        <v>234042</v>
      </c>
      <c r="U54" s="114">
        <f t="shared" si="19"/>
        <v>218064</v>
      </c>
      <c r="V54" s="114">
        <f t="shared" si="19"/>
        <v>179549</v>
      </c>
      <c r="W54" s="114">
        <f t="shared" si="19"/>
        <v>223267</v>
      </c>
      <c r="X54" s="114">
        <f t="shared" si="19"/>
        <v>231243</v>
      </c>
      <c r="Y54" s="114">
        <f t="shared" si="19"/>
        <v>219881</v>
      </c>
      <c r="Z54" s="114">
        <f t="shared" si="19"/>
        <v>180609</v>
      </c>
      <c r="AA54" s="114">
        <f t="shared" si="19"/>
        <v>223891</v>
      </c>
      <c r="AB54" s="114">
        <f t="shared" si="19"/>
        <v>231375</v>
      </c>
      <c r="AC54" s="114">
        <f t="shared" si="19"/>
        <v>219689</v>
      </c>
      <c r="AD54" s="114">
        <f t="shared" si="19"/>
        <v>182613</v>
      </c>
      <c r="AE54" s="114">
        <f t="shared" si="19"/>
        <v>225973</v>
      </c>
      <c r="AF54" s="114">
        <f t="shared" si="19"/>
        <v>233300</v>
      </c>
      <c r="AG54" s="114">
        <f t="shared" si="19"/>
        <v>223088</v>
      </c>
      <c r="AH54" s="114">
        <f t="shared" si="19"/>
        <v>183165</v>
      </c>
      <c r="AI54" s="114">
        <f t="shared" si="19"/>
        <v>229652</v>
      </c>
      <c r="AJ54" s="114">
        <f t="shared" si="19"/>
        <v>233259</v>
      </c>
      <c r="AK54" s="114">
        <f t="shared" si="19"/>
        <v>232748</v>
      </c>
      <c r="AL54" s="114">
        <f t="shared" si="19"/>
        <v>185866</v>
      </c>
      <c r="AM54" s="114">
        <f t="shared" si="19"/>
        <v>232909</v>
      </c>
      <c r="AN54" s="114">
        <f t="shared" si="19"/>
        <v>240003</v>
      </c>
      <c r="AO54" s="114">
        <f t="shared" si="19"/>
        <v>228153</v>
      </c>
      <c r="AP54" s="114">
        <f t="shared" si="19"/>
        <v>188367</v>
      </c>
      <c r="AQ54" s="114">
        <f t="shared" si="19"/>
        <v>238103</v>
      </c>
      <c r="AR54" s="114">
        <f t="shared" si="19"/>
        <v>238946</v>
      </c>
      <c r="AS54" s="114">
        <f t="shared" si="19"/>
        <v>232882</v>
      </c>
      <c r="AT54" s="114">
        <f t="shared" si="19"/>
        <v>189150</v>
      </c>
      <c r="AU54" s="114">
        <f t="shared" si="19"/>
        <v>240153</v>
      </c>
      <c r="AV54" s="114">
        <f t="shared" si="19"/>
        <v>242127</v>
      </c>
      <c r="AW54" s="114">
        <f t="shared" si="19"/>
        <v>232541</v>
      </c>
      <c r="AX54" s="114">
        <f t="shared" si="19"/>
        <v>190237</v>
      </c>
      <c r="AY54" s="114">
        <f t="shared" ref="AY54:BA54" si="20">SUM(AY38:AY40)</f>
        <v>238759</v>
      </c>
      <c r="AZ54" s="114">
        <f t="shared" si="20"/>
        <v>242260</v>
      </c>
      <c r="BA54" s="349">
        <f t="shared" si="20"/>
        <v>225879</v>
      </c>
      <c r="BB54" s="102"/>
      <c r="BC54" s="325">
        <f t="shared" si="6"/>
        <v>-6662</v>
      </c>
      <c r="BD54" s="102"/>
      <c r="BH54" s="326">
        <f t="shared" si="7"/>
        <v>-2.8648711410030891E-2</v>
      </c>
    </row>
    <row r="55" spans="1:60" s="113" customFormat="1" x14ac:dyDescent="0.3">
      <c r="A55" s="101"/>
      <c r="B55" s="101"/>
      <c r="C55" s="121" t="s">
        <v>183</v>
      </c>
      <c r="D55" s="122">
        <f>D37</f>
        <v>12457</v>
      </c>
      <c r="E55" s="122">
        <f t="shared" ref="E55:AX55" si="21">E37</f>
        <v>14964</v>
      </c>
      <c r="F55" s="122">
        <f t="shared" si="21"/>
        <v>12476</v>
      </c>
      <c r="G55" s="122">
        <f t="shared" si="21"/>
        <v>14145</v>
      </c>
      <c r="H55" s="122">
        <f t="shared" si="21"/>
        <v>12230</v>
      </c>
      <c r="I55" s="122">
        <f t="shared" si="21"/>
        <v>14853</v>
      </c>
      <c r="J55" s="122">
        <f t="shared" si="21"/>
        <v>12190</v>
      </c>
      <c r="K55" s="122">
        <f t="shared" si="21"/>
        <v>13670</v>
      </c>
      <c r="L55" s="122">
        <f t="shared" si="21"/>
        <v>12165</v>
      </c>
      <c r="M55" s="122">
        <f t="shared" si="21"/>
        <v>14860</v>
      </c>
      <c r="N55" s="122">
        <f t="shared" si="21"/>
        <v>12315</v>
      </c>
      <c r="O55" s="122">
        <f t="shared" si="21"/>
        <v>13456</v>
      </c>
      <c r="P55" s="122">
        <f t="shared" si="21"/>
        <v>12253</v>
      </c>
      <c r="Q55" s="122">
        <f t="shared" si="21"/>
        <v>14947</v>
      </c>
      <c r="R55" s="122">
        <f t="shared" si="21"/>
        <v>12444</v>
      </c>
      <c r="S55" s="122">
        <f t="shared" si="21"/>
        <v>13821</v>
      </c>
      <c r="T55" s="122">
        <f t="shared" si="21"/>
        <v>12423</v>
      </c>
      <c r="U55" s="122">
        <f t="shared" si="21"/>
        <v>15059</v>
      </c>
      <c r="V55" s="122">
        <f t="shared" si="21"/>
        <v>12644</v>
      </c>
      <c r="W55" s="122">
        <f t="shared" si="21"/>
        <v>13803</v>
      </c>
      <c r="X55" s="122">
        <f t="shared" si="21"/>
        <v>12491</v>
      </c>
      <c r="Y55" s="122">
        <f t="shared" si="21"/>
        <v>14765</v>
      </c>
      <c r="Z55" s="122">
        <f t="shared" si="21"/>
        <v>12771</v>
      </c>
      <c r="AA55" s="122">
        <f t="shared" si="21"/>
        <v>13843</v>
      </c>
      <c r="AB55" s="122">
        <f t="shared" si="21"/>
        <v>12854</v>
      </c>
      <c r="AC55" s="122">
        <f t="shared" si="21"/>
        <v>14859</v>
      </c>
      <c r="AD55" s="122">
        <f t="shared" si="21"/>
        <v>13172</v>
      </c>
      <c r="AE55" s="122">
        <f t="shared" si="21"/>
        <v>14259</v>
      </c>
      <c r="AF55" s="122">
        <f t="shared" si="21"/>
        <v>12972</v>
      </c>
      <c r="AG55" s="122">
        <f t="shared" si="21"/>
        <v>14962</v>
      </c>
      <c r="AH55" s="122">
        <f t="shared" si="21"/>
        <v>13274</v>
      </c>
      <c r="AI55" s="122">
        <f t="shared" si="21"/>
        <v>14361</v>
      </c>
      <c r="AJ55" s="122">
        <f t="shared" si="21"/>
        <v>12942</v>
      </c>
      <c r="AK55" s="122">
        <f t="shared" si="21"/>
        <v>14945</v>
      </c>
      <c r="AL55" s="122">
        <f t="shared" si="21"/>
        <v>13370</v>
      </c>
      <c r="AM55" s="122">
        <f t="shared" si="21"/>
        <v>14501</v>
      </c>
      <c r="AN55" s="122">
        <f t="shared" si="21"/>
        <v>13388</v>
      </c>
      <c r="AO55" s="122">
        <f t="shared" si="21"/>
        <v>15217</v>
      </c>
      <c r="AP55" s="122">
        <f t="shared" si="21"/>
        <v>13745</v>
      </c>
      <c r="AQ55" s="122">
        <f t="shared" si="21"/>
        <v>14932</v>
      </c>
      <c r="AR55" s="122">
        <f t="shared" si="21"/>
        <v>13378</v>
      </c>
      <c r="AS55" s="122">
        <f t="shared" si="21"/>
        <v>15258</v>
      </c>
      <c r="AT55" s="122">
        <f t="shared" si="21"/>
        <v>13954</v>
      </c>
      <c r="AU55" s="122">
        <f t="shared" si="21"/>
        <v>14714</v>
      </c>
      <c r="AV55" s="122">
        <f t="shared" si="21"/>
        <v>13639</v>
      </c>
      <c r="AW55" s="122">
        <f t="shared" si="21"/>
        <v>15492</v>
      </c>
      <c r="AX55" s="122">
        <f t="shared" si="21"/>
        <v>13986</v>
      </c>
      <c r="AY55" s="122">
        <f t="shared" ref="AY55:BA55" si="22">AY37</f>
        <v>14897</v>
      </c>
      <c r="AZ55" s="122">
        <f t="shared" si="22"/>
        <v>13647</v>
      </c>
      <c r="BA55" s="349">
        <f t="shared" si="22"/>
        <v>14252</v>
      </c>
      <c r="BC55" s="325">
        <f t="shared" si="6"/>
        <v>-1240</v>
      </c>
      <c r="BH55" s="326">
        <f t="shared" si="7"/>
        <v>-8.0041311644719837E-2</v>
      </c>
    </row>
    <row r="56" spans="1:60" s="128" customFormat="1" x14ac:dyDescent="0.3">
      <c r="A56" s="104"/>
      <c r="B56" s="104"/>
      <c r="C56" s="112" t="s">
        <v>304</v>
      </c>
      <c r="D56" s="117">
        <f>D41</f>
        <v>1030789</v>
      </c>
      <c r="E56" s="117">
        <f t="shared" ref="E56:AX56" si="23">E41</f>
        <v>1081018</v>
      </c>
      <c r="F56" s="117">
        <f t="shared" si="23"/>
        <v>965487</v>
      </c>
      <c r="G56" s="117">
        <f t="shared" si="23"/>
        <v>1039347</v>
      </c>
      <c r="H56" s="117">
        <f t="shared" si="23"/>
        <v>973838</v>
      </c>
      <c r="I56" s="117">
        <f t="shared" si="23"/>
        <v>1015808</v>
      </c>
      <c r="J56" s="117">
        <f t="shared" si="23"/>
        <v>918547</v>
      </c>
      <c r="K56" s="117">
        <f t="shared" si="23"/>
        <v>1029794</v>
      </c>
      <c r="L56" s="117">
        <f t="shared" si="23"/>
        <v>1004445</v>
      </c>
      <c r="M56" s="117">
        <f t="shared" si="23"/>
        <v>1075097</v>
      </c>
      <c r="N56" s="117">
        <f t="shared" si="23"/>
        <v>980872</v>
      </c>
      <c r="O56" s="117">
        <f t="shared" si="23"/>
        <v>1111966</v>
      </c>
      <c r="P56" s="117">
        <f t="shared" si="23"/>
        <v>1062392</v>
      </c>
      <c r="Q56" s="117">
        <f t="shared" si="23"/>
        <v>1108883</v>
      </c>
      <c r="R56" s="117">
        <f t="shared" si="23"/>
        <v>1018039</v>
      </c>
      <c r="S56" s="117">
        <f t="shared" si="23"/>
        <v>1116388</v>
      </c>
      <c r="T56" s="117">
        <f t="shared" si="23"/>
        <v>1071249</v>
      </c>
      <c r="U56" s="117">
        <f t="shared" si="23"/>
        <v>1107061</v>
      </c>
      <c r="V56" s="117">
        <f t="shared" si="23"/>
        <v>1001316</v>
      </c>
      <c r="W56" s="117">
        <f t="shared" si="23"/>
        <v>1100746</v>
      </c>
      <c r="X56" s="117">
        <f t="shared" si="23"/>
        <v>1069816</v>
      </c>
      <c r="Y56" s="117">
        <f t="shared" si="23"/>
        <v>1117599</v>
      </c>
      <c r="Z56" s="117">
        <f t="shared" si="23"/>
        <v>1014488</v>
      </c>
      <c r="AA56" s="117">
        <f t="shared" si="23"/>
        <v>1129310</v>
      </c>
      <c r="AB56" s="117">
        <f t="shared" si="23"/>
        <v>1089339</v>
      </c>
      <c r="AC56" s="117">
        <f t="shared" si="23"/>
        <v>1144544</v>
      </c>
      <c r="AD56" s="117">
        <f t="shared" si="23"/>
        <v>1044846</v>
      </c>
      <c r="AE56" s="117">
        <f t="shared" si="23"/>
        <v>1167599</v>
      </c>
      <c r="AF56" s="117">
        <f t="shared" si="23"/>
        <v>1128770</v>
      </c>
      <c r="AG56" s="117">
        <f t="shared" si="23"/>
        <v>1195275</v>
      </c>
      <c r="AH56" s="117">
        <f t="shared" si="23"/>
        <v>1092130</v>
      </c>
      <c r="AI56" s="117">
        <f t="shared" si="23"/>
        <v>1229761</v>
      </c>
      <c r="AJ56" s="117">
        <f t="shared" si="23"/>
        <v>1157074</v>
      </c>
      <c r="AK56" s="117">
        <f t="shared" si="23"/>
        <v>1231919</v>
      </c>
      <c r="AL56" s="117">
        <f t="shared" si="23"/>
        <v>1101645</v>
      </c>
      <c r="AM56" s="117">
        <f t="shared" si="23"/>
        <v>1251496</v>
      </c>
      <c r="AN56" s="117">
        <f t="shared" si="23"/>
        <v>1190601</v>
      </c>
      <c r="AO56" s="117">
        <f t="shared" si="23"/>
        <v>1253123</v>
      </c>
      <c r="AP56" s="117">
        <f t="shared" si="23"/>
        <v>1135388</v>
      </c>
      <c r="AQ56" s="117">
        <f t="shared" si="23"/>
        <v>1284797</v>
      </c>
      <c r="AR56" s="117">
        <f>AR41</f>
        <v>1218995</v>
      </c>
      <c r="AS56" s="117">
        <f t="shared" si="23"/>
        <v>1291833</v>
      </c>
      <c r="AT56" s="117">
        <f t="shared" si="23"/>
        <v>1143002</v>
      </c>
      <c r="AU56" s="117">
        <f t="shared" si="23"/>
        <v>1304926</v>
      </c>
      <c r="AV56" s="117">
        <f>AV41</f>
        <v>1240611</v>
      </c>
      <c r="AW56" s="117">
        <f t="shared" si="23"/>
        <v>1298967</v>
      </c>
      <c r="AX56" s="117">
        <f t="shared" si="23"/>
        <v>1167011</v>
      </c>
      <c r="AY56" s="117">
        <f t="shared" ref="AY56:BA56" si="24">AY41</f>
        <v>1314696</v>
      </c>
      <c r="AZ56" s="117">
        <f t="shared" si="24"/>
        <v>1248846</v>
      </c>
      <c r="BA56" s="347">
        <f t="shared" si="24"/>
        <v>1204085</v>
      </c>
      <c r="BC56" s="329">
        <f>BA56-AW56</f>
        <v>-94882</v>
      </c>
      <c r="BH56" s="328">
        <f t="shared" si="7"/>
        <v>-7.3044195887963292E-2</v>
      </c>
    </row>
    <row r="57" spans="1:60" s="113" customFormat="1" x14ac:dyDescent="0.3">
      <c r="A57" s="101"/>
      <c r="B57" s="101"/>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N57" s="123"/>
    </row>
    <row r="58" spans="1:60" s="113" customFormat="1" x14ac:dyDescent="0.3">
      <c r="A58" s="101"/>
      <c r="B58" s="101"/>
      <c r="C58" s="278" t="s">
        <v>318</v>
      </c>
      <c r="D58" s="101"/>
      <c r="E58" s="114"/>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4"/>
      <c r="AD58" s="101"/>
      <c r="AE58" s="4"/>
      <c r="AF58" s="4"/>
      <c r="AG58" s="4"/>
      <c r="AH58" s="4"/>
      <c r="AI58" s="4"/>
      <c r="AJ58" s="102"/>
      <c r="AK58" s="102"/>
      <c r="AL58" s="104"/>
      <c r="AN58" s="123"/>
      <c r="AS58" s="267"/>
      <c r="AT58" s="267"/>
      <c r="AU58" s="267"/>
      <c r="AV58" s="267"/>
      <c r="AW58" s="267"/>
      <c r="AX58" s="267"/>
      <c r="AY58" s="267"/>
      <c r="AZ58" s="267"/>
      <c r="BA58" s="267"/>
      <c r="BB58" s="267"/>
    </row>
    <row r="59" spans="1:60" s="113" customFormat="1" x14ac:dyDescent="0.3">
      <c r="D59" s="101"/>
      <c r="E59" s="114"/>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4"/>
      <c r="AD59" s="101"/>
      <c r="AE59" s="104"/>
      <c r="AF59" s="104"/>
      <c r="AG59" s="104"/>
      <c r="AH59" s="104"/>
      <c r="AI59" s="104"/>
      <c r="AJ59" s="102"/>
      <c r="AK59" s="102"/>
      <c r="AL59" s="104"/>
      <c r="AN59" s="123"/>
      <c r="AS59" s="116"/>
      <c r="AT59" s="116"/>
      <c r="AU59" s="116"/>
      <c r="AV59" s="116"/>
      <c r="AW59" s="116"/>
      <c r="AX59" s="116"/>
      <c r="AY59" s="116"/>
      <c r="AZ59" s="116"/>
      <c r="BA59" s="116"/>
      <c r="BB59" s="116"/>
    </row>
    <row r="60" spans="1:60" s="113" customFormat="1" x14ac:dyDescent="0.3">
      <c r="C60" s="121"/>
      <c r="D60" s="101"/>
      <c r="E60" s="114"/>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N60" s="102"/>
    </row>
    <row r="61" spans="1:60" s="113" customFormat="1" x14ac:dyDescent="0.3">
      <c r="C61" s="121"/>
      <c r="D61" s="101"/>
      <c r="E61" s="114"/>
      <c r="F61" s="101"/>
      <c r="G61" s="101"/>
      <c r="H61" s="101"/>
      <c r="I61" s="101"/>
      <c r="J61" s="101"/>
      <c r="K61" s="101"/>
      <c r="L61" s="101"/>
      <c r="M61" s="101"/>
      <c r="N61" s="101"/>
      <c r="O61" s="101"/>
      <c r="P61" s="101"/>
      <c r="Q61" s="101"/>
      <c r="R61" s="101"/>
      <c r="S61" s="101"/>
      <c r="T61" s="101"/>
      <c r="U61" s="101"/>
      <c r="V61" s="101"/>
      <c r="W61" s="101"/>
      <c r="X61" s="101"/>
      <c r="Y61" s="101"/>
      <c r="Z61" s="101"/>
      <c r="AA61" s="101"/>
      <c r="AB61" s="124"/>
      <c r="AC61" s="101"/>
      <c r="AD61" s="101"/>
      <c r="AE61" s="101"/>
      <c r="AF61" s="101"/>
      <c r="AG61" s="101"/>
      <c r="AH61" s="101"/>
      <c r="AI61" s="101"/>
      <c r="AJ61" s="101"/>
      <c r="AK61" s="101"/>
      <c r="AN61" s="102"/>
    </row>
    <row r="62" spans="1:60" s="113" customFormat="1" x14ac:dyDescent="0.3">
      <c r="C62" s="121"/>
      <c r="D62" s="101"/>
      <c r="E62" s="114"/>
      <c r="F62" s="101"/>
      <c r="G62" s="101"/>
      <c r="H62" s="101"/>
      <c r="I62" s="101"/>
      <c r="J62" s="101"/>
      <c r="K62" s="101"/>
      <c r="L62" s="101"/>
      <c r="M62" s="101"/>
      <c r="N62" s="101"/>
      <c r="O62" s="101"/>
      <c r="P62" s="101"/>
      <c r="Q62" s="101"/>
      <c r="R62" s="101"/>
      <c r="S62" s="101"/>
      <c r="T62" s="101"/>
      <c r="U62" s="101"/>
      <c r="V62" s="101"/>
      <c r="W62" s="101"/>
      <c r="X62" s="101"/>
      <c r="Y62" s="101"/>
      <c r="Z62" s="101"/>
      <c r="AA62" s="101"/>
      <c r="AB62" s="125"/>
      <c r="AC62" s="101"/>
      <c r="AD62" s="101"/>
      <c r="AE62" s="101"/>
      <c r="AF62" s="101"/>
      <c r="AG62" s="101"/>
      <c r="AH62" s="101"/>
      <c r="AI62" s="101"/>
      <c r="AJ62" s="101"/>
      <c r="AK62" s="101"/>
      <c r="AN62" s="102"/>
    </row>
    <row r="63" spans="1:60" s="113" customFormat="1" x14ac:dyDescent="0.3">
      <c r="C63" s="88" t="s">
        <v>121</v>
      </c>
      <c r="D63" s="101"/>
      <c r="E63" s="114"/>
      <c r="F63" s="101"/>
      <c r="G63" s="101"/>
      <c r="H63" s="101"/>
      <c r="I63" s="101"/>
      <c r="J63" s="101"/>
      <c r="K63" s="101"/>
      <c r="L63" s="101"/>
      <c r="M63" s="101"/>
      <c r="N63" s="101"/>
      <c r="O63" s="101"/>
      <c r="P63" s="101"/>
      <c r="Q63" s="101"/>
      <c r="R63" s="101"/>
      <c r="S63" s="101"/>
      <c r="T63" s="101"/>
      <c r="U63" s="101"/>
      <c r="V63" s="101"/>
      <c r="W63" s="101"/>
      <c r="X63" s="101"/>
      <c r="Y63" s="101"/>
      <c r="Z63" s="101"/>
      <c r="AA63" s="101"/>
      <c r="AB63" s="126"/>
      <c r="AC63" s="101"/>
      <c r="AD63" s="101"/>
      <c r="AE63" s="101"/>
      <c r="AF63" s="101"/>
      <c r="AG63" s="101"/>
      <c r="AH63" s="101"/>
      <c r="AI63" s="101"/>
      <c r="AJ63" s="101"/>
      <c r="AK63" s="101"/>
      <c r="AN63" s="102"/>
    </row>
    <row r="64" spans="1:60" s="113" customFormat="1" x14ac:dyDescent="0.3">
      <c r="C64" s="125">
        <v>44133</v>
      </c>
      <c r="D64" s="101"/>
      <c r="E64" s="114"/>
      <c r="F64" s="101"/>
      <c r="G64" s="101"/>
      <c r="H64" s="101"/>
      <c r="I64" s="101"/>
      <c r="J64" s="101"/>
      <c r="K64" s="101"/>
      <c r="L64" s="101"/>
      <c r="M64" s="101"/>
      <c r="N64" s="101"/>
      <c r="O64" s="101"/>
      <c r="P64" s="101"/>
      <c r="Q64" s="101"/>
      <c r="R64" s="101"/>
      <c r="S64" s="101"/>
      <c r="T64" s="101"/>
      <c r="U64" s="101"/>
      <c r="V64" s="101"/>
      <c r="W64" s="101"/>
      <c r="X64" s="101"/>
      <c r="Y64" s="101"/>
      <c r="Z64" s="101"/>
      <c r="AA64" s="101"/>
      <c r="AB64" s="124"/>
      <c r="AC64" s="101"/>
      <c r="AD64" s="101"/>
      <c r="AE64" s="101"/>
      <c r="AF64" s="101"/>
      <c r="AG64" s="101"/>
      <c r="AH64" s="101"/>
      <c r="AI64" s="101"/>
      <c r="AJ64" s="101"/>
      <c r="AK64" s="101"/>
      <c r="AN64" s="102"/>
    </row>
    <row r="65" spans="3:70" s="113" customFormat="1" x14ac:dyDescent="0.3">
      <c r="C65" s="90"/>
      <c r="D65" s="101"/>
      <c r="E65" s="114"/>
      <c r="F65" s="101"/>
      <c r="G65" s="101"/>
      <c r="H65" s="101"/>
      <c r="I65" s="101"/>
      <c r="J65" s="101"/>
      <c r="K65" s="101"/>
      <c r="L65" s="101"/>
      <c r="M65" s="101"/>
      <c r="N65" s="101"/>
      <c r="O65" s="101"/>
      <c r="P65" s="101"/>
      <c r="Q65" s="101"/>
      <c r="R65" s="101"/>
      <c r="S65" s="101"/>
      <c r="T65" s="101"/>
      <c r="U65" s="101"/>
      <c r="V65" s="101"/>
      <c r="W65" s="101"/>
      <c r="X65" s="101"/>
      <c r="Y65" s="101"/>
      <c r="Z65" s="101"/>
      <c r="AA65" s="101"/>
      <c r="AB65" s="126"/>
      <c r="AC65" s="101"/>
      <c r="AD65" s="101"/>
      <c r="AE65" s="101"/>
      <c r="AF65" s="101"/>
      <c r="AG65" s="101"/>
      <c r="AH65" s="101"/>
      <c r="AI65" s="101"/>
      <c r="AJ65" s="101"/>
      <c r="AK65" s="101"/>
      <c r="AN65" s="102"/>
    </row>
    <row r="66" spans="3:70" s="113" customFormat="1" x14ac:dyDescent="0.3">
      <c r="C66" s="88" t="s">
        <v>122</v>
      </c>
      <c r="D66" s="101"/>
      <c r="E66" s="122"/>
      <c r="F66" s="101"/>
      <c r="G66" s="101"/>
      <c r="H66" s="101"/>
      <c r="I66" s="101"/>
      <c r="J66" s="101"/>
      <c r="K66" s="101"/>
      <c r="L66" s="101"/>
      <c r="M66" s="101"/>
      <c r="N66" s="101"/>
      <c r="O66" s="101"/>
      <c r="P66" s="101"/>
      <c r="Q66" s="101"/>
      <c r="R66" s="101"/>
      <c r="S66" s="101"/>
      <c r="T66" s="101"/>
      <c r="U66" s="101"/>
      <c r="V66" s="101"/>
      <c r="W66" s="101"/>
      <c r="X66" s="101"/>
      <c r="Y66" s="101"/>
      <c r="Z66" s="101"/>
      <c r="AA66" s="101"/>
      <c r="AB66" s="126"/>
      <c r="AC66" s="101"/>
      <c r="AD66" s="101"/>
      <c r="AE66" s="101"/>
      <c r="AF66" s="101"/>
      <c r="AG66" s="101"/>
      <c r="AH66" s="101"/>
      <c r="AI66" s="101"/>
      <c r="AJ66" s="101"/>
      <c r="AK66" s="101"/>
      <c r="AN66" s="102"/>
    </row>
    <row r="67" spans="3:70" s="113" customFormat="1" x14ac:dyDescent="0.3">
      <c r="C67" s="90" t="s">
        <v>337</v>
      </c>
      <c r="D67" s="101"/>
      <c r="E67" s="122"/>
      <c r="F67" s="101"/>
      <c r="G67" s="101"/>
      <c r="H67" s="101"/>
      <c r="I67" s="101"/>
      <c r="J67" s="101"/>
      <c r="K67" s="101"/>
      <c r="L67" s="101"/>
      <c r="M67" s="101"/>
      <c r="N67" s="101"/>
      <c r="O67" s="101"/>
      <c r="P67" s="101"/>
      <c r="Q67" s="101"/>
      <c r="R67" s="101"/>
      <c r="S67" s="101"/>
      <c r="T67" s="101"/>
      <c r="U67" s="101"/>
      <c r="V67" s="101"/>
      <c r="W67" s="101"/>
      <c r="X67" s="101"/>
      <c r="Y67" s="101"/>
      <c r="Z67" s="101"/>
      <c r="AA67" s="101"/>
      <c r="AB67" s="124"/>
      <c r="AC67" s="101"/>
      <c r="AD67" s="101"/>
      <c r="AE67" s="101"/>
      <c r="AF67" s="101"/>
      <c r="AG67" s="101"/>
      <c r="AH67" s="101"/>
      <c r="AI67" s="101"/>
      <c r="AJ67" s="101"/>
      <c r="AK67" s="101"/>
      <c r="AN67" s="102"/>
    </row>
    <row r="68" spans="3:70" s="113" customFormat="1" x14ac:dyDescent="0.3">
      <c r="C68" s="96"/>
      <c r="D68" s="101"/>
      <c r="E68" s="122"/>
      <c r="F68" s="101"/>
      <c r="G68" s="101"/>
      <c r="H68" s="101"/>
      <c r="I68" s="101"/>
      <c r="J68" s="101"/>
      <c r="K68" s="101"/>
      <c r="L68" s="101"/>
      <c r="M68" s="101"/>
      <c r="N68" s="101"/>
      <c r="O68" s="101"/>
      <c r="P68" s="101"/>
      <c r="Q68" s="101"/>
      <c r="R68" s="101"/>
      <c r="S68" s="101"/>
      <c r="T68" s="101"/>
      <c r="U68" s="101"/>
      <c r="V68" s="101"/>
      <c r="W68" s="101"/>
      <c r="X68" s="101"/>
      <c r="Y68" s="101"/>
      <c r="Z68" s="101"/>
      <c r="AA68" s="101"/>
      <c r="AB68" s="127"/>
      <c r="AC68" s="101"/>
      <c r="AD68" s="101"/>
      <c r="AE68" s="101"/>
      <c r="AF68" s="101"/>
      <c r="AG68" s="101"/>
      <c r="AH68" s="101"/>
      <c r="AI68" s="101"/>
      <c r="AJ68" s="101"/>
      <c r="AK68" s="101"/>
      <c r="AN68" s="102"/>
    </row>
    <row r="69" spans="3:70" s="113" customFormat="1" x14ac:dyDescent="0.3">
      <c r="C69" s="88" t="s">
        <v>33</v>
      </c>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27"/>
      <c r="AC69" s="101"/>
      <c r="AD69" s="101"/>
      <c r="AE69" s="101"/>
      <c r="AF69" s="101"/>
      <c r="AG69" s="101"/>
      <c r="AH69" s="101"/>
      <c r="AI69" s="101"/>
      <c r="AJ69" s="101"/>
      <c r="AK69" s="101"/>
      <c r="AN69" s="102"/>
    </row>
    <row r="70" spans="3:70" s="113" customFormat="1" x14ac:dyDescent="0.3">
      <c r="C70" s="90" t="s">
        <v>262</v>
      </c>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27"/>
      <c r="AC70" s="101"/>
      <c r="AD70" s="101"/>
      <c r="AE70" s="101"/>
      <c r="AF70" s="101"/>
      <c r="AG70" s="101"/>
      <c r="AH70" s="101"/>
      <c r="AI70" s="101"/>
      <c r="AJ70" s="101"/>
      <c r="AK70" s="101"/>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row>
    <row r="71" spans="3:70" x14ac:dyDescent="0.3">
      <c r="C71" s="90" t="s">
        <v>263</v>
      </c>
    </row>
    <row r="72" spans="3:70" x14ac:dyDescent="0.3">
      <c r="C72" s="90" t="s">
        <v>264</v>
      </c>
    </row>
    <row r="73" spans="3:70" x14ac:dyDescent="0.3">
      <c r="C73" s="90" t="s">
        <v>265</v>
      </c>
    </row>
    <row r="74" spans="3:70" x14ac:dyDescent="0.3">
      <c r="C74" s="90" t="s">
        <v>266</v>
      </c>
    </row>
    <row r="75" spans="3:70" x14ac:dyDescent="0.3">
      <c r="C75" s="90" t="s">
        <v>263</v>
      </c>
    </row>
    <row r="76" spans="3:70" x14ac:dyDescent="0.3">
      <c r="C76" s="90" t="s">
        <v>264</v>
      </c>
    </row>
    <row r="77" spans="3:70" x14ac:dyDescent="0.3">
      <c r="C77" s="90" t="s">
        <v>267</v>
      </c>
    </row>
  </sheetData>
  <hyperlinks>
    <hyperlink ref="B1" location="'Innehåll - Contents'!A1" display="Tillbaka till innehåll - Back to content"/>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BS110"/>
  <sheetViews>
    <sheetView zoomScale="80" zoomScaleNormal="80" workbookViewId="0">
      <pane xSplit="3" ySplit="4" topLeftCell="AQ5" activePane="bottomRight" state="frozen"/>
      <selection pane="topRight"/>
      <selection pane="bottomLeft"/>
      <selection pane="bottomRight"/>
    </sheetView>
  </sheetViews>
  <sheetFormatPr defaultColWidth="9.109375" defaultRowHeight="13.8" x14ac:dyDescent="0.3"/>
  <cols>
    <col min="1" max="1" width="4.44140625" style="101" customWidth="1"/>
    <col min="2" max="2" width="22.5546875" style="101" customWidth="1"/>
    <col min="3" max="3" width="94.6640625" style="101" customWidth="1"/>
    <col min="4" max="4" width="12.33203125" style="101" bestFit="1" customWidth="1"/>
    <col min="5" max="34" width="9.109375" style="101"/>
    <col min="35" max="36" width="9.44140625" style="101" bestFit="1" customWidth="1"/>
    <col min="37" max="37" width="9.88671875" style="101" bestFit="1" customWidth="1"/>
    <col min="38" max="40" width="9.44140625" style="102" bestFit="1" customWidth="1"/>
    <col min="41" max="41" width="9.88671875" style="102" bestFit="1" customWidth="1"/>
    <col min="42" max="44" width="9.109375" style="102"/>
    <col min="55" max="57" width="8" style="102" bestFit="1" customWidth="1"/>
    <col min="58" max="59" width="9.109375" style="102"/>
    <col min="60" max="60" width="10.88671875" style="102" bestFit="1" customWidth="1"/>
    <col min="61" max="64" width="9.109375" style="102"/>
    <col min="65" max="69" width="8" style="102" bestFit="1" customWidth="1"/>
    <col min="70" max="71" width="9.109375" style="102"/>
    <col min="72" max="16384" width="9.109375" style="101"/>
  </cols>
  <sheetData>
    <row r="1" spans="1:71" x14ac:dyDescent="0.3">
      <c r="B1" s="345" t="s">
        <v>201</v>
      </c>
      <c r="C1" s="68"/>
    </row>
    <row r="2" spans="1:71" x14ac:dyDescent="0.3">
      <c r="C2" s="103" t="s">
        <v>326</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BC2" s="104" t="s">
        <v>176</v>
      </c>
      <c r="BD2" s="101"/>
      <c r="BF2" s="101"/>
      <c r="BG2" s="101"/>
      <c r="BH2" s="104" t="s">
        <v>176</v>
      </c>
      <c r="BK2" s="101"/>
      <c r="BL2" s="101"/>
      <c r="BM2" s="101"/>
      <c r="BN2" s="101"/>
      <c r="BO2" s="101"/>
      <c r="BP2" s="101"/>
      <c r="BQ2" s="101"/>
      <c r="BR2" s="101"/>
      <c r="BS2" s="101"/>
    </row>
    <row r="3" spans="1:71" x14ac:dyDescent="0.3">
      <c r="C3" s="104" t="s">
        <v>367</v>
      </c>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N3" s="101"/>
      <c r="AO3" s="101"/>
      <c r="AP3" s="101"/>
      <c r="AQ3" s="101"/>
      <c r="AR3" s="101"/>
      <c r="BC3" s="104" t="s">
        <v>368</v>
      </c>
      <c r="BD3" s="101"/>
      <c r="BF3" s="101"/>
      <c r="BG3" s="101"/>
      <c r="BH3" s="104" t="s">
        <v>178</v>
      </c>
      <c r="BI3" s="101"/>
      <c r="BJ3" s="101"/>
      <c r="BK3" s="101"/>
      <c r="BL3" s="101"/>
      <c r="BM3" s="101"/>
      <c r="BN3" s="101"/>
      <c r="BO3" s="101"/>
      <c r="BP3" s="101"/>
      <c r="BQ3" s="101"/>
      <c r="BR3" s="101"/>
      <c r="BS3" s="101"/>
    </row>
    <row r="4" spans="1:71" s="104" customFormat="1" x14ac:dyDescent="0.3">
      <c r="A4" s="97"/>
      <c r="B4" s="97" t="s">
        <v>133</v>
      </c>
      <c r="C4" s="129" t="s">
        <v>136</v>
      </c>
      <c r="D4" s="130" t="s">
        <v>203</v>
      </c>
      <c r="E4" s="130" t="s">
        <v>204</v>
      </c>
      <c r="F4" s="130" t="s">
        <v>205</v>
      </c>
      <c r="G4" s="130" t="s">
        <v>206</v>
      </c>
      <c r="H4" s="130" t="s">
        <v>207</v>
      </c>
      <c r="I4" s="130" t="s">
        <v>208</v>
      </c>
      <c r="J4" s="130" t="s">
        <v>209</v>
      </c>
      <c r="K4" s="130" t="s">
        <v>210</v>
      </c>
      <c r="L4" s="130" t="s">
        <v>211</v>
      </c>
      <c r="M4" s="130" t="s">
        <v>212</v>
      </c>
      <c r="N4" s="130" t="s">
        <v>213</v>
      </c>
      <c r="O4" s="130" t="s">
        <v>214</v>
      </c>
      <c r="P4" s="130" t="s">
        <v>215</v>
      </c>
      <c r="Q4" s="130" t="s">
        <v>216</v>
      </c>
      <c r="R4" s="130" t="s">
        <v>217</v>
      </c>
      <c r="S4" s="130" t="s">
        <v>218</v>
      </c>
      <c r="T4" s="130" t="s">
        <v>219</v>
      </c>
      <c r="U4" s="130" t="s">
        <v>220</v>
      </c>
      <c r="V4" s="130" t="s">
        <v>221</v>
      </c>
      <c r="W4" s="130" t="s">
        <v>222</v>
      </c>
      <c r="X4" s="130" t="s">
        <v>223</v>
      </c>
      <c r="Y4" s="130" t="s">
        <v>224</v>
      </c>
      <c r="Z4" s="130" t="s">
        <v>225</v>
      </c>
      <c r="AA4" s="130" t="s">
        <v>226</v>
      </c>
      <c r="AB4" s="130" t="s">
        <v>227</v>
      </c>
      <c r="AC4" s="130" t="s">
        <v>228</v>
      </c>
      <c r="AD4" s="130" t="s">
        <v>229</v>
      </c>
      <c r="AE4" s="130" t="s">
        <v>230</v>
      </c>
      <c r="AF4" s="130" t="s">
        <v>231</v>
      </c>
      <c r="AG4" s="130" t="s">
        <v>232</v>
      </c>
      <c r="AH4" s="130" t="s">
        <v>233</v>
      </c>
      <c r="AI4" s="130" t="s">
        <v>234</v>
      </c>
      <c r="AJ4" s="130" t="s">
        <v>235</v>
      </c>
      <c r="AK4" s="130" t="s">
        <v>238</v>
      </c>
      <c r="AL4" s="130" t="s">
        <v>240</v>
      </c>
      <c r="AM4" s="107" t="s">
        <v>242</v>
      </c>
      <c r="AN4" s="106" t="s">
        <v>245</v>
      </c>
      <c r="AO4" s="106" t="s">
        <v>252</v>
      </c>
      <c r="AP4" s="106" t="s">
        <v>257</v>
      </c>
      <c r="AQ4" s="106" t="s">
        <v>261</v>
      </c>
      <c r="AR4" s="106" t="s">
        <v>317</v>
      </c>
      <c r="AS4" s="106" t="s">
        <v>331</v>
      </c>
      <c r="AT4" s="106" t="s">
        <v>333</v>
      </c>
      <c r="AU4" s="106" t="s">
        <v>339</v>
      </c>
      <c r="AV4" s="106" t="s">
        <v>341</v>
      </c>
      <c r="AW4" s="106" t="s">
        <v>344</v>
      </c>
      <c r="AX4" s="106" t="s">
        <v>346</v>
      </c>
      <c r="AY4" s="106" t="s">
        <v>355</v>
      </c>
      <c r="AZ4" s="106" t="s">
        <v>366</v>
      </c>
      <c r="BA4" s="327" t="s">
        <v>390</v>
      </c>
      <c r="BB4"/>
      <c r="BC4" s="324" t="s">
        <v>390</v>
      </c>
      <c r="BH4" s="324" t="s">
        <v>390</v>
      </c>
    </row>
    <row r="5" spans="1:71" x14ac:dyDescent="0.3">
      <c r="A5" s="101">
        <v>1</v>
      </c>
      <c r="B5" s="131" t="s">
        <v>123</v>
      </c>
      <c r="C5" s="132" t="s">
        <v>137</v>
      </c>
      <c r="D5" s="100">
        <v>16770</v>
      </c>
      <c r="E5" s="100">
        <v>17386</v>
      </c>
      <c r="F5" s="100">
        <v>15695</v>
      </c>
      <c r="G5" s="100">
        <v>14514</v>
      </c>
      <c r="H5" s="100">
        <v>16704</v>
      </c>
      <c r="I5" s="100">
        <v>17663</v>
      </c>
      <c r="J5" s="100">
        <v>15724</v>
      </c>
      <c r="K5" s="100">
        <v>14307</v>
      </c>
      <c r="L5" s="100">
        <v>16912</v>
      </c>
      <c r="M5" s="100">
        <v>17833</v>
      </c>
      <c r="N5" s="100">
        <v>15796</v>
      </c>
      <c r="O5" s="100">
        <v>14145</v>
      </c>
      <c r="P5" s="100">
        <v>17847</v>
      </c>
      <c r="Q5" s="100">
        <v>18212</v>
      </c>
      <c r="R5" s="100">
        <v>16073</v>
      </c>
      <c r="S5" s="100">
        <v>14349</v>
      </c>
      <c r="T5" s="100">
        <v>18255</v>
      </c>
      <c r="U5" s="100">
        <v>18305</v>
      </c>
      <c r="V5" s="100">
        <v>15772</v>
      </c>
      <c r="W5" s="100">
        <v>14283</v>
      </c>
      <c r="X5" s="100">
        <v>17888</v>
      </c>
      <c r="Y5" s="100">
        <v>18512</v>
      </c>
      <c r="Z5" s="100">
        <v>15884</v>
      </c>
      <c r="AA5" s="100">
        <v>14262</v>
      </c>
      <c r="AB5" s="100">
        <v>19428</v>
      </c>
      <c r="AC5" s="100">
        <v>19467</v>
      </c>
      <c r="AD5" s="100">
        <v>16844</v>
      </c>
      <c r="AE5" s="100">
        <v>15108</v>
      </c>
      <c r="AF5" s="100">
        <v>20189</v>
      </c>
      <c r="AG5" s="100">
        <v>20189</v>
      </c>
      <c r="AH5" s="100">
        <v>17423</v>
      </c>
      <c r="AI5" s="100">
        <v>15243</v>
      </c>
      <c r="AJ5" s="100">
        <v>19354</v>
      </c>
      <c r="AK5" s="100">
        <v>19660</v>
      </c>
      <c r="AL5" s="100">
        <v>17377</v>
      </c>
      <c r="AM5" s="100">
        <v>15494</v>
      </c>
      <c r="AN5" s="100">
        <v>20810</v>
      </c>
      <c r="AO5" s="100">
        <v>20924</v>
      </c>
      <c r="AP5" s="100">
        <v>18360</v>
      </c>
      <c r="AQ5" s="100">
        <v>16020</v>
      </c>
      <c r="AR5" s="100">
        <v>19194</v>
      </c>
      <c r="AS5" s="100">
        <v>18517</v>
      </c>
      <c r="AT5" s="100">
        <v>16319</v>
      </c>
      <c r="AU5" s="100">
        <v>14357</v>
      </c>
      <c r="AV5" s="100">
        <v>20368</v>
      </c>
      <c r="AW5" s="100">
        <v>19599</v>
      </c>
      <c r="AX5" s="100">
        <v>17273</v>
      </c>
      <c r="AY5" s="100">
        <v>15250</v>
      </c>
      <c r="AZ5" s="100">
        <v>21258</v>
      </c>
      <c r="BA5" s="245">
        <v>18652</v>
      </c>
      <c r="BC5" s="411">
        <f>BA5-AW5</f>
        <v>-947</v>
      </c>
      <c r="BD5" s="101"/>
      <c r="BF5" s="101"/>
      <c r="BG5" s="101"/>
      <c r="BH5" s="340">
        <f>IFERROR(BA5/AW5-1,"..")</f>
        <v>-4.8318791775090575E-2</v>
      </c>
      <c r="BI5" s="101"/>
      <c r="BJ5" s="101"/>
      <c r="BK5" s="101"/>
      <c r="BL5" s="101"/>
      <c r="BM5" s="101"/>
      <c r="BN5" s="101"/>
      <c r="BO5" s="101"/>
      <c r="BP5" s="101"/>
      <c r="BQ5" s="101"/>
      <c r="BR5" s="101"/>
      <c r="BS5" s="101"/>
    </row>
    <row r="6" spans="1:71" x14ac:dyDescent="0.3">
      <c r="A6" s="101">
        <v>2</v>
      </c>
      <c r="B6" s="131" t="s">
        <v>124</v>
      </c>
      <c r="C6" s="133" t="s">
        <v>138</v>
      </c>
      <c r="D6" s="100">
        <v>9575</v>
      </c>
      <c r="E6" s="100">
        <v>8292</v>
      </c>
      <c r="F6" s="100">
        <v>7841</v>
      </c>
      <c r="G6" s="100">
        <v>7177</v>
      </c>
      <c r="H6" s="100">
        <v>7869</v>
      </c>
      <c r="I6" s="100">
        <v>6679</v>
      </c>
      <c r="J6" s="100">
        <v>6178</v>
      </c>
      <c r="K6" s="100">
        <v>8059</v>
      </c>
      <c r="L6" s="100">
        <v>9637</v>
      </c>
      <c r="M6" s="100">
        <v>8621</v>
      </c>
      <c r="N6" s="100">
        <v>8200</v>
      </c>
      <c r="O6" s="100">
        <v>7871</v>
      </c>
      <c r="P6" s="100">
        <v>10150</v>
      </c>
      <c r="Q6" s="100">
        <v>7657</v>
      </c>
      <c r="R6" s="100">
        <v>7520</v>
      </c>
      <c r="S6" s="100">
        <v>7297</v>
      </c>
      <c r="T6" s="100">
        <v>10873</v>
      </c>
      <c r="U6" s="100">
        <v>7265</v>
      </c>
      <c r="V6" s="100">
        <v>6632</v>
      </c>
      <c r="W6" s="100">
        <v>6508</v>
      </c>
      <c r="X6" s="100">
        <v>9155</v>
      </c>
      <c r="Y6" s="100">
        <v>6603</v>
      </c>
      <c r="Z6" s="100">
        <v>6513</v>
      </c>
      <c r="AA6" s="100">
        <v>5934</v>
      </c>
      <c r="AB6" s="100">
        <v>8782</v>
      </c>
      <c r="AC6" s="100">
        <v>6113</v>
      </c>
      <c r="AD6" s="100">
        <v>5465</v>
      </c>
      <c r="AE6" s="100">
        <v>5578</v>
      </c>
      <c r="AF6" s="100">
        <v>9258</v>
      </c>
      <c r="AG6" s="100">
        <v>6377</v>
      </c>
      <c r="AH6" s="100">
        <v>5676</v>
      </c>
      <c r="AI6" s="100">
        <v>5640</v>
      </c>
      <c r="AJ6" s="100">
        <v>9284</v>
      </c>
      <c r="AK6" s="100">
        <v>6604</v>
      </c>
      <c r="AL6" s="100">
        <v>6058</v>
      </c>
      <c r="AM6" s="100">
        <v>5964</v>
      </c>
      <c r="AN6" s="100">
        <v>10538</v>
      </c>
      <c r="AO6" s="100">
        <v>7342</v>
      </c>
      <c r="AP6" s="100">
        <v>6523</v>
      </c>
      <c r="AQ6" s="100">
        <v>6530</v>
      </c>
      <c r="AR6" s="100">
        <v>11157</v>
      </c>
      <c r="AS6" s="100">
        <v>7663</v>
      </c>
      <c r="AT6" s="100">
        <v>6896</v>
      </c>
      <c r="AU6" s="100">
        <v>6552</v>
      </c>
      <c r="AV6" s="100">
        <v>10618</v>
      </c>
      <c r="AW6" s="100">
        <v>7794</v>
      </c>
      <c r="AX6" s="100">
        <v>7129</v>
      </c>
      <c r="AY6" s="100">
        <v>6825</v>
      </c>
      <c r="AZ6" s="100">
        <v>11592</v>
      </c>
      <c r="BA6" s="245">
        <v>7752</v>
      </c>
      <c r="BB6" s="101"/>
      <c r="BC6" s="412">
        <f t="shared" ref="BC6:BC41" si="0">BA6-AW6</f>
        <v>-42</v>
      </c>
      <c r="BD6" s="101"/>
      <c r="BF6" s="101"/>
      <c r="BG6" s="101"/>
      <c r="BH6" s="326">
        <f t="shared" ref="BH6:BH41" si="1">IFERROR(BA6/AW6-1,"..")</f>
        <v>-5.388760585065433E-3</v>
      </c>
      <c r="BI6" s="101"/>
      <c r="BJ6" s="101"/>
      <c r="BK6" s="101"/>
      <c r="BL6" s="101"/>
      <c r="BM6" s="101"/>
      <c r="BN6" s="101"/>
      <c r="BO6" s="101"/>
      <c r="BP6" s="101"/>
      <c r="BQ6" s="101"/>
      <c r="BR6" s="101"/>
      <c r="BS6" s="101"/>
    </row>
    <row r="7" spans="1:71" x14ac:dyDescent="0.3">
      <c r="A7" s="101">
        <v>3</v>
      </c>
      <c r="B7" s="131" t="s">
        <v>125</v>
      </c>
      <c r="C7" s="133" t="s">
        <v>139</v>
      </c>
      <c r="D7" s="100">
        <v>12082</v>
      </c>
      <c r="E7" s="100">
        <v>11685</v>
      </c>
      <c r="F7" s="100">
        <v>12395</v>
      </c>
      <c r="G7" s="100">
        <v>11564</v>
      </c>
      <c r="H7" s="100">
        <v>11309</v>
      </c>
      <c r="I7" s="100">
        <v>11019</v>
      </c>
      <c r="J7" s="100">
        <v>12407</v>
      </c>
      <c r="K7" s="100">
        <v>12279</v>
      </c>
      <c r="L7" s="100">
        <v>13277</v>
      </c>
      <c r="M7" s="100">
        <v>12764</v>
      </c>
      <c r="N7" s="100">
        <v>14321</v>
      </c>
      <c r="O7" s="100">
        <v>14577</v>
      </c>
      <c r="P7" s="100">
        <v>12482</v>
      </c>
      <c r="Q7" s="100">
        <v>12383</v>
      </c>
      <c r="R7" s="100">
        <v>14082</v>
      </c>
      <c r="S7" s="100">
        <v>13956</v>
      </c>
      <c r="T7" s="100">
        <v>11647</v>
      </c>
      <c r="U7" s="100">
        <v>11160</v>
      </c>
      <c r="V7" s="100">
        <v>12164</v>
      </c>
      <c r="W7" s="100">
        <v>12266</v>
      </c>
      <c r="X7" s="100">
        <v>11152</v>
      </c>
      <c r="Y7" s="100">
        <v>10990</v>
      </c>
      <c r="Z7" s="100">
        <v>11686</v>
      </c>
      <c r="AA7" s="100">
        <v>12603</v>
      </c>
      <c r="AB7" s="100">
        <v>10798</v>
      </c>
      <c r="AC7" s="100">
        <v>10922</v>
      </c>
      <c r="AD7" s="100">
        <v>11799</v>
      </c>
      <c r="AE7" s="100">
        <v>12716</v>
      </c>
      <c r="AF7" s="100">
        <v>10330</v>
      </c>
      <c r="AG7" s="100">
        <v>11121</v>
      </c>
      <c r="AH7" s="100">
        <v>12464</v>
      </c>
      <c r="AI7" s="100">
        <v>13035</v>
      </c>
      <c r="AJ7" s="100">
        <v>10823</v>
      </c>
      <c r="AK7" s="100">
        <v>11386</v>
      </c>
      <c r="AL7" s="100">
        <v>12802</v>
      </c>
      <c r="AM7" s="100">
        <v>13710</v>
      </c>
      <c r="AN7" s="100">
        <v>10691</v>
      </c>
      <c r="AO7" s="100">
        <v>11517</v>
      </c>
      <c r="AP7" s="100">
        <v>12859</v>
      </c>
      <c r="AQ7" s="100">
        <v>13687</v>
      </c>
      <c r="AR7" s="100">
        <v>10863</v>
      </c>
      <c r="AS7" s="100">
        <v>11754</v>
      </c>
      <c r="AT7" s="100">
        <v>13304</v>
      </c>
      <c r="AU7" s="100">
        <v>13946</v>
      </c>
      <c r="AV7" s="100">
        <v>10924</v>
      </c>
      <c r="AW7" s="100">
        <v>11526</v>
      </c>
      <c r="AX7" s="100">
        <v>13305</v>
      </c>
      <c r="AY7" s="100">
        <v>13752</v>
      </c>
      <c r="AZ7" s="100">
        <v>11385</v>
      </c>
      <c r="BA7" s="245">
        <v>10973</v>
      </c>
      <c r="BB7" s="101"/>
      <c r="BC7" s="412">
        <f t="shared" si="0"/>
        <v>-553</v>
      </c>
      <c r="BD7" s="101"/>
      <c r="BF7" s="101"/>
      <c r="BG7" s="101"/>
      <c r="BH7" s="326">
        <f t="shared" si="1"/>
        <v>-4.7978483428769758E-2</v>
      </c>
      <c r="BI7" s="101"/>
      <c r="BJ7" s="101"/>
      <c r="BK7" s="101"/>
      <c r="BL7" s="101"/>
      <c r="BM7" s="101"/>
      <c r="BN7" s="101"/>
      <c r="BO7" s="101"/>
      <c r="BP7" s="101"/>
      <c r="BQ7" s="101"/>
      <c r="BR7" s="101"/>
      <c r="BS7" s="101"/>
    </row>
    <row r="8" spans="1:71" x14ac:dyDescent="0.3">
      <c r="A8" s="101">
        <v>4</v>
      </c>
      <c r="B8" s="131" t="s">
        <v>125</v>
      </c>
      <c r="C8" s="133" t="s">
        <v>140</v>
      </c>
      <c r="D8" s="100">
        <v>1565</v>
      </c>
      <c r="E8" s="100">
        <v>1666</v>
      </c>
      <c r="F8" s="100">
        <v>1422</v>
      </c>
      <c r="G8" s="100">
        <v>1457</v>
      </c>
      <c r="H8" s="100">
        <v>1247</v>
      </c>
      <c r="I8" s="100">
        <v>1267</v>
      </c>
      <c r="J8" s="100">
        <v>1226</v>
      </c>
      <c r="K8" s="100">
        <v>1177</v>
      </c>
      <c r="L8" s="100">
        <v>1214</v>
      </c>
      <c r="M8" s="100">
        <v>1361</v>
      </c>
      <c r="N8" s="100">
        <v>1318</v>
      </c>
      <c r="O8" s="100">
        <v>1410</v>
      </c>
      <c r="P8" s="100">
        <v>1310</v>
      </c>
      <c r="Q8" s="100">
        <v>1300</v>
      </c>
      <c r="R8" s="100">
        <v>1159</v>
      </c>
      <c r="S8" s="100">
        <v>1321</v>
      </c>
      <c r="T8" s="100">
        <v>1239</v>
      </c>
      <c r="U8" s="100">
        <v>1239</v>
      </c>
      <c r="V8" s="100">
        <v>1135</v>
      </c>
      <c r="W8" s="100">
        <v>1225</v>
      </c>
      <c r="X8" s="100">
        <v>1164</v>
      </c>
      <c r="Y8" s="100">
        <v>1278</v>
      </c>
      <c r="Z8" s="100">
        <v>1090</v>
      </c>
      <c r="AA8" s="100">
        <v>1281</v>
      </c>
      <c r="AB8" s="100">
        <v>1074</v>
      </c>
      <c r="AC8" s="100">
        <v>1394</v>
      </c>
      <c r="AD8" s="100">
        <v>1117</v>
      </c>
      <c r="AE8" s="100">
        <v>1202</v>
      </c>
      <c r="AF8" s="100">
        <v>1151</v>
      </c>
      <c r="AG8" s="100">
        <v>1446</v>
      </c>
      <c r="AH8" s="100">
        <v>1190</v>
      </c>
      <c r="AI8" s="100">
        <v>1412</v>
      </c>
      <c r="AJ8" s="100">
        <v>1165</v>
      </c>
      <c r="AK8" s="100">
        <v>1417</v>
      </c>
      <c r="AL8" s="100">
        <v>1143</v>
      </c>
      <c r="AM8" s="100">
        <v>1322</v>
      </c>
      <c r="AN8" s="100">
        <v>1281</v>
      </c>
      <c r="AO8" s="100">
        <v>1391</v>
      </c>
      <c r="AP8" s="100">
        <v>1189</v>
      </c>
      <c r="AQ8" s="100">
        <v>1330</v>
      </c>
      <c r="AR8" s="100">
        <v>1183</v>
      </c>
      <c r="AS8" s="100">
        <v>1391</v>
      </c>
      <c r="AT8" s="100">
        <v>1166</v>
      </c>
      <c r="AU8" s="100">
        <v>1327</v>
      </c>
      <c r="AV8" s="100">
        <v>1205</v>
      </c>
      <c r="AW8" s="100">
        <v>1419</v>
      </c>
      <c r="AX8" s="100">
        <v>1189</v>
      </c>
      <c r="AY8" s="100">
        <v>1389</v>
      </c>
      <c r="AZ8" s="100">
        <v>1202</v>
      </c>
      <c r="BA8" s="245">
        <v>1202</v>
      </c>
      <c r="BB8" s="101"/>
      <c r="BC8" s="412">
        <f t="shared" si="0"/>
        <v>-217</v>
      </c>
      <c r="BD8" s="101"/>
      <c r="BF8" s="101"/>
      <c r="BG8" s="101"/>
      <c r="BH8" s="326">
        <f t="shared" si="1"/>
        <v>-0.15292459478505993</v>
      </c>
      <c r="BI8" s="101"/>
      <c r="BJ8" s="101"/>
      <c r="BK8" s="101"/>
      <c r="BL8" s="101"/>
      <c r="BM8" s="101"/>
      <c r="BN8" s="101"/>
      <c r="BO8" s="101"/>
      <c r="BP8" s="101"/>
      <c r="BQ8" s="101"/>
      <c r="BR8" s="101"/>
      <c r="BS8" s="101"/>
    </row>
    <row r="9" spans="1:71" x14ac:dyDescent="0.3">
      <c r="A9" s="101">
        <v>5</v>
      </c>
      <c r="B9" s="131" t="s">
        <v>125</v>
      </c>
      <c r="C9" s="133" t="s">
        <v>141</v>
      </c>
      <c r="D9" s="100">
        <v>21877</v>
      </c>
      <c r="E9" s="100">
        <v>20580</v>
      </c>
      <c r="F9" s="100">
        <v>19644</v>
      </c>
      <c r="G9" s="100">
        <v>20265</v>
      </c>
      <c r="H9" s="100">
        <v>19484</v>
      </c>
      <c r="I9" s="100">
        <v>18621</v>
      </c>
      <c r="J9" s="100">
        <v>18051</v>
      </c>
      <c r="K9" s="100">
        <v>20565</v>
      </c>
      <c r="L9" s="100">
        <v>20851</v>
      </c>
      <c r="M9" s="100">
        <v>20210</v>
      </c>
      <c r="N9" s="100">
        <v>20338</v>
      </c>
      <c r="O9" s="100">
        <v>22387</v>
      </c>
      <c r="P9" s="100">
        <v>20809</v>
      </c>
      <c r="Q9" s="100">
        <v>19237</v>
      </c>
      <c r="R9" s="100">
        <v>19654</v>
      </c>
      <c r="S9" s="100">
        <v>20922</v>
      </c>
      <c r="T9" s="100">
        <v>20469</v>
      </c>
      <c r="U9" s="100">
        <v>19151</v>
      </c>
      <c r="V9" s="100">
        <v>19264</v>
      </c>
      <c r="W9" s="100">
        <v>20258</v>
      </c>
      <c r="X9" s="100">
        <v>19192</v>
      </c>
      <c r="Y9" s="100">
        <v>17825</v>
      </c>
      <c r="Z9" s="100">
        <v>17685</v>
      </c>
      <c r="AA9" s="100">
        <v>20090</v>
      </c>
      <c r="AB9" s="100">
        <v>19263</v>
      </c>
      <c r="AC9" s="100">
        <v>17647</v>
      </c>
      <c r="AD9" s="100">
        <v>17806</v>
      </c>
      <c r="AE9" s="100">
        <v>19675</v>
      </c>
      <c r="AF9" s="100">
        <v>18743</v>
      </c>
      <c r="AG9" s="100">
        <v>18136</v>
      </c>
      <c r="AH9" s="100">
        <v>18586</v>
      </c>
      <c r="AI9" s="100">
        <v>20654</v>
      </c>
      <c r="AJ9" s="100">
        <v>18810</v>
      </c>
      <c r="AK9" s="100">
        <v>17804</v>
      </c>
      <c r="AL9" s="100">
        <v>18285</v>
      </c>
      <c r="AM9" s="100">
        <v>20243</v>
      </c>
      <c r="AN9" s="100">
        <v>19931</v>
      </c>
      <c r="AO9" s="100">
        <v>18242</v>
      </c>
      <c r="AP9" s="100">
        <v>19206</v>
      </c>
      <c r="AQ9" s="100">
        <v>21279</v>
      </c>
      <c r="AR9" s="100">
        <v>19877</v>
      </c>
      <c r="AS9" s="100">
        <v>18799</v>
      </c>
      <c r="AT9" s="100">
        <v>18923</v>
      </c>
      <c r="AU9" s="100">
        <v>21265</v>
      </c>
      <c r="AV9" s="100">
        <v>19381</v>
      </c>
      <c r="AW9" s="100">
        <v>17648</v>
      </c>
      <c r="AX9" s="100">
        <v>18388</v>
      </c>
      <c r="AY9" s="100">
        <v>19744</v>
      </c>
      <c r="AZ9" s="100">
        <v>19260</v>
      </c>
      <c r="BA9" s="245">
        <v>17478</v>
      </c>
      <c r="BB9" s="101"/>
      <c r="BC9" s="412">
        <f t="shared" si="0"/>
        <v>-170</v>
      </c>
      <c r="BD9" s="101"/>
      <c r="BF9" s="101"/>
      <c r="BG9" s="101"/>
      <c r="BH9" s="326">
        <f t="shared" si="1"/>
        <v>-9.6328195829555874E-3</v>
      </c>
      <c r="BI9" s="101"/>
      <c r="BJ9" s="101"/>
      <c r="BK9" s="101"/>
      <c r="BL9" s="101"/>
      <c r="BM9" s="101"/>
      <c r="BN9" s="101"/>
      <c r="BO9" s="101"/>
      <c r="BP9" s="101"/>
      <c r="BQ9" s="101"/>
      <c r="BR9" s="101"/>
      <c r="BS9" s="101"/>
    </row>
    <row r="10" spans="1:71" x14ac:dyDescent="0.3">
      <c r="A10" s="101">
        <v>6</v>
      </c>
      <c r="B10" s="131" t="s">
        <v>125</v>
      </c>
      <c r="C10" s="133" t="s">
        <v>142</v>
      </c>
      <c r="D10" s="100">
        <v>19936</v>
      </c>
      <c r="E10" s="100">
        <v>22894</v>
      </c>
      <c r="F10" s="100">
        <v>23533</v>
      </c>
      <c r="G10" s="100">
        <v>23357</v>
      </c>
      <c r="H10" s="100">
        <v>22652</v>
      </c>
      <c r="I10" s="100">
        <v>25042</v>
      </c>
      <c r="J10" s="100">
        <v>25132</v>
      </c>
      <c r="K10" s="100">
        <v>22942</v>
      </c>
      <c r="L10" s="100">
        <v>20657</v>
      </c>
      <c r="M10" s="100">
        <v>25029</v>
      </c>
      <c r="N10" s="100">
        <v>27135</v>
      </c>
      <c r="O10" s="100">
        <v>25575</v>
      </c>
      <c r="P10" s="100">
        <v>26741</v>
      </c>
      <c r="Q10" s="100">
        <v>27816</v>
      </c>
      <c r="R10" s="100">
        <v>29596</v>
      </c>
      <c r="S10" s="100">
        <v>24032</v>
      </c>
      <c r="T10" s="100">
        <v>22128</v>
      </c>
      <c r="U10" s="100">
        <v>27398</v>
      </c>
      <c r="V10" s="100">
        <v>30654</v>
      </c>
      <c r="W10" s="100">
        <v>24086</v>
      </c>
      <c r="X10" s="100">
        <v>29124</v>
      </c>
      <c r="Y10" s="100">
        <v>27189</v>
      </c>
      <c r="Z10" s="100">
        <v>25883</v>
      </c>
      <c r="AA10" s="100">
        <v>21815</v>
      </c>
      <c r="AB10" s="100">
        <v>22998</v>
      </c>
      <c r="AC10" s="100">
        <v>24147</v>
      </c>
      <c r="AD10" s="100">
        <v>23482</v>
      </c>
      <c r="AE10" s="100">
        <v>24406</v>
      </c>
      <c r="AF10" s="100">
        <v>21894</v>
      </c>
      <c r="AG10" s="100">
        <v>23752</v>
      </c>
      <c r="AH10" s="100">
        <v>21556</v>
      </c>
      <c r="AI10" s="100">
        <v>21014</v>
      </c>
      <c r="AJ10" s="100">
        <v>21133</v>
      </c>
      <c r="AK10" s="100">
        <v>20679</v>
      </c>
      <c r="AL10" s="100">
        <v>20381</v>
      </c>
      <c r="AM10" s="100">
        <v>17237</v>
      </c>
      <c r="AN10" s="100">
        <v>20121</v>
      </c>
      <c r="AO10" s="100">
        <v>19256</v>
      </c>
      <c r="AP10" s="100">
        <v>17147</v>
      </c>
      <c r="AQ10" s="100">
        <v>17313</v>
      </c>
      <c r="AR10" s="100">
        <v>20649</v>
      </c>
      <c r="AS10" s="100">
        <v>19112</v>
      </c>
      <c r="AT10" s="100">
        <v>17552</v>
      </c>
      <c r="AU10" s="100">
        <v>18540</v>
      </c>
      <c r="AV10" s="100">
        <v>23551</v>
      </c>
      <c r="AW10" s="100">
        <v>21025</v>
      </c>
      <c r="AX10" s="100">
        <v>21945</v>
      </c>
      <c r="AY10" s="100">
        <v>20494</v>
      </c>
      <c r="AZ10" s="100">
        <v>26578</v>
      </c>
      <c r="BA10" s="245">
        <v>23602</v>
      </c>
      <c r="BB10" s="101"/>
      <c r="BC10" s="412">
        <f t="shared" si="0"/>
        <v>2577</v>
      </c>
      <c r="BD10" s="101"/>
      <c r="BF10" s="101"/>
      <c r="BG10" s="101"/>
      <c r="BH10" s="326">
        <f t="shared" si="1"/>
        <v>0.12256837098692031</v>
      </c>
      <c r="BI10" s="101"/>
      <c r="BJ10" s="101"/>
      <c r="BK10" s="101"/>
      <c r="BL10" s="101"/>
      <c r="BM10" s="101"/>
      <c r="BN10" s="101"/>
      <c r="BO10" s="101"/>
      <c r="BP10" s="101"/>
      <c r="BQ10" s="101"/>
      <c r="BR10" s="101"/>
      <c r="BS10" s="101"/>
    </row>
    <row r="11" spans="1:71" x14ac:dyDescent="0.3">
      <c r="A11" s="101">
        <v>7</v>
      </c>
      <c r="B11" s="131" t="s">
        <v>125</v>
      </c>
      <c r="C11" s="133" t="s">
        <v>143</v>
      </c>
      <c r="D11" s="100">
        <v>8422</v>
      </c>
      <c r="E11" s="100">
        <v>9702</v>
      </c>
      <c r="F11" s="100">
        <v>9109</v>
      </c>
      <c r="G11" s="100">
        <v>7493</v>
      </c>
      <c r="H11" s="100">
        <v>5878</v>
      </c>
      <c r="I11" s="100">
        <v>6604</v>
      </c>
      <c r="J11" s="100">
        <v>6627</v>
      </c>
      <c r="K11" s="100">
        <v>6570</v>
      </c>
      <c r="L11" s="100">
        <v>6524</v>
      </c>
      <c r="M11" s="100">
        <v>8074</v>
      </c>
      <c r="N11" s="100">
        <v>8877</v>
      </c>
      <c r="O11" s="100">
        <v>8296</v>
      </c>
      <c r="P11" s="100">
        <v>7464</v>
      </c>
      <c r="Q11" s="100">
        <v>9296</v>
      </c>
      <c r="R11" s="100">
        <v>9986</v>
      </c>
      <c r="S11" s="100">
        <v>8971</v>
      </c>
      <c r="T11" s="100">
        <v>7374</v>
      </c>
      <c r="U11" s="100">
        <v>8815</v>
      </c>
      <c r="V11" s="100">
        <v>9215</v>
      </c>
      <c r="W11" s="100">
        <v>7883</v>
      </c>
      <c r="X11" s="100">
        <v>6168</v>
      </c>
      <c r="Y11" s="100">
        <v>7849</v>
      </c>
      <c r="Z11" s="100">
        <v>7779</v>
      </c>
      <c r="AA11" s="100">
        <v>7268</v>
      </c>
      <c r="AB11" s="100">
        <v>6349</v>
      </c>
      <c r="AC11" s="100">
        <v>8008</v>
      </c>
      <c r="AD11" s="100">
        <v>7946</v>
      </c>
      <c r="AE11" s="100">
        <v>7543</v>
      </c>
      <c r="AF11" s="100">
        <v>6625</v>
      </c>
      <c r="AG11" s="100">
        <v>8034</v>
      </c>
      <c r="AH11" s="100">
        <v>7803</v>
      </c>
      <c r="AI11" s="100">
        <v>7575</v>
      </c>
      <c r="AJ11" s="100">
        <v>6400</v>
      </c>
      <c r="AK11" s="100">
        <v>7609</v>
      </c>
      <c r="AL11" s="100">
        <v>7580</v>
      </c>
      <c r="AM11" s="100">
        <v>7720</v>
      </c>
      <c r="AN11" s="100">
        <v>7444</v>
      </c>
      <c r="AO11" s="100">
        <v>8331</v>
      </c>
      <c r="AP11" s="100">
        <v>8651</v>
      </c>
      <c r="AQ11" s="100">
        <v>8561</v>
      </c>
      <c r="AR11" s="100">
        <v>7327</v>
      </c>
      <c r="AS11" s="100">
        <v>8468</v>
      </c>
      <c r="AT11" s="100">
        <v>8700</v>
      </c>
      <c r="AU11" s="100">
        <v>8897</v>
      </c>
      <c r="AV11" s="100">
        <v>7213</v>
      </c>
      <c r="AW11" s="100">
        <v>8521</v>
      </c>
      <c r="AX11" s="100">
        <v>8767</v>
      </c>
      <c r="AY11" s="100">
        <v>8540</v>
      </c>
      <c r="AZ11" s="100">
        <v>7104</v>
      </c>
      <c r="BA11" s="245">
        <v>8069</v>
      </c>
      <c r="BB11" s="101"/>
      <c r="BC11" s="412">
        <f t="shared" si="0"/>
        <v>-452</v>
      </c>
      <c r="BD11" s="101"/>
      <c r="BF11" s="101"/>
      <c r="BG11" s="101"/>
      <c r="BH11" s="326">
        <f t="shared" si="1"/>
        <v>-5.3045417204553469E-2</v>
      </c>
      <c r="BI11" s="101"/>
      <c r="BJ11" s="101"/>
      <c r="BK11" s="101"/>
      <c r="BL11" s="101"/>
      <c r="BM11" s="101"/>
      <c r="BN11" s="101"/>
      <c r="BO11" s="101"/>
      <c r="BP11" s="101"/>
      <c r="BQ11" s="101"/>
      <c r="BR11" s="101"/>
      <c r="BS11" s="101"/>
    </row>
    <row r="12" spans="1:71" x14ac:dyDescent="0.3">
      <c r="A12" s="101">
        <v>8</v>
      </c>
      <c r="B12" s="131" t="s">
        <v>125</v>
      </c>
      <c r="C12" s="133" t="s">
        <v>144</v>
      </c>
      <c r="D12" s="100">
        <v>25687</v>
      </c>
      <c r="E12" s="100">
        <v>27986</v>
      </c>
      <c r="F12" s="100">
        <v>24175</v>
      </c>
      <c r="G12" s="100">
        <v>19735</v>
      </c>
      <c r="H12" s="100">
        <v>13939</v>
      </c>
      <c r="I12" s="100">
        <v>13041</v>
      </c>
      <c r="J12" s="100">
        <v>12522</v>
      </c>
      <c r="K12" s="100">
        <v>13413</v>
      </c>
      <c r="L12" s="100">
        <v>19428</v>
      </c>
      <c r="M12" s="100">
        <v>23077</v>
      </c>
      <c r="N12" s="100">
        <v>20218</v>
      </c>
      <c r="O12" s="100">
        <v>22296</v>
      </c>
      <c r="P12" s="100">
        <v>23350</v>
      </c>
      <c r="Q12" s="100">
        <v>24006</v>
      </c>
      <c r="R12" s="100">
        <v>21104</v>
      </c>
      <c r="S12" s="100">
        <v>20443</v>
      </c>
      <c r="T12" s="100">
        <v>23073</v>
      </c>
      <c r="U12" s="100">
        <v>23451</v>
      </c>
      <c r="V12" s="100">
        <v>20237</v>
      </c>
      <c r="W12" s="100">
        <v>18482</v>
      </c>
      <c r="X12" s="100">
        <v>21717</v>
      </c>
      <c r="Y12" s="100">
        <v>23832</v>
      </c>
      <c r="Z12" s="100">
        <v>20815</v>
      </c>
      <c r="AA12" s="100">
        <v>21514</v>
      </c>
      <c r="AB12" s="100">
        <v>23212</v>
      </c>
      <c r="AC12" s="100">
        <v>24942</v>
      </c>
      <c r="AD12" s="100">
        <v>20354</v>
      </c>
      <c r="AE12" s="100">
        <v>20247</v>
      </c>
      <c r="AF12" s="100">
        <v>21328</v>
      </c>
      <c r="AG12" s="100">
        <v>23746</v>
      </c>
      <c r="AH12" s="100">
        <v>20978</v>
      </c>
      <c r="AI12" s="100">
        <v>20690</v>
      </c>
      <c r="AJ12" s="100">
        <v>22603</v>
      </c>
      <c r="AK12" s="100">
        <v>25455</v>
      </c>
      <c r="AL12" s="100">
        <v>20998</v>
      </c>
      <c r="AM12" s="100">
        <v>21388</v>
      </c>
      <c r="AN12" s="100">
        <v>22340</v>
      </c>
      <c r="AO12" s="100">
        <v>24929</v>
      </c>
      <c r="AP12" s="100">
        <v>22138</v>
      </c>
      <c r="AQ12" s="100">
        <v>22456</v>
      </c>
      <c r="AR12" s="100">
        <v>23882</v>
      </c>
      <c r="AS12" s="100">
        <v>26400</v>
      </c>
      <c r="AT12" s="100">
        <v>21567</v>
      </c>
      <c r="AU12" s="100">
        <v>22689</v>
      </c>
      <c r="AV12" s="100">
        <v>23715</v>
      </c>
      <c r="AW12" s="100">
        <v>25950</v>
      </c>
      <c r="AX12" s="100">
        <v>20981</v>
      </c>
      <c r="AY12" s="100">
        <v>20522</v>
      </c>
      <c r="AZ12" s="100">
        <v>23280</v>
      </c>
      <c r="BA12" s="245">
        <v>19752</v>
      </c>
      <c r="BB12" s="101"/>
      <c r="BC12" s="412">
        <f t="shared" si="0"/>
        <v>-6198</v>
      </c>
      <c r="BD12" s="101"/>
      <c r="BF12" s="101"/>
      <c r="BG12" s="101"/>
      <c r="BH12" s="326">
        <f t="shared" si="1"/>
        <v>-0.2388439306358382</v>
      </c>
      <c r="BI12" s="101"/>
      <c r="BJ12" s="101"/>
      <c r="BK12" s="101"/>
      <c r="BL12" s="101"/>
      <c r="BM12" s="101"/>
      <c r="BN12" s="101"/>
      <c r="BO12" s="101"/>
      <c r="BP12" s="101"/>
      <c r="BQ12" s="101"/>
      <c r="BR12" s="101"/>
      <c r="BS12" s="101"/>
    </row>
    <row r="13" spans="1:71" x14ac:dyDescent="0.3">
      <c r="A13" s="101">
        <v>9</v>
      </c>
      <c r="B13" s="131" t="s">
        <v>125</v>
      </c>
      <c r="C13" s="133" t="s">
        <v>145</v>
      </c>
      <c r="D13" s="100">
        <v>10342</v>
      </c>
      <c r="E13" s="100">
        <v>10985</v>
      </c>
      <c r="F13" s="100">
        <v>10303</v>
      </c>
      <c r="G13" s="100">
        <v>11056</v>
      </c>
      <c r="H13" s="100">
        <v>8696</v>
      </c>
      <c r="I13" s="100">
        <v>8045</v>
      </c>
      <c r="J13" s="100">
        <v>7590</v>
      </c>
      <c r="K13" s="100">
        <v>7365</v>
      </c>
      <c r="L13" s="100">
        <v>7206</v>
      </c>
      <c r="M13" s="100">
        <v>6808</v>
      </c>
      <c r="N13" s="100">
        <v>6107</v>
      </c>
      <c r="O13" s="100">
        <v>6780</v>
      </c>
      <c r="P13" s="100">
        <v>6160</v>
      </c>
      <c r="Q13" s="100">
        <v>5662</v>
      </c>
      <c r="R13" s="100">
        <v>5062</v>
      </c>
      <c r="S13" s="100">
        <v>5415</v>
      </c>
      <c r="T13" s="100">
        <v>6705</v>
      </c>
      <c r="U13" s="100">
        <v>6666</v>
      </c>
      <c r="V13" s="100">
        <v>6606</v>
      </c>
      <c r="W13" s="100">
        <v>8247</v>
      </c>
      <c r="X13" s="100">
        <v>6823</v>
      </c>
      <c r="Y13" s="100">
        <v>6409</v>
      </c>
      <c r="Z13" s="100">
        <v>6472</v>
      </c>
      <c r="AA13" s="100">
        <v>7677</v>
      </c>
      <c r="AB13" s="100">
        <v>5912</v>
      </c>
      <c r="AC13" s="100">
        <v>6294</v>
      </c>
      <c r="AD13" s="100">
        <v>5910</v>
      </c>
      <c r="AE13" s="100">
        <v>6726</v>
      </c>
      <c r="AF13" s="100">
        <v>5430</v>
      </c>
      <c r="AG13" s="100">
        <v>5782</v>
      </c>
      <c r="AH13" s="100">
        <v>5795</v>
      </c>
      <c r="AI13" s="100">
        <v>6353</v>
      </c>
      <c r="AJ13" s="100">
        <v>5381</v>
      </c>
      <c r="AK13" s="100">
        <v>5650</v>
      </c>
      <c r="AL13" s="100">
        <v>5462</v>
      </c>
      <c r="AM13" s="100">
        <v>6085</v>
      </c>
      <c r="AN13" s="100">
        <v>6072</v>
      </c>
      <c r="AO13" s="100">
        <v>5769</v>
      </c>
      <c r="AP13" s="100">
        <v>5766</v>
      </c>
      <c r="AQ13" s="100">
        <v>6247</v>
      </c>
      <c r="AR13" s="100">
        <v>6007</v>
      </c>
      <c r="AS13" s="100">
        <v>6258</v>
      </c>
      <c r="AT13" s="100">
        <v>5972</v>
      </c>
      <c r="AU13" s="100">
        <v>7153</v>
      </c>
      <c r="AV13" s="100">
        <v>6277</v>
      </c>
      <c r="AW13" s="100">
        <v>6504</v>
      </c>
      <c r="AX13" s="100">
        <v>6461</v>
      </c>
      <c r="AY13" s="100">
        <v>6915</v>
      </c>
      <c r="AZ13" s="100">
        <v>6132</v>
      </c>
      <c r="BA13" s="245">
        <v>4949</v>
      </c>
      <c r="BB13" s="101"/>
      <c r="BC13" s="412">
        <f t="shared" si="0"/>
        <v>-1555</v>
      </c>
      <c r="BD13" s="101"/>
      <c r="BF13" s="101"/>
      <c r="BG13" s="101"/>
      <c r="BH13" s="326">
        <f t="shared" si="1"/>
        <v>-0.23908364083640832</v>
      </c>
      <c r="BI13" s="101"/>
      <c r="BJ13" s="101"/>
      <c r="BK13" s="101"/>
      <c r="BL13" s="101"/>
      <c r="BM13" s="101"/>
      <c r="BN13" s="101"/>
      <c r="BO13" s="101"/>
      <c r="BP13" s="101"/>
      <c r="BQ13" s="101"/>
      <c r="BR13" s="101"/>
      <c r="BS13" s="101"/>
    </row>
    <row r="14" spans="1:71" x14ac:dyDescent="0.3">
      <c r="A14" s="101">
        <v>10</v>
      </c>
      <c r="B14" s="131" t="s">
        <v>125</v>
      </c>
      <c r="C14" s="133" t="s">
        <v>146</v>
      </c>
      <c r="D14" s="100">
        <v>5369</v>
      </c>
      <c r="E14" s="100">
        <v>5977</v>
      </c>
      <c r="F14" s="100">
        <v>5727</v>
      </c>
      <c r="G14" s="100">
        <v>4889</v>
      </c>
      <c r="H14" s="100">
        <v>3722</v>
      </c>
      <c r="I14" s="100">
        <v>4176</v>
      </c>
      <c r="J14" s="100">
        <v>4081</v>
      </c>
      <c r="K14" s="100">
        <v>3856</v>
      </c>
      <c r="L14" s="100">
        <v>3936</v>
      </c>
      <c r="M14" s="100">
        <v>4572</v>
      </c>
      <c r="N14" s="100">
        <v>4686</v>
      </c>
      <c r="O14" s="100">
        <v>5176</v>
      </c>
      <c r="P14" s="100">
        <v>4923</v>
      </c>
      <c r="Q14" s="100">
        <v>5431</v>
      </c>
      <c r="R14" s="100">
        <v>5408</v>
      </c>
      <c r="S14" s="100">
        <v>6000</v>
      </c>
      <c r="T14" s="100">
        <v>4423</v>
      </c>
      <c r="U14" s="100">
        <v>4689</v>
      </c>
      <c r="V14" s="100">
        <v>5145</v>
      </c>
      <c r="W14" s="100">
        <v>4806</v>
      </c>
      <c r="X14" s="100">
        <v>4653</v>
      </c>
      <c r="Y14" s="100">
        <v>4416</v>
      </c>
      <c r="Z14" s="100">
        <v>4387</v>
      </c>
      <c r="AA14" s="100">
        <v>4155</v>
      </c>
      <c r="AB14" s="100">
        <v>3296</v>
      </c>
      <c r="AC14" s="100">
        <v>3579</v>
      </c>
      <c r="AD14" s="100">
        <v>3924</v>
      </c>
      <c r="AE14" s="100">
        <v>4068</v>
      </c>
      <c r="AF14" s="100">
        <v>4639</v>
      </c>
      <c r="AG14" s="100">
        <v>4878</v>
      </c>
      <c r="AH14" s="100">
        <v>5600</v>
      </c>
      <c r="AI14" s="100">
        <v>5312</v>
      </c>
      <c r="AJ14" s="100">
        <v>4332</v>
      </c>
      <c r="AK14" s="100">
        <v>5153</v>
      </c>
      <c r="AL14" s="100">
        <v>4660</v>
      </c>
      <c r="AM14" s="100">
        <v>4963</v>
      </c>
      <c r="AN14" s="100">
        <v>4431</v>
      </c>
      <c r="AO14" s="100">
        <v>5293</v>
      </c>
      <c r="AP14" s="100">
        <v>5468</v>
      </c>
      <c r="AQ14" s="100">
        <v>5091</v>
      </c>
      <c r="AR14" s="100">
        <v>4701</v>
      </c>
      <c r="AS14" s="100">
        <v>6203</v>
      </c>
      <c r="AT14" s="100">
        <v>6315</v>
      </c>
      <c r="AU14" s="100">
        <v>6116</v>
      </c>
      <c r="AV14" s="100">
        <v>4768</v>
      </c>
      <c r="AW14" s="100">
        <v>6219</v>
      </c>
      <c r="AX14" s="100">
        <v>5994</v>
      </c>
      <c r="AY14" s="100">
        <v>5601</v>
      </c>
      <c r="AZ14" s="100">
        <v>4583</v>
      </c>
      <c r="BA14" s="245">
        <v>4811</v>
      </c>
      <c r="BB14" s="101"/>
      <c r="BC14" s="412">
        <f t="shared" si="0"/>
        <v>-1408</v>
      </c>
      <c r="BD14" s="101"/>
      <c r="BF14" s="101"/>
      <c r="BG14" s="101"/>
      <c r="BH14" s="326">
        <f t="shared" si="1"/>
        <v>-0.22640295867502813</v>
      </c>
      <c r="BI14" s="101"/>
      <c r="BJ14" s="101"/>
      <c r="BK14" s="101"/>
      <c r="BL14" s="101"/>
      <c r="BM14" s="101"/>
      <c r="BN14" s="101"/>
      <c r="BO14" s="101"/>
      <c r="BP14" s="101"/>
      <c r="BQ14" s="101"/>
      <c r="BR14" s="101"/>
      <c r="BS14" s="101"/>
    </row>
    <row r="15" spans="1:71" x14ac:dyDescent="0.3">
      <c r="A15" s="101">
        <v>11</v>
      </c>
      <c r="B15" s="131" t="s">
        <v>125</v>
      </c>
      <c r="C15" s="133" t="s">
        <v>147</v>
      </c>
      <c r="D15" s="100">
        <v>30495</v>
      </c>
      <c r="E15" s="100">
        <v>29606</v>
      </c>
      <c r="F15" s="100">
        <v>25437</v>
      </c>
      <c r="G15" s="100">
        <v>24276</v>
      </c>
      <c r="H15" s="100">
        <v>16718</v>
      </c>
      <c r="I15" s="100">
        <v>14062</v>
      </c>
      <c r="J15" s="100">
        <v>12714</v>
      </c>
      <c r="K15" s="100">
        <v>15474</v>
      </c>
      <c r="L15" s="100">
        <v>19901</v>
      </c>
      <c r="M15" s="100">
        <v>22397</v>
      </c>
      <c r="N15" s="100">
        <v>20572</v>
      </c>
      <c r="O15" s="100">
        <v>27067</v>
      </c>
      <c r="P15" s="100">
        <v>24492</v>
      </c>
      <c r="Q15" s="100">
        <v>25091</v>
      </c>
      <c r="R15" s="100">
        <v>23449</v>
      </c>
      <c r="S15" s="100">
        <v>29947</v>
      </c>
      <c r="T15" s="100">
        <v>25867</v>
      </c>
      <c r="U15" s="100">
        <v>24544</v>
      </c>
      <c r="V15" s="100">
        <v>20607</v>
      </c>
      <c r="W15" s="100">
        <v>22457</v>
      </c>
      <c r="X15" s="100">
        <v>18980</v>
      </c>
      <c r="Y15" s="100">
        <v>19343</v>
      </c>
      <c r="Z15" s="100">
        <v>16039</v>
      </c>
      <c r="AA15" s="100">
        <v>19613</v>
      </c>
      <c r="AB15" s="100">
        <v>18144</v>
      </c>
      <c r="AC15" s="100">
        <v>18926</v>
      </c>
      <c r="AD15" s="100">
        <v>16349</v>
      </c>
      <c r="AE15" s="100">
        <v>20920</v>
      </c>
      <c r="AF15" s="100">
        <v>19365</v>
      </c>
      <c r="AG15" s="100">
        <v>20712</v>
      </c>
      <c r="AH15" s="100">
        <v>18247</v>
      </c>
      <c r="AI15" s="100">
        <v>22128</v>
      </c>
      <c r="AJ15" s="100">
        <v>20840</v>
      </c>
      <c r="AK15" s="100">
        <v>19952</v>
      </c>
      <c r="AL15" s="100">
        <v>17892</v>
      </c>
      <c r="AM15" s="100">
        <v>23655</v>
      </c>
      <c r="AN15" s="100">
        <v>22151</v>
      </c>
      <c r="AO15" s="100">
        <v>22156</v>
      </c>
      <c r="AP15" s="100">
        <v>20652</v>
      </c>
      <c r="AQ15" s="100">
        <v>27153</v>
      </c>
      <c r="AR15" s="100">
        <v>25203</v>
      </c>
      <c r="AS15" s="100">
        <v>22925</v>
      </c>
      <c r="AT15" s="100">
        <v>20916</v>
      </c>
      <c r="AU15" s="100">
        <v>26612</v>
      </c>
      <c r="AV15" s="100">
        <v>25932</v>
      </c>
      <c r="AW15" s="100">
        <v>24193</v>
      </c>
      <c r="AX15" s="100">
        <v>21148</v>
      </c>
      <c r="AY15" s="100">
        <v>26180</v>
      </c>
      <c r="AZ15" s="100">
        <v>24921</v>
      </c>
      <c r="BA15" s="245">
        <v>16229</v>
      </c>
      <c r="BB15" s="101"/>
      <c r="BC15" s="412">
        <f t="shared" si="0"/>
        <v>-7964</v>
      </c>
      <c r="BD15" s="101"/>
      <c r="BF15" s="101"/>
      <c r="BG15" s="101"/>
      <c r="BH15" s="326">
        <f t="shared" si="1"/>
        <v>-0.32918612821890625</v>
      </c>
      <c r="BI15" s="101"/>
      <c r="BJ15" s="101"/>
      <c r="BK15" s="101"/>
      <c r="BL15" s="101"/>
      <c r="BM15" s="101"/>
      <c r="BN15" s="101"/>
      <c r="BO15" s="101"/>
      <c r="BP15" s="101"/>
      <c r="BQ15" s="101"/>
      <c r="BR15" s="101"/>
      <c r="BS15" s="101"/>
    </row>
    <row r="16" spans="1:71" x14ac:dyDescent="0.3">
      <c r="A16" s="101">
        <v>12</v>
      </c>
      <c r="B16" s="131" t="s">
        <v>125</v>
      </c>
      <c r="C16" s="133" t="s">
        <v>148</v>
      </c>
      <c r="D16" s="100">
        <v>20922</v>
      </c>
      <c r="E16" s="100">
        <v>18605</v>
      </c>
      <c r="F16" s="100">
        <v>15476</v>
      </c>
      <c r="G16" s="100">
        <v>14854</v>
      </c>
      <c r="H16" s="100">
        <v>11930</v>
      </c>
      <c r="I16" s="100">
        <v>10069</v>
      </c>
      <c r="J16" s="100">
        <v>8075</v>
      </c>
      <c r="K16" s="100">
        <v>9431</v>
      </c>
      <c r="L16" s="100">
        <v>19614</v>
      </c>
      <c r="M16" s="100">
        <v>16855</v>
      </c>
      <c r="N16" s="100">
        <v>13846</v>
      </c>
      <c r="O16" s="100">
        <v>18878</v>
      </c>
      <c r="P16" s="100">
        <v>27509</v>
      </c>
      <c r="Q16" s="100">
        <v>19614</v>
      </c>
      <c r="R16" s="100">
        <v>14868</v>
      </c>
      <c r="S16" s="100">
        <v>17433</v>
      </c>
      <c r="T16" s="100">
        <v>22355</v>
      </c>
      <c r="U16" s="100">
        <v>16603</v>
      </c>
      <c r="V16" s="100">
        <v>10926</v>
      </c>
      <c r="W16" s="100">
        <v>11963</v>
      </c>
      <c r="X16" s="100">
        <v>18603</v>
      </c>
      <c r="Y16" s="100">
        <v>16266</v>
      </c>
      <c r="Z16" s="100">
        <v>13455</v>
      </c>
      <c r="AA16" s="100">
        <v>15678</v>
      </c>
      <c r="AB16" s="100">
        <v>21725</v>
      </c>
      <c r="AC16" s="100">
        <v>17603</v>
      </c>
      <c r="AD16" s="100">
        <v>13911</v>
      </c>
      <c r="AE16" s="100">
        <v>15401</v>
      </c>
      <c r="AF16" s="100">
        <v>25766</v>
      </c>
      <c r="AG16" s="100">
        <v>24888</v>
      </c>
      <c r="AH16" s="100">
        <v>20316</v>
      </c>
      <c r="AI16" s="100">
        <v>24080</v>
      </c>
      <c r="AJ16" s="100">
        <v>33171</v>
      </c>
      <c r="AK16" s="100">
        <v>26192</v>
      </c>
      <c r="AL16" s="100">
        <v>19711</v>
      </c>
      <c r="AM16" s="100">
        <v>22936</v>
      </c>
      <c r="AN16" s="100">
        <v>36559</v>
      </c>
      <c r="AO16" s="100">
        <v>26784</v>
      </c>
      <c r="AP16" s="100">
        <v>21237</v>
      </c>
      <c r="AQ16" s="100">
        <v>24906</v>
      </c>
      <c r="AR16" s="100">
        <v>39570</v>
      </c>
      <c r="AS16" s="100">
        <v>28234</v>
      </c>
      <c r="AT16" s="100">
        <v>21232</v>
      </c>
      <c r="AU16" s="100">
        <v>24314</v>
      </c>
      <c r="AV16" s="100">
        <v>37797</v>
      </c>
      <c r="AW16" s="100">
        <v>28422</v>
      </c>
      <c r="AX16" s="100">
        <v>21342</v>
      </c>
      <c r="AY16" s="100">
        <v>23513</v>
      </c>
      <c r="AZ16" s="100">
        <v>35871</v>
      </c>
      <c r="BA16" s="245">
        <v>11919</v>
      </c>
      <c r="BB16" s="101"/>
      <c r="BC16" s="412">
        <f t="shared" si="0"/>
        <v>-16503</v>
      </c>
      <c r="BD16" s="101"/>
      <c r="BF16" s="101"/>
      <c r="BG16" s="101"/>
      <c r="BH16" s="326">
        <f t="shared" si="1"/>
        <v>-0.58064175638589832</v>
      </c>
      <c r="BI16" s="101"/>
      <c r="BJ16" s="101"/>
      <c r="BK16" s="101"/>
      <c r="BL16" s="101"/>
      <c r="BM16" s="101"/>
      <c r="BN16" s="101"/>
      <c r="BO16" s="101"/>
      <c r="BP16" s="101"/>
      <c r="BQ16" s="101"/>
      <c r="BR16" s="101"/>
      <c r="BS16" s="101"/>
    </row>
    <row r="17" spans="1:71" x14ac:dyDescent="0.3">
      <c r="A17" s="101">
        <v>13</v>
      </c>
      <c r="B17" s="131" t="s">
        <v>125</v>
      </c>
      <c r="C17" s="133" t="s">
        <v>149</v>
      </c>
      <c r="D17" s="100">
        <v>4657</v>
      </c>
      <c r="E17" s="100">
        <v>5457</v>
      </c>
      <c r="F17" s="100">
        <v>5089</v>
      </c>
      <c r="G17" s="100">
        <v>4782</v>
      </c>
      <c r="H17" s="100">
        <v>5193</v>
      </c>
      <c r="I17" s="100">
        <v>6313</v>
      </c>
      <c r="J17" s="100">
        <v>5367</v>
      </c>
      <c r="K17" s="100">
        <v>4867</v>
      </c>
      <c r="L17" s="100">
        <v>4497</v>
      </c>
      <c r="M17" s="100">
        <v>5201</v>
      </c>
      <c r="N17" s="100">
        <v>4300</v>
      </c>
      <c r="O17" s="100">
        <v>4120</v>
      </c>
      <c r="P17" s="100">
        <v>4749</v>
      </c>
      <c r="Q17" s="100">
        <v>5185</v>
      </c>
      <c r="R17" s="100">
        <v>4464</v>
      </c>
      <c r="S17" s="100">
        <v>3909</v>
      </c>
      <c r="T17" s="100">
        <v>3783</v>
      </c>
      <c r="U17" s="100">
        <v>4024</v>
      </c>
      <c r="V17" s="100">
        <v>4074</v>
      </c>
      <c r="W17" s="100">
        <v>4263</v>
      </c>
      <c r="X17" s="100">
        <v>5533</v>
      </c>
      <c r="Y17" s="100">
        <v>6797</v>
      </c>
      <c r="Z17" s="100">
        <v>6857</v>
      </c>
      <c r="AA17" s="100">
        <v>6130</v>
      </c>
      <c r="AB17" s="100">
        <v>5962</v>
      </c>
      <c r="AC17" s="100">
        <v>6852</v>
      </c>
      <c r="AD17" s="100">
        <v>6521</v>
      </c>
      <c r="AE17" s="100">
        <v>6113</v>
      </c>
      <c r="AF17" s="100">
        <v>5629</v>
      </c>
      <c r="AG17" s="100">
        <v>7152</v>
      </c>
      <c r="AH17" s="100">
        <v>6484</v>
      </c>
      <c r="AI17" s="100">
        <v>6379</v>
      </c>
      <c r="AJ17" s="100">
        <v>5427</v>
      </c>
      <c r="AK17" s="100">
        <v>6814</v>
      </c>
      <c r="AL17" s="100">
        <v>6336</v>
      </c>
      <c r="AM17" s="100">
        <v>6287</v>
      </c>
      <c r="AN17" s="100">
        <v>6015</v>
      </c>
      <c r="AO17" s="100">
        <v>7548</v>
      </c>
      <c r="AP17" s="100">
        <v>7053</v>
      </c>
      <c r="AQ17" s="100">
        <v>6825</v>
      </c>
      <c r="AR17" s="100">
        <v>5367</v>
      </c>
      <c r="AS17" s="100">
        <v>6436</v>
      </c>
      <c r="AT17" s="100">
        <v>5877</v>
      </c>
      <c r="AU17" s="100">
        <v>6038</v>
      </c>
      <c r="AV17" s="100">
        <v>5286</v>
      </c>
      <c r="AW17" s="100">
        <v>6521</v>
      </c>
      <c r="AX17" s="100">
        <v>5991</v>
      </c>
      <c r="AY17" s="100">
        <v>5968</v>
      </c>
      <c r="AZ17" s="100">
        <v>5441</v>
      </c>
      <c r="BA17" s="245">
        <v>5168</v>
      </c>
      <c r="BB17" s="101"/>
      <c r="BC17" s="412">
        <f t="shared" si="0"/>
        <v>-1353</v>
      </c>
      <c r="BD17" s="101"/>
      <c r="BF17" s="101"/>
      <c r="BG17" s="101"/>
      <c r="BH17" s="326">
        <f t="shared" si="1"/>
        <v>-0.20748351479834382</v>
      </c>
      <c r="BI17" s="101"/>
      <c r="BJ17" s="101"/>
      <c r="BK17" s="101"/>
      <c r="BL17" s="101"/>
      <c r="BM17" s="101"/>
      <c r="BN17" s="101"/>
      <c r="BO17" s="101"/>
      <c r="BP17" s="101"/>
      <c r="BQ17" s="101"/>
      <c r="BR17" s="101"/>
      <c r="BS17" s="101"/>
    </row>
    <row r="18" spans="1:71" x14ac:dyDescent="0.3">
      <c r="A18" s="101">
        <v>14</v>
      </c>
      <c r="B18" s="131" t="s">
        <v>125</v>
      </c>
      <c r="C18" s="133" t="s">
        <v>150</v>
      </c>
      <c r="D18" s="100">
        <v>11076</v>
      </c>
      <c r="E18" s="100">
        <v>11675</v>
      </c>
      <c r="F18" s="100">
        <v>10927</v>
      </c>
      <c r="G18" s="100">
        <v>10733</v>
      </c>
      <c r="H18" s="100">
        <v>9790</v>
      </c>
      <c r="I18" s="100">
        <v>9563</v>
      </c>
      <c r="J18" s="100">
        <v>9327</v>
      </c>
      <c r="K18" s="100">
        <v>10392</v>
      </c>
      <c r="L18" s="100">
        <v>9279</v>
      </c>
      <c r="M18" s="100">
        <v>9519</v>
      </c>
      <c r="N18" s="100">
        <v>10012</v>
      </c>
      <c r="O18" s="100">
        <v>11220</v>
      </c>
      <c r="P18" s="100">
        <v>9814</v>
      </c>
      <c r="Q18" s="100">
        <v>9628</v>
      </c>
      <c r="R18" s="100">
        <v>10351</v>
      </c>
      <c r="S18" s="100">
        <v>11135</v>
      </c>
      <c r="T18" s="100">
        <v>8899</v>
      </c>
      <c r="U18" s="100">
        <v>8644</v>
      </c>
      <c r="V18" s="100">
        <v>9469</v>
      </c>
      <c r="W18" s="100">
        <v>9870</v>
      </c>
      <c r="X18" s="100">
        <v>8103</v>
      </c>
      <c r="Y18" s="100">
        <v>7370</v>
      </c>
      <c r="Z18" s="100">
        <v>8399</v>
      </c>
      <c r="AA18" s="100">
        <v>9336</v>
      </c>
      <c r="AB18" s="100">
        <v>8448</v>
      </c>
      <c r="AC18" s="100">
        <v>8068</v>
      </c>
      <c r="AD18" s="100">
        <v>8632</v>
      </c>
      <c r="AE18" s="100">
        <v>9577</v>
      </c>
      <c r="AF18" s="100">
        <v>7227</v>
      </c>
      <c r="AG18" s="100">
        <v>8120</v>
      </c>
      <c r="AH18" s="100">
        <v>8131</v>
      </c>
      <c r="AI18" s="100">
        <v>10021</v>
      </c>
      <c r="AJ18" s="100">
        <v>8582</v>
      </c>
      <c r="AK18" s="100">
        <v>8645</v>
      </c>
      <c r="AL18" s="100">
        <v>8689</v>
      </c>
      <c r="AM18" s="100">
        <v>10070</v>
      </c>
      <c r="AN18" s="100">
        <v>7787</v>
      </c>
      <c r="AO18" s="100">
        <v>7761</v>
      </c>
      <c r="AP18" s="100">
        <v>7891</v>
      </c>
      <c r="AQ18" s="100">
        <v>9503</v>
      </c>
      <c r="AR18" s="100">
        <v>7602</v>
      </c>
      <c r="AS18" s="100">
        <v>7815</v>
      </c>
      <c r="AT18" s="100">
        <v>8181</v>
      </c>
      <c r="AU18" s="100">
        <v>9470</v>
      </c>
      <c r="AV18" s="100">
        <v>8002</v>
      </c>
      <c r="AW18" s="100">
        <v>7635</v>
      </c>
      <c r="AX18" s="100">
        <v>7783</v>
      </c>
      <c r="AY18" s="100">
        <v>9047</v>
      </c>
      <c r="AZ18" s="100">
        <v>7975</v>
      </c>
      <c r="BA18" s="245">
        <v>6742</v>
      </c>
      <c r="BB18" s="101"/>
      <c r="BC18" s="412">
        <f t="shared" si="0"/>
        <v>-893</v>
      </c>
      <c r="BD18" s="101"/>
      <c r="BF18" s="101"/>
      <c r="BG18" s="101"/>
      <c r="BH18" s="326">
        <f t="shared" si="1"/>
        <v>-0.11696136214800257</v>
      </c>
      <c r="BI18" s="101"/>
      <c r="BJ18" s="101"/>
      <c r="BK18" s="101"/>
      <c r="BL18" s="101"/>
      <c r="BM18" s="101"/>
      <c r="BN18" s="101"/>
      <c r="BO18" s="101"/>
      <c r="BP18" s="101"/>
      <c r="BQ18" s="101"/>
      <c r="BR18" s="101"/>
      <c r="BS18" s="101"/>
    </row>
    <row r="19" spans="1:71" x14ac:dyDescent="0.3">
      <c r="A19" s="101">
        <v>15</v>
      </c>
      <c r="B19" s="131" t="s">
        <v>191</v>
      </c>
      <c r="C19" s="133" t="s">
        <v>151</v>
      </c>
      <c r="D19" s="100">
        <v>37868</v>
      </c>
      <c r="E19" s="100">
        <v>30506</v>
      </c>
      <c r="F19" s="100">
        <v>25530</v>
      </c>
      <c r="G19" s="100">
        <v>33174</v>
      </c>
      <c r="H19" s="100">
        <v>38298</v>
      </c>
      <c r="I19" s="100">
        <v>28403</v>
      </c>
      <c r="J19" s="100">
        <v>24187</v>
      </c>
      <c r="K19" s="100">
        <v>33022</v>
      </c>
      <c r="L19" s="100">
        <v>36808</v>
      </c>
      <c r="M19" s="100">
        <v>29778</v>
      </c>
      <c r="N19" s="100">
        <v>23871</v>
      </c>
      <c r="O19" s="100">
        <v>33964</v>
      </c>
      <c r="P19" s="100">
        <v>37709</v>
      </c>
      <c r="Q19" s="100">
        <v>29192</v>
      </c>
      <c r="R19" s="100">
        <v>26070</v>
      </c>
      <c r="S19" s="100">
        <v>34188</v>
      </c>
      <c r="T19" s="100">
        <v>41485</v>
      </c>
      <c r="U19" s="100">
        <v>34793</v>
      </c>
      <c r="V19" s="100">
        <v>28343</v>
      </c>
      <c r="W19" s="100">
        <v>37965</v>
      </c>
      <c r="X19" s="100">
        <v>42006</v>
      </c>
      <c r="Y19" s="100">
        <v>32666</v>
      </c>
      <c r="Z19" s="100">
        <v>27193</v>
      </c>
      <c r="AA19" s="100">
        <v>36554</v>
      </c>
      <c r="AB19" s="100">
        <v>43564</v>
      </c>
      <c r="AC19" s="100">
        <v>34410</v>
      </c>
      <c r="AD19" s="100">
        <v>28064</v>
      </c>
      <c r="AE19" s="100">
        <v>37527</v>
      </c>
      <c r="AF19" s="100">
        <v>42437</v>
      </c>
      <c r="AG19" s="100">
        <v>35075</v>
      </c>
      <c r="AH19" s="100">
        <v>30469</v>
      </c>
      <c r="AI19" s="100">
        <v>37587</v>
      </c>
      <c r="AJ19" s="100">
        <v>43114</v>
      </c>
      <c r="AK19" s="100">
        <v>32803</v>
      </c>
      <c r="AL19" s="100">
        <v>27429</v>
      </c>
      <c r="AM19" s="100">
        <v>36083</v>
      </c>
      <c r="AN19" s="100">
        <v>39852</v>
      </c>
      <c r="AO19" s="100">
        <v>32702</v>
      </c>
      <c r="AP19" s="100">
        <v>26923</v>
      </c>
      <c r="AQ19" s="100">
        <v>33996</v>
      </c>
      <c r="AR19" s="100">
        <v>37931</v>
      </c>
      <c r="AS19" s="100">
        <v>29146</v>
      </c>
      <c r="AT19" s="100">
        <v>22811</v>
      </c>
      <c r="AU19" s="100">
        <v>30996</v>
      </c>
      <c r="AV19" s="100">
        <v>37514</v>
      </c>
      <c r="AW19" s="100">
        <v>30469</v>
      </c>
      <c r="AX19" s="100">
        <v>24424</v>
      </c>
      <c r="AY19" s="100">
        <v>31651</v>
      </c>
      <c r="AZ19" s="100">
        <v>38528</v>
      </c>
      <c r="BA19" s="245">
        <v>29770</v>
      </c>
      <c r="BB19" s="101"/>
      <c r="BC19" s="412">
        <f t="shared" si="0"/>
        <v>-699</v>
      </c>
      <c r="BD19" s="101"/>
      <c r="BF19" s="101"/>
      <c r="BG19" s="101"/>
      <c r="BH19" s="326">
        <f t="shared" si="1"/>
        <v>-2.2941350224818691E-2</v>
      </c>
      <c r="BI19" s="101"/>
      <c r="BJ19" s="101"/>
      <c r="BK19" s="101"/>
      <c r="BL19" s="101"/>
      <c r="BM19" s="101"/>
      <c r="BN19" s="101"/>
      <c r="BO19" s="101"/>
      <c r="BP19" s="101"/>
      <c r="BQ19" s="101"/>
      <c r="BR19" s="101"/>
      <c r="BS19" s="101"/>
    </row>
    <row r="20" spans="1:71" x14ac:dyDescent="0.3">
      <c r="A20" s="101">
        <v>16</v>
      </c>
      <c r="B20" s="131" t="s">
        <v>127</v>
      </c>
      <c r="C20" s="133" t="s">
        <v>152</v>
      </c>
      <c r="D20" s="100">
        <v>52362</v>
      </c>
      <c r="E20" s="100">
        <v>71287</v>
      </c>
      <c r="F20" s="100">
        <v>55333</v>
      </c>
      <c r="G20" s="100">
        <v>62299</v>
      </c>
      <c r="H20" s="100">
        <v>49223</v>
      </c>
      <c r="I20" s="100">
        <v>70872</v>
      </c>
      <c r="J20" s="100">
        <v>58326</v>
      </c>
      <c r="K20" s="100">
        <v>66454</v>
      </c>
      <c r="L20" s="100">
        <v>49201</v>
      </c>
      <c r="M20" s="100">
        <v>69670</v>
      </c>
      <c r="N20" s="100">
        <v>58367</v>
      </c>
      <c r="O20" s="100">
        <v>64923</v>
      </c>
      <c r="P20" s="100">
        <v>51603</v>
      </c>
      <c r="Q20" s="100">
        <v>72567</v>
      </c>
      <c r="R20" s="100">
        <v>60104</v>
      </c>
      <c r="S20" s="100">
        <v>65548</v>
      </c>
      <c r="T20" s="100">
        <v>55728</v>
      </c>
      <c r="U20" s="100">
        <v>72048</v>
      </c>
      <c r="V20" s="100">
        <v>56731</v>
      </c>
      <c r="W20" s="100">
        <v>64111</v>
      </c>
      <c r="X20" s="100">
        <v>53244</v>
      </c>
      <c r="Y20" s="100">
        <v>71357</v>
      </c>
      <c r="Z20" s="100">
        <v>55453</v>
      </c>
      <c r="AA20" s="100">
        <v>60002</v>
      </c>
      <c r="AB20" s="100">
        <v>55661</v>
      </c>
      <c r="AC20" s="100">
        <v>71613</v>
      </c>
      <c r="AD20" s="100">
        <v>57563</v>
      </c>
      <c r="AE20" s="100">
        <v>63349</v>
      </c>
      <c r="AF20" s="100">
        <v>59410</v>
      </c>
      <c r="AG20" s="100">
        <v>75469</v>
      </c>
      <c r="AH20" s="100">
        <v>60893</v>
      </c>
      <c r="AI20" s="100">
        <v>69171</v>
      </c>
      <c r="AJ20" s="100">
        <v>61146</v>
      </c>
      <c r="AK20" s="100">
        <v>75241</v>
      </c>
      <c r="AL20" s="100">
        <v>59226</v>
      </c>
      <c r="AM20" s="100">
        <v>66368</v>
      </c>
      <c r="AN20" s="100">
        <v>64417</v>
      </c>
      <c r="AO20" s="100">
        <v>83311</v>
      </c>
      <c r="AP20" s="100">
        <v>66781</v>
      </c>
      <c r="AQ20" s="100">
        <v>72500</v>
      </c>
      <c r="AR20" s="100">
        <v>70848</v>
      </c>
      <c r="AS20" s="100">
        <v>86269</v>
      </c>
      <c r="AT20" s="100">
        <v>63259</v>
      </c>
      <c r="AU20" s="100">
        <v>73367</v>
      </c>
      <c r="AV20" s="100">
        <v>74161</v>
      </c>
      <c r="AW20" s="100">
        <v>87145</v>
      </c>
      <c r="AX20" s="100">
        <v>65339</v>
      </c>
      <c r="AY20" s="100">
        <v>76184</v>
      </c>
      <c r="AZ20" s="100">
        <v>75020</v>
      </c>
      <c r="BA20" s="245">
        <v>88065</v>
      </c>
      <c r="BB20" s="101"/>
      <c r="BC20" s="412">
        <f t="shared" si="0"/>
        <v>920</v>
      </c>
      <c r="BD20" s="101"/>
      <c r="BF20" s="101"/>
      <c r="BG20" s="101"/>
      <c r="BH20" s="326">
        <f t="shared" si="1"/>
        <v>1.055711744793153E-2</v>
      </c>
      <c r="BI20" s="101"/>
      <c r="BJ20" s="101"/>
      <c r="BK20" s="101"/>
      <c r="BL20" s="101"/>
      <c r="BM20" s="101"/>
      <c r="BN20" s="101"/>
      <c r="BO20" s="101"/>
      <c r="BP20" s="101"/>
      <c r="BQ20" s="101"/>
      <c r="BR20" s="101"/>
      <c r="BS20" s="101"/>
    </row>
    <row r="21" spans="1:71" x14ac:dyDescent="0.3">
      <c r="A21" s="101">
        <v>17</v>
      </c>
      <c r="B21" s="131" t="s">
        <v>129</v>
      </c>
      <c r="C21" s="133" t="s">
        <v>153</v>
      </c>
      <c r="D21" s="100">
        <v>82144</v>
      </c>
      <c r="E21" s="100">
        <v>86778</v>
      </c>
      <c r="F21" s="100">
        <v>81419</v>
      </c>
      <c r="G21" s="100">
        <v>86808</v>
      </c>
      <c r="H21" s="100">
        <v>78861</v>
      </c>
      <c r="I21" s="100">
        <v>82945</v>
      </c>
      <c r="J21" s="100">
        <v>81128</v>
      </c>
      <c r="K21" s="100">
        <v>94761</v>
      </c>
      <c r="L21" s="100">
        <v>80792</v>
      </c>
      <c r="M21" s="100">
        <v>88669</v>
      </c>
      <c r="N21" s="100">
        <v>84179</v>
      </c>
      <c r="O21" s="100">
        <v>97660</v>
      </c>
      <c r="P21" s="100">
        <v>86879</v>
      </c>
      <c r="Q21" s="100">
        <v>92064</v>
      </c>
      <c r="R21" s="100">
        <v>88048</v>
      </c>
      <c r="S21" s="100">
        <v>97736</v>
      </c>
      <c r="T21" s="100">
        <v>87782</v>
      </c>
      <c r="U21" s="100">
        <v>92406</v>
      </c>
      <c r="V21" s="100">
        <v>87706</v>
      </c>
      <c r="W21" s="100">
        <v>97163</v>
      </c>
      <c r="X21" s="100">
        <v>89673</v>
      </c>
      <c r="Y21" s="100">
        <v>100019</v>
      </c>
      <c r="Z21" s="100">
        <v>94114</v>
      </c>
      <c r="AA21" s="100">
        <v>104699</v>
      </c>
      <c r="AB21" s="100">
        <v>95218</v>
      </c>
      <c r="AC21" s="100">
        <v>106141</v>
      </c>
      <c r="AD21" s="100">
        <v>99753</v>
      </c>
      <c r="AE21" s="100">
        <v>112551</v>
      </c>
      <c r="AF21" s="100">
        <v>100128</v>
      </c>
      <c r="AG21" s="100">
        <v>108477</v>
      </c>
      <c r="AH21" s="100">
        <v>106096</v>
      </c>
      <c r="AI21" s="100">
        <v>119486</v>
      </c>
      <c r="AJ21" s="100">
        <v>105233</v>
      </c>
      <c r="AK21" s="100">
        <v>117886</v>
      </c>
      <c r="AL21" s="100">
        <v>110439</v>
      </c>
      <c r="AM21" s="100">
        <v>124620</v>
      </c>
      <c r="AN21" s="100">
        <v>107932</v>
      </c>
      <c r="AO21" s="100">
        <v>121744</v>
      </c>
      <c r="AP21" s="100">
        <v>114551</v>
      </c>
      <c r="AQ21" s="100">
        <v>127227</v>
      </c>
      <c r="AR21" s="100">
        <v>105658</v>
      </c>
      <c r="AS21" s="100">
        <v>122082</v>
      </c>
      <c r="AT21" s="100">
        <v>107864</v>
      </c>
      <c r="AU21" s="100">
        <v>122218</v>
      </c>
      <c r="AV21" s="100">
        <v>107176</v>
      </c>
      <c r="AW21" s="100">
        <v>122371</v>
      </c>
      <c r="AX21" s="100">
        <v>113023</v>
      </c>
      <c r="AY21" s="100">
        <v>125398</v>
      </c>
      <c r="AZ21" s="100">
        <v>109299</v>
      </c>
      <c r="BA21" s="245">
        <v>112045</v>
      </c>
      <c r="BB21" s="101"/>
      <c r="BC21" s="412">
        <f t="shared" si="0"/>
        <v>-10326</v>
      </c>
      <c r="BD21" s="101"/>
      <c r="BF21" s="101"/>
      <c r="BG21" s="101"/>
      <c r="BH21" s="326">
        <f t="shared" si="1"/>
        <v>-8.4382737740150815E-2</v>
      </c>
      <c r="BI21" s="101"/>
      <c r="BJ21" s="101"/>
      <c r="BK21" s="101"/>
      <c r="BL21" s="101"/>
      <c r="BM21" s="101"/>
      <c r="BN21" s="101"/>
      <c r="BO21" s="101"/>
      <c r="BP21" s="101"/>
      <c r="BQ21" s="101"/>
      <c r="BR21" s="101"/>
      <c r="BS21" s="101"/>
    </row>
    <row r="22" spans="1:71" x14ac:dyDescent="0.3">
      <c r="A22" s="101">
        <v>18</v>
      </c>
      <c r="B22" s="133" t="s">
        <v>128</v>
      </c>
      <c r="C22" s="133" t="s">
        <v>154</v>
      </c>
      <c r="D22" s="100">
        <v>38727</v>
      </c>
      <c r="E22" s="100">
        <v>42530</v>
      </c>
      <c r="F22" s="100">
        <v>40325</v>
      </c>
      <c r="G22" s="100">
        <v>40886</v>
      </c>
      <c r="H22" s="100">
        <v>34319</v>
      </c>
      <c r="I22" s="100">
        <v>37035</v>
      </c>
      <c r="J22" s="100">
        <v>35725</v>
      </c>
      <c r="K22" s="100">
        <v>38521</v>
      </c>
      <c r="L22" s="100">
        <v>33931</v>
      </c>
      <c r="M22" s="100">
        <v>39105</v>
      </c>
      <c r="N22" s="100">
        <v>38564</v>
      </c>
      <c r="O22" s="100">
        <v>43309</v>
      </c>
      <c r="P22" s="100">
        <v>38282</v>
      </c>
      <c r="Q22" s="100">
        <v>43891</v>
      </c>
      <c r="R22" s="100">
        <v>42280</v>
      </c>
      <c r="S22" s="100">
        <v>45447</v>
      </c>
      <c r="T22" s="100">
        <v>38742</v>
      </c>
      <c r="U22" s="100">
        <v>42328</v>
      </c>
      <c r="V22" s="100">
        <v>40779</v>
      </c>
      <c r="W22" s="100">
        <v>44414</v>
      </c>
      <c r="X22" s="100">
        <v>38128</v>
      </c>
      <c r="Y22" s="100">
        <v>43475</v>
      </c>
      <c r="Z22" s="100">
        <v>42510</v>
      </c>
      <c r="AA22" s="100">
        <v>46795</v>
      </c>
      <c r="AB22" s="100">
        <v>39791</v>
      </c>
      <c r="AC22" s="100">
        <v>44734</v>
      </c>
      <c r="AD22" s="100">
        <v>43510</v>
      </c>
      <c r="AE22" s="100">
        <v>45706</v>
      </c>
      <c r="AF22" s="100">
        <v>39971</v>
      </c>
      <c r="AG22" s="100">
        <v>42668</v>
      </c>
      <c r="AH22" s="100">
        <v>42006</v>
      </c>
      <c r="AI22" s="100">
        <v>45390</v>
      </c>
      <c r="AJ22" s="100">
        <v>38963</v>
      </c>
      <c r="AK22" s="100">
        <v>43765</v>
      </c>
      <c r="AL22" s="100">
        <v>42653</v>
      </c>
      <c r="AM22" s="100">
        <v>46355</v>
      </c>
      <c r="AN22" s="100">
        <v>39115</v>
      </c>
      <c r="AO22" s="100">
        <v>43968</v>
      </c>
      <c r="AP22" s="100">
        <v>42932</v>
      </c>
      <c r="AQ22" s="100">
        <v>46960</v>
      </c>
      <c r="AR22" s="100">
        <v>41155</v>
      </c>
      <c r="AS22" s="100">
        <v>47496</v>
      </c>
      <c r="AT22" s="100">
        <v>45274</v>
      </c>
      <c r="AU22" s="100">
        <v>49407</v>
      </c>
      <c r="AV22" s="100">
        <v>40974</v>
      </c>
      <c r="AW22" s="100">
        <v>46885</v>
      </c>
      <c r="AX22" s="100">
        <v>45636</v>
      </c>
      <c r="AY22" s="100">
        <v>48425</v>
      </c>
      <c r="AZ22" s="100">
        <v>39437</v>
      </c>
      <c r="BA22" s="245">
        <v>35102</v>
      </c>
      <c r="BB22" s="101"/>
      <c r="BC22" s="412">
        <f t="shared" si="0"/>
        <v>-11783</v>
      </c>
      <c r="BD22" s="101"/>
      <c r="BF22" s="101"/>
      <c r="BG22" s="101"/>
      <c r="BH22" s="326">
        <f t="shared" si="1"/>
        <v>-0.25131705236216273</v>
      </c>
      <c r="BI22" s="101"/>
      <c r="BJ22" s="101"/>
      <c r="BK22" s="101"/>
      <c r="BL22" s="101"/>
      <c r="BM22" s="101"/>
      <c r="BN22" s="101"/>
      <c r="BO22" s="101"/>
      <c r="BP22" s="101"/>
      <c r="BQ22" s="101"/>
      <c r="BR22" s="101"/>
      <c r="BS22" s="101"/>
    </row>
    <row r="23" spans="1:71" x14ac:dyDescent="0.3">
      <c r="A23" s="101">
        <v>19</v>
      </c>
      <c r="B23" s="131" t="s">
        <v>129</v>
      </c>
      <c r="C23" s="133" t="s">
        <v>155</v>
      </c>
      <c r="D23" s="100">
        <v>14439</v>
      </c>
      <c r="E23" s="100">
        <v>16031</v>
      </c>
      <c r="F23" s="100">
        <v>16104</v>
      </c>
      <c r="G23" s="100">
        <v>13335</v>
      </c>
      <c r="H23" s="100">
        <v>13977</v>
      </c>
      <c r="I23" s="100">
        <v>15544</v>
      </c>
      <c r="J23" s="100">
        <v>16156</v>
      </c>
      <c r="K23" s="100">
        <v>13180</v>
      </c>
      <c r="L23" s="100">
        <v>14200</v>
      </c>
      <c r="M23" s="100">
        <v>16121</v>
      </c>
      <c r="N23" s="100">
        <v>16672</v>
      </c>
      <c r="O23" s="100">
        <v>13586</v>
      </c>
      <c r="P23" s="100">
        <v>14883</v>
      </c>
      <c r="Q23" s="100">
        <v>16645</v>
      </c>
      <c r="R23" s="100">
        <v>16862</v>
      </c>
      <c r="S23" s="100">
        <v>13742</v>
      </c>
      <c r="T23" s="100">
        <v>15181</v>
      </c>
      <c r="U23" s="100">
        <v>17092</v>
      </c>
      <c r="V23" s="100">
        <v>17109</v>
      </c>
      <c r="W23" s="100">
        <v>13885</v>
      </c>
      <c r="X23" s="100">
        <v>15626</v>
      </c>
      <c r="Y23" s="100">
        <v>17780</v>
      </c>
      <c r="Z23" s="100">
        <v>17841</v>
      </c>
      <c r="AA23" s="100">
        <v>14664</v>
      </c>
      <c r="AB23" s="100">
        <v>16124</v>
      </c>
      <c r="AC23" s="100">
        <v>18362</v>
      </c>
      <c r="AD23" s="100">
        <v>18523</v>
      </c>
      <c r="AE23" s="100">
        <v>15471</v>
      </c>
      <c r="AF23" s="100">
        <v>17187</v>
      </c>
      <c r="AG23" s="100">
        <v>19023</v>
      </c>
      <c r="AH23" s="100">
        <v>19854</v>
      </c>
      <c r="AI23" s="100">
        <v>16371</v>
      </c>
      <c r="AJ23" s="100">
        <v>17819</v>
      </c>
      <c r="AK23" s="100">
        <v>20081</v>
      </c>
      <c r="AL23" s="100">
        <v>20624</v>
      </c>
      <c r="AM23" s="100">
        <v>16889</v>
      </c>
      <c r="AN23" s="100">
        <v>18192</v>
      </c>
      <c r="AO23" s="100">
        <v>20493</v>
      </c>
      <c r="AP23" s="100">
        <v>21085</v>
      </c>
      <c r="AQ23" s="100">
        <v>17278</v>
      </c>
      <c r="AR23" s="100">
        <v>18190</v>
      </c>
      <c r="AS23" s="100">
        <v>21416</v>
      </c>
      <c r="AT23" s="100">
        <v>21457</v>
      </c>
      <c r="AU23" s="100">
        <v>17847</v>
      </c>
      <c r="AV23" s="100">
        <v>18433</v>
      </c>
      <c r="AW23" s="100">
        <v>21440</v>
      </c>
      <c r="AX23" s="100">
        <v>21683</v>
      </c>
      <c r="AY23" s="100">
        <v>17746</v>
      </c>
      <c r="AZ23" s="100">
        <v>16778</v>
      </c>
      <c r="BA23" s="245">
        <v>11432</v>
      </c>
      <c r="BB23" s="101"/>
      <c r="BC23" s="412">
        <f t="shared" si="0"/>
        <v>-10008</v>
      </c>
      <c r="BD23" s="101"/>
      <c r="BF23" s="101"/>
      <c r="BG23" s="101"/>
      <c r="BH23" s="326">
        <f t="shared" si="1"/>
        <v>-0.46679104477611943</v>
      </c>
      <c r="BI23" s="101"/>
      <c r="BJ23" s="101"/>
      <c r="BK23" s="101"/>
      <c r="BL23" s="101"/>
      <c r="BM23" s="101"/>
      <c r="BN23" s="101"/>
      <c r="BO23" s="101"/>
      <c r="BP23" s="101"/>
      <c r="BQ23" s="101"/>
      <c r="BR23" s="101"/>
      <c r="BS23" s="101"/>
    </row>
    <row r="24" spans="1:71" x14ac:dyDescent="0.3">
      <c r="A24" s="101">
        <v>20</v>
      </c>
      <c r="B24" s="131" t="s">
        <v>129</v>
      </c>
      <c r="C24" s="133" t="s">
        <v>156</v>
      </c>
      <c r="D24" s="100">
        <v>11094</v>
      </c>
      <c r="E24" s="100">
        <v>11867</v>
      </c>
      <c r="F24" s="100">
        <v>11210</v>
      </c>
      <c r="G24" s="100">
        <v>12704</v>
      </c>
      <c r="H24" s="100">
        <v>11205</v>
      </c>
      <c r="I24" s="100">
        <v>13345</v>
      </c>
      <c r="J24" s="100">
        <v>12998</v>
      </c>
      <c r="K24" s="100">
        <v>15041</v>
      </c>
      <c r="L24" s="100">
        <v>16703</v>
      </c>
      <c r="M24" s="100">
        <v>16412</v>
      </c>
      <c r="N24" s="100">
        <v>16715</v>
      </c>
      <c r="O24" s="100">
        <v>18432</v>
      </c>
      <c r="P24" s="100">
        <v>19484</v>
      </c>
      <c r="Q24" s="100">
        <v>18856</v>
      </c>
      <c r="R24" s="100">
        <v>19438</v>
      </c>
      <c r="S24" s="100">
        <v>20589</v>
      </c>
      <c r="T24" s="100">
        <v>20415</v>
      </c>
      <c r="U24" s="100">
        <v>19121</v>
      </c>
      <c r="V24" s="100">
        <v>18400</v>
      </c>
      <c r="W24" s="100">
        <v>19875</v>
      </c>
      <c r="X24" s="100">
        <v>19817</v>
      </c>
      <c r="Y24" s="100">
        <v>18595</v>
      </c>
      <c r="Z24" s="100">
        <v>19934</v>
      </c>
      <c r="AA24" s="100">
        <v>21364</v>
      </c>
      <c r="AB24" s="100">
        <v>20455</v>
      </c>
      <c r="AC24" s="100">
        <v>19634</v>
      </c>
      <c r="AD24" s="100">
        <v>20558</v>
      </c>
      <c r="AE24" s="100">
        <v>23045</v>
      </c>
      <c r="AF24" s="100">
        <v>23548</v>
      </c>
      <c r="AG24" s="100">
        <v>23677</v>
      </c>
      <c r="AH24" s="100">
        <v>24816</v>
      </c>
      <c r="AI24" s="100">
        <v>25166</v>
      </c>
      <c r="AJ24" s="100">
        <v>22338</v>
      </c>
      <c r="AK24" s="100">
        <v>21162</v>
      </c>
      <c r="AL24" s="100">
        <v>19675</v>
      </c>
      <c r="AM24" s="100">
        <v>21988</v>
      </c>
      <c r="AN24" s="100">
        <v>21602</v>
      </c>
      <c r="AO24" s="100">
        <v>19792</v>
      </c>
      <c r="AP24" s="100">
        <v>19392</v>
      </c>
      <c r="AQ24" s="100">
        <v>18977</v>
      </c>
      <c r="AR24" s="100">
        <v>21455</v>
      </c>
      <c r="AS24" s="100">
        <v>21795</v>
      </c>
      <c r="AT24" s="100">
        <v>22218</v>
      </c>
      <c r="AU24" s="100">
        <v>23137</v>
      </c>
      <c r="AV24" s="100">
        <v>22527</v>
      </c>
      <c r="AW24" s="100">
        <v>22095</v>
      </c>
      <c r="AX24" s="100">
        <v>22272</v>
      </c>
      <c r="AY24" s="100">
        <v>22493</v>
      </c>
      <c r="AZ24" s="100">
        <v>21925</v>
      </c>
      <c r="BA24" s="245">
        <v>20561</v>
      </c>
      <c r="BB24" s="101"/>
      <c r="BC24" s="412">
        <f t="shared" si="0"/>
        <v>-1534</v>
      </c>
      <c r="BD24" s="101"/>
      <c r="BF24" s="101"/>
      <c r="BG24" s="101"/>
      <c r="BH24" s="326">
        <f t="shared" si="1"/>
        <v>-6.9427472278796087E-2</v>
      </c>
      <c r="BI24" s="101"/>
      <c r="BJ24" s="101"/>
      <c r="BK24" s="101"/>
      <c r="BL24" s="101"/>
      <c r="BM24" s="101"/>
      <c r="BN24" s="101"/>
      <c r="BO24" s="101"/>
      <c r="BP24" s="101"/>
      <c r="BQ24" s="101"/>
      <c r="BR24" s="101"/>
      <c r="BS24" s="101"/>
    </row>
    <row r="25" spans="1:71" x14ac:dyDescent="0.3">
      <c r="A25" s="101">
        <v>21</v>
      </c>
      <c r="B25" s="131" t="s">
        <v>129</v>
      </c>
      <c r="C25" s="133" t="s">
        <v>157</v>
      </c>
      <c r="D25" s="100">
        <v>9214</v>
      </c>
      <c r="E25" s="100">
        <v>9663</v>
      </c>
      <c r="F25" s="100">
        <v>9194</v>
      </c>
      <c r="G25" s="100">
        <v>9247</v>
      </c>
      <c r="H25" s="100">
        <v>9927</v>
      </c>
      <c r="I25" s="100">
        <v>10470</v>
      </c>
      <c r="J25" s="100">
        <v>9995</v>
      </c>
      <c r="K25" s="100">
        <v>9628</v>
      </c>
      <c r="L25" s="100">
        <v>10674</v>
      </c>
      <c r="M25" s="100">
        <v>11006</v>
      </c>
      <c r="N25" s="100">
        <v>10536</v>
      </c>
      <c r="O25" s="100">
        <v>10025</v>
      </c>
      <c r="P25" s="100">
        <v>10037</v>
      </c>
      <c r="Q25" s="100">
        <v>10356</v>
      </c>
      <c r="R25" s="100">
        <v>10224</v>
      </c>
      <c r="S25" s="100">
        <v>10263</v>
      </c>
      <c r="T25" s="100">
        <v>10491</v>
      </c>
      <c r="U25" s="100">
        <v>11019</v>
      </c>
      <c r="V25" s="100">
        <v>10377</v>
      </c>
      <c r="W25" s="100">
        <v>10587</v>
      </c>
      <c r="X25" s="100">
        <v>10772</v>
      </c>
      <c r="Y25" s="100">
        <v>10806</v>
      </c>
      <c r="Z25" s="100">
        <v>10343</v>
      </c>
      <c r="AA25" s="100">
        <v>10330</v>
      </c>
      <c r="AB25" s="100">
        <v>10578</v>
      </c>
      <c r="AC25" s="100">
        <v>11850</v>
      </c>
      <c r="AD25" s="100">
        <v>11498</v>
      </c>
      <c r="AE25" s="100">
        <v>11689</v>
      </c>
      <c r="AF25" s="100">
        <v>11539</v>
      </c>
      <c r="AG25" s="100">
        <v>12249</v>
      </c>
      <c r="AH25" s="100">
        <v>11943</v>
      </c>
      <c r="AI25" s="100">
        <v>12986</v>
      </c>
      <c r="AJ25" s="100">
        <v>11753</v>
      </c>
      <c r="AK25" s="100">
        <v>13350</v>
      </c>
      <c r="AL25" s="100">
        <v>12733</v>
      </c>
      <c r="AM25" s="100">
        <v>14513</v>
      </c>
      <c r="AN25" s="100">
        <v>12545</v>
      </c>
      <c r="AO25" s="100">
        <v>14092</v>
      </c>
      <c r="AP25" s="100">
        <v>14324</v>
      </c>
      <c r="AQ25" s="100">
        <v>15254</v>
      </c>
      <c r="AR25" s="100">
        <v>12173</v>
      </c>
      <c r="AS25" s="100">
        <v>14501</v>
      </c>
      <c r="AT25" s="100">
        <v>14877</v>
      </c>
      <c r="AU25" s="100">
        <v>16281</v>
      </c>
      <c r="AV25" s="100">
        <v>12839</v>
      </c>
      <c r="AW25" s="100">
        <v>14881</v>
      </c>
      <c r="AX25" s="100">
        <v>15889</v>
      </c>
      <c r="AY25" s="100">
        <v>18301</v>
      </c>
      <c r="AZ25" s="100">
        <v>14149</v>
      </c>
      <c r="BA25" s="245">
        <v>15391</v>
      </c>
      <c r="BB25" s="101"/>
      <c r="BC25" s="412">
        <f t="shared" si="0"/>
        <v>510</v>
      </c>
      <c r="BD25" s="101"/>
      <c r="BF25" s="101"/>
      <c r="BG25" s="101"/>
      <c r="BH25" s="326">
        <f t="shared" si="1"/>
        <v>3.4271890329951038E-2</v>
      </c>
      <c r="BI25" s="101"/>
      <c r="BJ25" s="101"/>
      <c r="BK25" s="101"/>
      <c r="BL25" s="101"/>
      <c r="BM25" s="101"/>
      <c r="BN25" s="101"/>
      <c r="BO25" s="101"/>
      <c r="BP25" s="101"/>
      <c r="BQ25" s="101"/>
      <c r="BR25" s="101"/>
      <c r="BS25" s="101"/>
    </row>
    <row r="26" spans="1:71" x14ac:dyDescent="0.3">
      <c r="A26" s="101">
        <v>22</v>
      </c>
      <c r="B26" s="131" t="s">
        <v>129</v>
      </c>
      <c r="C26" s="133" t="s">
        <v>158</v>
      </c>
      <c r="D26" s="100">
        <v>21986</v>
      </c>
      <c r="E26" s="100">
        <v>25125</v>
      </c>
      <c r="F26" s="100">
        <v>21849</v>
      </c>
      <c r="G26" s="100">
        <v>25187</v>
      </c>
      <c r="H26" s="100">
        <v>21758</v>
      </c>
      <c r="I26" s="100">
        <v>24582</v>
      </c>
      <c r="J26" s="100">
        <v>21720</v>
      </c>
      <c r="K26" s="100">
        <v>26514</v>
      </c>
      <c r="L26" s="100">
        <v>22486</v>
      </c>
      <c r="M26" s="100">
        <v>27007</v>
      </c>
      <c r="N26" s="100">
        <v>25951</v>
      </c>
      <c r="O26" s="100">
        <v>31361</v>
      </c>
      <c r="P26" s="100">
        <v>24472</v>
      </c>
      <c r="Q26" s="100">
        <v>29185</v>
      </c>
      <c r="R26" s="100">
        <v>27325</v>
      </c>
      <c r="S26" s="100">
        <v>31816</v>
      </c>
      <c r="T26" s="100">
        <v>24683</v>
      </c>
      <c r="U26" s="100">
        <v>29576</v>
      </c>
      <c r="V26" s="100">
        <v>26678</v>
      </c>
      <c r="W26" s="100">
        <v>31242</v>
      </c>
      <c r="X26" s="100">
        <v>25286</v>
      </c>
      <c r="Y26" s="100">
        <v>31937</v>
      </c>
      <c r="Z26" s="100">
        <v>29547</v>
      </c>
      <c r="AA26" s="100">
        <v>35850</v>
      </c>
      <c r="AB26" s="100">
        <v>28658</v>
      </c>
      <c r="AC26" s="100">
        <v>35060</v>
      </c>
      <c r="AD26" s="100">
        <v>32921</v>
      </c>
      <c r="AE26" s="100">
        <v>39689</v>
      </c>
      <c r="AF26" s="100">
        <v>32455</v>
      </c>
      <c r="AG26" s="100">
        <v>39745</v>
      </c>
      <c r="AH26" s="100">
        <v>35963</v>
      </c>
      <c r="AI26" s="100">
        <v>44413</v>
      </c>
      <c r="AJ26" s="100">
        <v>28595</v>
      </c>
      <c r="AK26" s="100">
        <v>37128</v>
      </c>
      <c r="AL26" s="100">
        <v>32865</v>
      </c>
      <c r="AM26" s="100">
        <v>45308</v>
      </c>
      <c r="AN26" s="100">
        <v>29972</v>
      </c>
      <c r="AO26" s="100">
        <v>39244</v>
      </c>
      <c r="AP26" s="100">
        <v>38194</v>
      </c>
      <c r="AQ26" s="100">
        <v>48511</v>
      </c>
      <c r="AR26" s="100">
        <v>33956</v>
      </c>
      <c r="AS26" s="100">
        <v>46046</v>
      </c>
      <c r="AT26" s="100">
        <v>43857</v>
      </c>
      <c r="AU26" s="100">
        <v>56163</v>
      </c>
      <c r="AV26" s="100">
        <v>36048</v>
      </c>
      <c r="AW26" s="100">
        <v>48081</v>
      </c>
      <c r="AX26" s="100">
        <v>45500</v>
      </c>
      <c r="AY26" s="100">
        <v>56673</v>
      </c>
      <c r="AZ26" s="100">
        <v>37503</v>
      </c>
      <c r="BA26" s="245">
        <v>49177</v>
      </c>
      <c r="BB26" s="101"/>
      <c r="BC26" s="412">
        <f t="shared" si="0"/>
        <v>1096</v>
      </c>
      <c r="BD26" s="101"/>
      <c r="BF26" s="101"/>
      <c r="BG26" s="101"/>
      <c r="BH26" s="326">
        <f t="shared" si="1"/>
        <v>2.2794866995278884E-2</v>
      </c>
      <c r="BI26" s="101"/>
      <c r="BJ26" s="101"/>
      <c r="BK26" s="101"/>
      <c r="BL26" s="101"/>
      <c r="BM26" s="101"/>
      <c r="BN26" s="101"/>
      <c r="BO26" s="101"/>
      <c r="BP26" s="101"/>
      <c r="BQ26" s="101"/>
      <c r="BR26" s="101"/>
      <c r="BS26" s="101"/>
    </row>
    <row r="27" spans="1:71" x14ac:dyDescent="0.3">
      <c r="A27" s="101">
        <v>23</v>
      </c>
      <c r="B27" s="131" t="s">
        <v>129</v>
      </c>
      <c r="C27" s="133" t="s">
        <v>159</v>
      </c>
      <c r="D27" s="100">
        <v>29454</v>
      </c>
      <c r="E27" s="100">
        <v>29180</v>
      </c>
      <c r="F27" s="100">
        <v>30328</v>
      </c>
      <c r="G27" s="100">
        <v>28491</v>
      </c>
      <c r="H27" s="100">
        <v>28960</v>
      </c>
      <c r="I27" s="100">
        <v>31940</v>
      </c>
      <c r="J27" s="100">
        <v>30880</v>
      </c>
      <c r="K27" s="100">
        <v>28617</v>
      </c>
      <c r="L27" s="100">
        <v>30046</v>
      </c>
      <c r="M27" s="100">
        <v>31902</v>
      </c>
      <c r="N27" s="100">
        <v>30742</v>
      </c>
      <c r="O27" s="100">
        <v>29216</v>
      </c>
      <c r="P27" s="100">
        <v>30936</v>
      </c>
      <c r="Q27" s="100">
        <v>35965</v>
      </c>
      <c r="R27" s="100">
        <v>34624</v>
      </c>
      <c r="S27" s="100">
        <v>29909</v>
      </c>
      <c r="T27" s="100">
        <v>31027</v>
      </c>
      <c r="U27" s="100">
        <v>35301</v>
      </c>
      <c r="V27" s="100">
        <v>33934</v>
      </c>
      <c r="W27" s="100">
        <v>30124</v>
      </c>
      <c r="X27" s="100">
        <v>34622</v>
      </c>
      <c r="Y27" s="100">
        <v>32612</v>
      </c>
      <c r="Z27" s="100">
        <v>35045</v>
      </c>
      <c r="AA27" s="100">
        <v>33698</v>
      </c>
      <c r="AB27" s="100">
        <v>34058</v>
      </c>
      <c r="AC27" s="100">
        <v>33033</v>
      </c>
      <c r="AD27" s="100">
        <v>35283</v>
      </c>
      <c r="AE27" s="100">
        <v>36893</v>
      </c>
      <c r="AF27" s="100">
        <v>38081</v>
      </c>
      <c r="AG27" s="100">
        <v>36274</v>
      </c>
      <c r="AH27" s="100">
        <v>37711</v>
      </c>
      <c r="AI27" s="100">
        <v>39956</v>
      </c>
      <c r="AJ27" s="100">
        <v>38632</v>
      </c>
      <c r="AK27" s="100">
        <v>39019</v>
      </c>
      <c r="AL27" s="100">
        <v>40715</v>
      </c>
      <c r="AM27" s="100">
        <v>42018</v>
      </c>
      <c r="AN27" s="100">
        <v>38964</v>
      </c>
      <c r="AO27" s="100">
        <v>39749</v>
      </c>
      <c r="AP27" s="100">
        <v>41723</v>
      </c>
      <c r="AQ27" s="100">
        <v>42481</v>
      </c>
      <c r="AR27" s="100">
        <v>40637</v>
      </c>
      <c r="AS27" s="100">
        <v>41916</v>
      </c>
      <c r="AT27" s="100">
        <v>43832</v>
      </c>
      <c r="AU27" s="100">
        <v>43767</v>
      </c>
      <c r="AV27" s="100">
        <v>41316</v>
      </c>
      <c r="AW27" s="100">
        <v>42054</v>
      </c>
      <c r="AX27" s="100">
        <v>43769</v>
      </c>
      <c r="AY27" s="100">
        <v>45343</v>
      </c>
      <c r="AZ27" s="100">
        <v>42584</v>
      </c>
      <c r="BA27" s="245">
        <v>43369</v>
      </c>
      <c r="BB27" s="101"/>
      <c r="BC27" s="412">
        <f t="shared" si="0"/>
        <v>1315</v>
      </c>
      <c r="BD27" s="101"/>
      <c r="BF27" s="101"/>
      <c r="BG27" s="101"/>
      <c r="BH27" s="326">
        <f t="shared" si="1"/>
        <v>3.1269320397584011E-2</v>
      </c>
      <c r="BI27" s="101"/>
      <c r="BJ27" s="101"/>
      <c r="BK27" s="101"/>
      <c r="BL27" s="101"/>
      <c r="BM27" s="101"/>
      <c r="BN27" s="101"/>
      <c r="BO27" s="101"/>
      <c r="BP27" s="101"/>
      <c r="BQ27" s="101"/>
      <c r="BR27" s="101"/>
      <c r="BS27" s="101"/>
    </row>
    <row r="28" spans="1:71" x14ac:dyDescent="0.3">
      <c r="A28" s="101">
        <v>24</v>
      </c>
      <c r="B28" s="131" t="s">
        <v>129</v>
      </c>
      <c r="C28" s="133" t="s">
        <v>160</v>
      </c>
      <c r="D28" s="100">
        <v>77822</v>
      </c>
      <c r="E28" s="100">
        <v>84050</v>
      </c>
      <c r="F28" s="100">
        <v>85064</v>
      </c>
      <c r="G28" s="100">
        <v>81652</v>
      </c>
      <c r="H28" s="100">
        <v>79083</v>
      </c>
      <c r="I28" s="100">
        <v>83177</v>
      </c>
      <c r="J28" s="100">
        <v>81202</v>
      </c>
      <c r="K28" s="100">
        <v>77240</v>
      </c>
      <c r="L28" s="100">
        <v>72709</v>
      </c>
      <c r="M28" s="100">
        <v>79155</v>
      </c>
      <c r="N28" s="100">
        <v>78340</v>
      </c>
      <c r="O28" s="100">
        <v>76431</v>
      </c>
      <c r="P28" s="100">
        <v>74584</v>
      </c>
      <c r="Q28" s="100">
        <v>80055</v>
      </c>
      <c r="R28" s="100">
        <v>79099</v>
      </c>
      <c r="S28" s="100">
        <v>79256</v>
      </c>
      <c r="T28" s="100">
        <v>76509</v>
      </c>
      <c r="U28" s="100">
        <v>84400</v>
      </c>
      <c r="V28" s="100">
        <v>82587</v>
      </c>
      <c r="W28" s="100">
        <v>82076</v>
      </c>
      <c r="X28" s="100">
        <v>76908</v>
      </c>
      <c r="Y28" s="100">
        <v>84588</v>
      </c>
      <c r="Z28" s="100">
        <v>84318</v>
      </c>
      <c r="AA28" s="100">
        <v>85140</v>
      </c>
      <c r="AB28" s="100">
        <v>79868</v>
      </c>
      <c r="AC28" s="100">
        <v>87526</v>
      </c>
      <c r="AD28" s="100">
        <v>87790</v>
      </c>
      <c r="AE28" s="100">
        <v>87344</v>
      </c>
      <c r="AF28" s="100">
        <v>80450</v>
      </c>
      <c r="AG28" s="100">
        <v>89138</v>
      </c>
      <c r="AH28" s="100">
        <v>87685</v>
      </c>
      <c r="AI28" s="100">
        <v>86090</v>
      </c>
      <c r="AJ28" s="100">
        <v>80931</v>
      </c>
      <c r="AK28" s="100">
        <v>89087</v>
      </c>
      <c r="AL28" s="100">
        <v>89521</v>
      </c>
      <c r="AM28" s="100">
        <v>88626</v>
      </c>
      <c r="AN28" s="100">
        <v>85203</v>
      </c>
      <c r="AO28" s="100">
        <v>90619</v>
      </c>
      <c r="AP28" s="100">
        <v>90170</v>
      </c>
      <c r="AQ28" s="100">
        <v>92578</v>
      </c>
      <c r="AR28" s="100">
        <v>89569</v>
      </c>
      <c r="AS28" s="100">
        <v>95830</v>
      </c>
      <c r="AT28" s="100">
        <v>94788</v>
      </c>
      <c r="AU28" s="100">
        <v>96945</v>
      </c>
      <c r="AV28" s="100">
        <v>92766</v>
      </c>
      <c r="AW28" s="100">
        <v>97074</v>
      </c>
      <c r="AX28" s="100">
        <v>98354</v>
      </c>
      <c r="AY28" s="100">
        <v>98585</v>
      </c>
      <c r="AZ28" s="100">
        <v>94133</v>
      </c>
      <c r="BA28" s="245">
        <v>98825</v>
      </c>
      <c r="BB28" s="101"/>
      <c r="BC28" s="412">
        <f t="shared" si="0"/>
        <v>1751</v>
      </c>
      <c r="BD28" s="101"/>
      <c r="BF28" s="101"/>
      <c r="BG28" s="101"/>
      <c r="BH28" s="326">
        <f t="shared" si="1"/>
        <v>1.8037785606856538E-2</v>
      </c>
      <c r="BI28" s="101"/>
      <c r="BJ28" s="101"/>
      <c r="BK28" s="101"/>
      <c r="BL28" s="101"/>
      <c r="BM28" s="101"/>
      <c r="BN28" s="101"/>
      <c r="BO28" s="101"/>
      <c r="BP28" s="101"/>
      <c r="BQ28" s="101"/>
      <c r="BR28" s="101"/>
      <c r="BS28" s="101"/>
    </row>
    <row r="29" spans="1:71" x14ac:dyDescent="0.3">
      <c r="A29" s="101">
        <v>25</v>
      </c>
      <c r="B29" s="131" t="s">
        <v>129</v>
      </c>
      <c r="C29" s="133" t="s">
        <v>161</v>
      </c>
      <c r="D29" s="100">
        <v>38383</v>
      </c>
      <c r="E29" s="100">
        <v>42726</v>
      </c>
      <c r="F29" s="100">
        <v>33203</v>
      </c>
      <c r="G29" s="100">
        <v>41645</v>
      </c>
      <c r="H29" s="100">
        <v>35613</v>
      </c>
      <c r="I29" s="100">
        <v>38675</v>
      </c>
      <c r="J29" s="100">
        <v>30807</v>
      </c>
      <c r="K29" s="100">
        <v>39546</v>
      </c>
      <c r="L29" s="100">
        <v>38838</v>
      </c>
      <c r="M29" s="100">
        <v>42852</v>
      </c>
      <c r="N29" s="100">
        <v>35077</v>
      </c>
      <c r="O29" s="100">
        <v>46358</v>
      </c>
      <c r="P29" s="100">
        <v>40242</v>
      </c>
      <c r="Q29" s="100">
        <v>45053</v>
      </c>
      <c r="R29" s="100">
        <v>38054</v>
      </c>
      <c r="S29" s="100">
        <v>46741</v>
      </c>
      <c r="T29" s="100">
        <v>43196</v>
      </c>
      <c r="U29" s="100">
        <v>45984</v>
      </c>
      <c r="V29" s="100">
        <v>36515</v>
      </c>
      <c r="W29" s="100">
        <v>49374</v>
      </c>
      <c r="X29" s="100">
        <v>48282</v>
      </c>
      <c r="Y29" s="100">
        <v>49597</v>
      </c>
      <c r="Z29" s="100">
        <v>38869</v>
      </c>
      <c r="AA29" s="100">
        <v>53271</v>
      </c>
      <c r="AB29" s="100">
        <v>47752</v>
      </c>
      <c r="AC29" s="100">
        <v>52271</v>
      </c>
      <c r="AD29" s="100">
        <v>41773</v>
      </c>
      <c r="AE29" s="100">
        <v>55640</v>
      </c>
      <c r="AF29" s="100">
        <v>48972</v>
      </c>
      <c r="AG29" s="100">
        <v>54537</v>
      </c>
      <c r="AH29" s="100">
        <v>44550</v>
      </c>
      <c r="AI29" s="100">
        <v>58727</v>
      </c>
      <c r="AJ29" s="100">
        <v>52607</v>
      </c>
      <c r="AK29" s="100">
        <v>57455</v>
      </c>
      <c r="AL29" s="100">
        <v>44996</v>
      </c>
      <c r="AM29" s="100">
        <v>62082</v>
      </c>
      <c r="AN29" s="100">
        <v>56835</v>
      </c>
      <c r="AO29" s="100">
        <v>60700</v>
      </c>
      <c r="AP29" s="100">
        <v>48708</v>
      </c>
      <c r="AQ29" s="100">
        <v>64019</v>
      </c>
      <c r="AR29" s="100">
        <v>58463</v>
      </c>
      <c r="AS29" s="100">
        <v>62704</v>
      </c>
      <c r="AT29" s="100">
        <v>49930</v>
      </c>
      <c r="AU29" s="100">
        <v>66784</v>
      </c>
      <c r="AV29" s="100">
        <v>60661</v>
      </c>
      <c r="AW29" s="100">
        <v>63676</v>
      </c>
      <c r="AX29" s="100">
        <v>49993</v>
      </c>
      <c r="AY29" s="100">
        <v>66615</v>
      </c>
      <c r="AZ29" s="100">
        <v>60569</v>
      </c>
      <c r="BA29" s="245">
        <v>57527</v>
      </c>
      <c r="BB29" s="101"/>
      <c r="BC29" s="412">
        <f t="shared" si="0"/>
        <v>-6149</v>
      </c>
      <c r="BD29" s="101"/>
      <c r="BF29" s="101"/>
      <c r="BG29" s="101"/>
      <c r="BH29" s="326">
        <f t="shared" si="1"/>
        <v>-9.6566995414284817E-2</v>
      </c>
      <c r="BI29" s="101"/>
      <c r="BJ29" s="101"/>
      <c r="BK29" s="101"/>
      <c r="BL29" s="101"/>
      <c r="BM29" s="101"/>
      <c r="BN29" s="101"/>
      <c r="BO29" s="101"/>
      <c r="BP29" s="101"/>
      <c r="BQ29" s="101"/>
      <c r="BR29" s="101"/>
      <c r="BS29" s="101"/>
    </row>
    <row r="30" spans="1:71" x14ac:dyDescent="0.3">
      <c r="A30" s="101">
        <v>26</v>
      </c>
      <c r="B30" s="131" t="s">
        <v>129</v>
      </c>
      <c r="C30" s="133" t="s">
        <v>162</v>
      </c>
      <c r="D30" s="100">
        <v>8869</v>
      </c>
      <c r="E30" s="100">
        <v>9720</v>
      </c>
      <c r="F30" s="100">
        <v>7467</v>
      </c>
      <c r="G30" s="100">
        <v>9114</v>
      </c>
      <c r="H30" s="100">
        <v>8666</v>
      </c>
      <c r="I30" s="100">
        <v>8926</v>
      </c>
      <c r="J30" s="100">
        <v>7859</v>
      </c>
      <c r="K30" s="100">
        <v>9881</v>
      </c>
      <c r="L30" s="100">
        <v>8998</v>
      </c>
      <c r="M30" s="100">
        <v>8948</v>
      </c>
      <c r="N30" s="100">
        <v>8514</v>
      </c>
      <c r="O30" s="100">
        <v>10231</v>
      </c>
      <c r="P30" s="100">
        <v>8831</v>
      </c>
      <c r="Q30" s="100">
        <v>9101</v>
      </c>
      <c r="R30" s="100">
        <v>8823</v>
      </c>
      <c r="S30" s="100">
        <v>10490</v>
      </c>
      <c r="T30" s="100">
        <v>8860</v>
      </c>
      <c r="U30" s="100">
        <v>9199</v>
      </c>
      <c r="V30" s="100">
        <v>8076</v>
      </c>
      <c r="W30" s="100">
        <v>9531</v>
      </c>
      <c r="X30" s="100">
        <v>8584</v>
      </c>
      <c r="Y30" s="100">
        <v>8781</v>
      </c>
      <c r="Z30" s="100">
        <v>8088</v>
      </c>
      <c r="AA30" s="100">
        <v>9521</v>
      </c>
      <c r="AB30" s="100">
        <v>9060</v>
      </c>
      <c r="AC30" s="100">
        <v>9029</v>
      </c>
      <c r="AD30" s="100">
        <v>8624</v>
      </c>
      <c r="AE30" s="100">
        <v>10014</v>
      </c>
      <c r="AF30" s="100">
        <v>9734</v>
      </c>
      <c r="AG30" s="100">
        <v>9654</v>
      </c>
      <c r="AH30" s="100">
        <v>9018</v>
      </c>
      <c r="AI30" s="100">
        <v>10812</v>
      </c>
      <c r="AJ30" s="100">
        <v>9959</v>
      </c>
      <c r="AK30" s="100">
        <v>10339</v>
      </c>
      <c r="AL30" s="100">
        <v>9735</v>
      </c>
      <c r="AM30" s="100">
        <v>11363</v>
      </c>
      <c r="AN30" s="100">
        <v>10302</v>
      </c>
      <c r="AO30" s="100">
        <v>11174</v>
      </c>
      <c r="AP30" s="100">
        <v>10593</v>
      </c>
      <c r="AQ30" s="100">
        <v>12559</v>
      </c>
      <c r="AR30" s="100">
        <v>10704</v>
      </c>
      <c r="AS30" s="100">
        <v>12167</v>
      </c>
      <c r="AT30" s="100">
        <v>11168</v>
      </c>
      <c r="AU30" s="100">
        <v>13446</v>
      </c>
      <c r="AV30" s="100">
        <v>11145</v>
      </c>
      <c r="AW30" s="100">
        <v>11435</v>
      </c>
      <c r="AX30" s="100">
        <v>10907</v>
      </c>
      <c r="AY30" s="100">
        <v>12535</v>
      </c>
      <c r="AZ30" s="100">
        <v>10831</v>
      </c>
      <c r="BA30" s="245">
        <v>9954</v>
      </c>
      <c r="BB30" s="101"/>
      <c r="BC30" s="412">
        <f t="shared" si="0"/>
        <v>-1481</v>
      </c>
      <c r="BD30" s="101"/>
      <c r="BF30" s="101"/>
      <c r="BG30" s="101"/>
      <c r="BH30" s="326">
        <f t="shared" si="1"/>
        <v>-0.12951464801049406</v>
      </c>
      <c r="BI30" s="101"/>
      <c r="BJ30" s="101"/>
      <c r="BK30" s="101"/>
      <c r="BL30" s="101"/>
      <c r="BM30" s="101"/>
      <c r="BN30" s="101"/>
      <c r="BO30" s="101"/>
      <c r="BP30" s="101"/>
      <c r="BQ30" s="101"/>
      <c r="BR30" s="101"/>
      <c r="BS30" s="101"/>
    </row>
    <row r="31" spans="1:71" x14ac:dyDescent="0.3">
      <c r="A31" s="101">
        <v>27</v>
      </c>
      <c r="B31" s="131" t="s">
        <v>129</v>
      </c>
      <c r="C31" s="133" t="s">
        <v>163</v>
      </c>
      <c r="D31" s="100">
        <v>31611</v>
      </c>
      <c r="E31" s="100">
        <v>34427</v>
      </c>
      <c r="F31" s="100">
        <v>28078</v>
      </c>
      <c r="G31" s="100">
        <v>30866</v>
      </c>
      <c r="H31" s="100">
        <v>26859</v>
      </c>
      <c r="I31" s="100">
        <v>31558</v>
      </c>
      <c r="J31" s="100">
        <v>27019</v>
      </c>
      <c r="K31" s="100">
        <v>31765</v>
      </c>
      <c r="L31" s="100">
        <v>28250</v>
      </c>
      <c r="M31" s="100">
        <v>33248</v>
      </c>
      <c r="N31" s="100">
        <v>28732</v>
      </c>
      <c r="O31" s="100">
        <v>34148</v>
      </c>
      <c r="P31" s="100">
        <v>30674</v>
      </c>
      <c r="Q31" s="100">
        <v>35952</v>
      </c>
      <c r="R31" s="100">
        <v>30719</v>
      </c>
      <c r="S31" s="100">
        <v>36045</v>
      </c>
      <c r="T31" s="100">
        <v>30759</v>
      </c>
      <c r="U31" s="100">
        <v>36611</v>
      </c>
      <c r="V31" s="100">
        <v>29633</v>
      </c>
      <c r="W31" s="100">
        <v>34664</v>
      </c>
      <c r="X31" s="100">
        <v>30235</v>
      </c>
      <c r="Y31" s="100">
        <v>35476</v>
      </c>
      <c r="Z31" s="100">
        <v>29827</v>
      </c>
      <c r="AA31" s="100">
        <v>35679</v>
      </c>
      <c r="AB31" s="100">
        <v>32131</v>
      </c>
      <c r="AC31" s="100">
        <v>37164</v>
      </c>
      <c r="AD31" s="100">
        <v>31207</v>
      </c>
      <c r="AE31" s="100">
        <v>37093</v>
      </c>
      <c r="AF31" s="100">
        <v>34522</v>
      </c>
      <c r="AG31" s="100">
        <v>40260</v>
      </c>
      <c r="AH31" s="100">
        <v>34341</v>
      </c>
      <c r="AI31" s="100">
        <v>40196</v>
      </c>
      <c r="AJ31" s="100">
        <v>36550</v>
      </c>
      <c r="AK31" s="100">
        <v>43423</v>
      </c>
      <c r="AL31" s="100">
        <v>35339</v>
      </c>
      <c r="AM31" s="100">
        <v>41194</v>
      </c>
      <c r="AN31" s="100">
        <v>37129</v>
      </c>
      <c r="AO31" s="100">
        <v>44145</v>
      </c>
      <c r="AP31" s="100">
        <v>35890</v>
      </c>
      <c r="AQ31" s="100">
        <v>40585</v>
      </c>
      <c r="AR31" s="100">
        <v>38791</v>
      </c>
      <c r="AS31" s="100">
        <v>45115</v>
      </c>
      <c r="AT31" s="100">
        <v>36820</v>
      </c>
      <c r="AU31" s="100">
        <v>41190</v>
      </c>
      <c r="AV31" s="100">
        <v>39042</v>
      </c>
      <c r="AW31" s="100">
        <v>45419</v>
      </c>
      <c r="AX31" s="100">
        <v>37570</v>
      </c>
      <c r="AY31" s="100">
        <v>40206</v>
      </c>
      <c r="AZ31" s="100">
        <v>37742</v>
      </c>
      <c r="BA31" s="245">
        <v>39762</v>
      </c>
      <c r="BB31" s="101"/>
      <c r="BC31" s="412">
        <f t="shared" si="0"/>
        <v>-5657</v>
      </c>
      <c r="BD31" s="101"/>
      <c r="BF31" s="101"/>
      <c r="BG31" s="101"/>
      <c r="BH31" s="326">
        <f t="shared" si="1"/>
        <v>-0.1245513991941698</v>
      </c>
      <c r="BI31" s="101"/>
      <c r="BJ31" s="101"/>
      <c r="BK31" s="101"/>
      <c r="BL31" s="101"/>
      <c r="BM31" s="101"/>
      <c r="BN31" s="101"/>
      <c r="BO31" s="101"/>
      <c r="BP31" s="101"/>
      <c r="BQ31" s="101"/>
      <c r="BR31" s="101"/>
      <c r="BS31" s="101"/>
    </row>
    <row r="32" spans="1:71" x14ac:dyDescent="0.3">
      <c r="A32" s="101">
        <v>28</v>
      </c>
      <c r="B32" s="131" t="s">
        <v>129</v>
      </c>
      <c r="C32" s="133" t="s">
        <v>164</v>
      </c>
      <c r="D32" s="100">
        <v>9481</v>
      </c>
      <c r="E32" s="100">
        <v>8357</v>
      </c>
      <c r="F32" s="100">
        <v>8440</v>
      </c>
      <c r="G32" s="100">
        <v>8417</v>
      </c>
      <c r="H32" s="100">
        <v>9276</v>
      </c>
      <c r="I32" s="100">
        <v>9053</v>
      </c>
      <c r="J32" s="100">
        <v>9217</v>
      </c>
      <c r="K32" s="100">
        <v>9449</v>
      </c>
      <c r="L32" s="100">
        <v>9823</v>
      </c>
      <c r="M32" s="100">
        <v>9549</v>
      </c>
      <c r="N32" s="100">
        <v>9773</v>
      </c>
      <c r="O32" s="100">
        <v>10381</v>
      </c>
      <c r="P32" s="100">
        <v>10782</v>
      </c>
      <c r="Q32" s="100">
        <v>10129</v>
      </c>
      <c r="R32" s="100">
        <v>10427</v>
      </c>
      <c r="S32" s="100">
        <v>9773</v>
      </c>
      <c r="T32" s="100">
        <v>10728</v>
      </c>
      <c r="U32" s="100">
        <v>10005</v>
      </c>
      <c r="V32" s="100">
        <v>10138</v>
      </c>
      <c r="W32" s="100">
        <v>9515</v>
      </c>
      <c r="X32" s="100">
        <v>11398</v>
      </c>
      <c r="Y32" s="100">
        <v>10897</v>
      </c>
      <c r="Z32" s="100">
        <v>10249</v>
      </c>
      <c r="AA32" s="100">
        <v>9774</v>
      </c>
      <c r="AB32" s="100">
        <v>11758</v>
      </c>
      <c r="AC32" s="100">
        <v>10275</v>
      </c>
      <c r="AD32" s="100">
        <v>10314</v>
      </c>
      <c r="AE32" s="100">
        <v>9894</v>
      </c>
      <c r="AF32" s="100">
        <v>12299</v>
      </c>
      <c r="AG32" s="100">
        <v>10742</v>
      </c>
      <c r="AH32" s="100">
        <v>11205</v>
      </c>
      <c r="AI32" s="100">
        <v>10331</v>
      </c>
      <c r="AJ32" s="100">
        <v>11677</v>
      </c>
      <c r="AK32" s="100">
        <v>11427</v>
      </c>
      <c r="AL32" s="100">
        <v>11645</v>
      </c>
      <c r="AM32" s="100">
        <v>10773</v>
      </c>
      <c r="AN32" s="100">
        <v>12298</v>
      </c>
      <c r="AO32" s="100">
        <v>10873</v>
      </c>
      <c r="AP32" s="100">
        <v>11367</v>
      </c>
      <c r="AQ32" s="100">
        <v>10831</v>
      </c>
      <c r="AR32" s="100">
        <v>12328</v>
      </c>
      <c r="AS32" s="100">
        <v>11306</v>
      </c>
      <c r="AT32" s="100">
        <v>11540</v>
      </c>
      <c r="AU32" s="100">
        <v>10792</v>
      </c>
      <c r="AV32" s="100">
        <v>12510</v>
      </c>
      <c r="AW32" s="100">
        <v>12196</v>
      </c>
      <c r="AX32" s="100">
        <v>11993</v>
      </c>
      <c r="AY32" s="100">
        <v>11601</v>
      </c>
      <c r="AZ32" s="100">
        <v>13009</v>
      </c>
      <c r="BA32" s="245">
        <v>11864</v>
      </c>
      <c r="BB32" s="101"/>
      <c r="BC32" s="412">
        <f t="shared" si="0"/>
        <v>-332</v>
      </c>
      <c r="BD32" s="101"/>
      <c r="BF32" s="101"/>
      <c r="BG32" s="101"/>
      <c r="BH32" s="326">
        <f t="shared" si="1"/>
        <v>-2.7222040013119009E-2</v>
      </c>
      <c r="BI32" s="101"/>
      <c r="BJ32" s="101"/>
      <c r="BK32" s="101"/>
      <c r="BL32" s="101"/>
      <c r="BM32" s="101"/>
      <c r="BN32" s="101"/>
      <c r="BO32" s="101"/>
      <c r="BP32" s="101"/>
      <c r="BQ32" s="101"/>
      <c r="BR32" s="101"/>
      <c r="BS32" s="101"/>
    </row>
    <row r="33" spans="1:71" x14ac:dyDescent="0.3">
      <c r="A33" s="101">
        <v>29</v>
      </c>
      <c r="B33" s="131" t="s">
        <v>129</v>
      </c>
      <c r="C33" s="133" t="s">
        <v>165</v>
      </c>
      <c r="D33" s="100">
        <v>12287</v>
      </c>
      <c r="E33" s="100">
        <v>12995</v>
      </c>
      <c r="F33" s="100">
        <v>10417</v>
      </c>
      <c r="G33" s="100">
        <v>13498</v>
      </c>
      <c r="H33" s="100">
        <v>12992</v>
      </c>
      <c r="I33" s="100">
        <v>14515</v>
      </c>
      <c r="J33" s="100">
        <v>11179</v>
      </c>
      <c r="K33" s="100">
        <v>14932</v>
      </c>
      <c r="L33" s="100">
        <v>12499</v>
      </c>
      <c r="M33" s="100">
        <v>14738</v>
      </c>
      <c r="N33" s="100">
        <v>11831</v>
      </c>
      <c r="O33" s="100">
        <v>15728</v>
      </c>
      <c r="P33" s="100">
        <v>14003</v>
      </c>
      <c r="Q33" s="100">
        <v>14667</v>
      </c>
      <c r="R33" s="100">
        <v>11951</v>
      </c>
      <c r="S33" s="100">
        <v>14386</v>
      </c>
      <c r="T33" s="100">
        <v>12697</v>
      </c>
      <c r="U33" s="100">
        <v>12728</v>
      </c>
      <c r="V33" s="100">
        <v>10490</v>
      </c>
      <c r="W33" s="100">
        <v>12049</v>
      </c>
      <c r="X33" s="100">
        <v>11918</v>
      </c>
      <c r="Y33" s="100">
        <v>12430</v>
      </c>
      <c r="Z33" s="100">
        <v>10673</v>
      </c>
      <c r="AA33" s="100">
        <v>12455</v>
      </c>
      <c r="AB33" s="100">
        <v>12192</v>
      </c>
      <c r="AC33" s="100">
        <v>12643</v>
      </c>
      <c r="AD33" s="100">
        <v>11089</v>
      </c>
      <c r="AE33" s="100">
        <v>12955</v>
      </c>
      <c r="AF33" s="100">
        <v>13594</v>
      </c>
      <c r="AG33" s="100">
        <v>13378</v>
      </c>
      <c r="AH33" s="100">
        <v>11738</v>
      </c>
      <c r="AI33" s="100">
        <v>13374</v>
      </c>
      <c r="AJ33" s="100">
        <v>12942</v>
      </c>
      <c r="AK33" s="100">
        <v>14649</v>
      </c>
      <c r="AL33" s="100">
        <v>12527</v>
      </c>
      <c r="AM33" s="100">
        <v>14585</v>
      </c>
      <c r="AN33" s="100">
        <v>13507</v>
      </c>
      <c r="AO33" s="100">
        <v>14645</v>
      </c>
      <c r="AP33" s="100">
        <v>12481</v>
      </c>
      <c r="AQ33" s="100">
        <v>14700</v>
      </c>
      <c r="AR33" s="100">
        <v>13910</v>
      </c>
      <c r="AS33" s="100">
        <v>14993</v>
      </c>
      <c r="AT33" s="100">
        <v>12503</v>
      </c>
      <c r="AU33" s="100">
        <v>15192</v>
      </c>
      <c r="AV33" s="100">
        <v>13692</v>
      </c>
      <c r="AW33" s="100">
        <v>15740</v>
      </c>
      <c r="AX33" s="100">
        <v>13514</v>
      </c>
      <c r="AY33" s="100">
        <v>15475</v>
      </c>
      <c r="AZ33" s="100">
        <v>14317</v>
      </c>
      <c r="BA33" s="245">
        <v>13634</v>
      </c>
      <c r="BB33" s="101"/>
      <c r="BC33" s="412">
        <f t="shared" si="0"/>
        <v>-2106</v>
      </c>
      <c r="BD33" s="101"/>
      <c r="BF33" s="101"/>
      <c r="BG33" s="101"/>
      <c r="BH33" s="326">
        <f>IFERROR(BA33/AW33-1,"..")</f>
        <v>-0.13379923761118173</v>
      </c>
      <c r="BI33" s="101"/>
      <c r="BJ33" s="101"/>
      <c r="BK33" s="101"/>
      <c r="BL33" s="101"/>
      <c r="BM33" s="101"/>
      <c r="BN33" s="101"/>
      <c r="BO33" s="101"/>
      <c r="BP33" s="101"/>
      <c r="BQ33" s="101"/>
      <c r="BR33" s="101"/>
      <c r="BS33" s="101"/>
    </row>
    <row r="34" spans="1:71" x14ac:dyDescent="0.3">
      <c r="A34" s="101">
        <v>30</v>
      </c>
      <c r="B34" s="131" t="s">
        <v>129</v>
      </c>
      <c r="C34" s="133" t="s">
        <v>166</v>
      </c>
      <c r="D34" s="100">
        <v>8654</v>
      </c>
      <c r="E34" s="100">
        <v>8856</v>
      </c>
      <c r="F34" s="100">
        <v>8967</v>
      </c>
      <c r="G34" s="100">
        <v>9443</v>
      </c>
      <c r="H34" s="100">
        <v>9272</v>
      </c>
      <c r="I34" s="100">
        <v>9881</v>
      </c>
      <c r="J34" s="100">
        <v>9785</v>
      </c>
      <c r="K34" s="100">
        <v>10459</v>
      </c>
      <c r="L34" s="100">
        <v>10419</v>
      </c>
      <c r="M34" s="100">
        <v>10743</v>
      </c>
      <c r="N34" s="100">
        <v>11319</v>
      </c>
      <c r="O34" s="100">
        <v>12596</v>
      </c>
      <c r="P34" s="100">
        <v>10472</v>
      </c>
      <c r="Q34" s="100">
        <v>11884</v>
      </c>
      <c r="R34" s="100">
        <v>12798</v>
      </c>
      <c r="S34" s="100">
        <v>13841</v>
      </c>
      <c r="T34" s="100">
        <v>11438</v>
      </c>
      <c r="U34" s="100">
        <v>12653</v>
      </c>
      <c r="V34" s="100">
        <v>13056</v>
      </c>
      <c r="W34" s="100">
        <v>13961</v>
      </c>
      <c r="X34" s="100">
        <v>12333</v>
      </c>
      <c r="Y34" s="100">
        <v>13347</v>
      </c>
      <c r="Z34" s="100">
        <v>14129</v>
      </c>
      <c r="AA34" s="100">
        <v>15043</v>
      </c>
      <c r="AB34" s="100">
        <v>13016</v>
      </c>
      <c r="AC34" s="100">
        <v>13757</v>
      </c>
      <c r="AD34" s="100">
        <v>15145</v>
      </c>
      <c r="AE34" s="100">
        <v>15846</v>
      </c>
      <c r="AF34" s="100">
        <v>13924</v>
      </c>
      <c r="AG34" s="100">
        <v>14746</v>
      </c>
      <c r="AH34" s="100">
        <v>15622</v>
      </c>
      <c r="AI34" s="100">
        <v>17057</v>
      </c>
      <c r="AJ34" s="100">
        <v>15633</v>
      </c>
      <c r="AK34" s="100">
        <v>17308</v>
      </c>
      <c r="AL34" s="100">
        <v>17845</v>
      </c>
      <c r="AM34" s="100">
        <v>18035</v>
      </c>
      <c r="AN34" s="100">
        <v>15111</v>
      </c>
      <c r="AO34" s="100">
        <v>15468</v>
      </c>
      <c r="AP34" s="100">
        <v>16047</v>
      </c>
      <c r="AQ34" s="100">
        <v>16553</v>
      </c>
      <c r="AR34" s="100">
        <v>14056</v>
      </c>
      <c r="AS34" s="100">
        <v>15056</v>
      </c>
      <c r="AT34" s="100">
        <v>15181</v>
      </c>
      <c r="AU34" s="100">
        <v>15885</v>
      </c>
      <c r="AV34" s="100">
        <v>13754</v>
      </c>
      <c r="AW34" s="100">
        <v>14458</v>
      </c>
      <c r="AX34" s="100">
        <v>14979</v>
      </c>
      <c r="AY34" s="100">
        <v>15876</v>
      </c>
      <c r="AZ34" s="100">
        <v>14176</v>
      </c>
      <c r="BA34" s="245">
        <v>14443</v>
      </c>
      <c r="BB34" s="101"/>
      <c r="BC34" s="412">
        <f t="shared" si="0"/>
        <v>-15</v>
      </c>
      <c r="BD34" s="101"/>
      <c r="BF34" s="101"/>
      <c r="BG34" s="101"/>
      <c r="BH34" s="326">
        <f t="shared" si="1"/>
        <v>-1.0374878959745759E-3</v>
      </c>
      <c r="BI34" s="101"/>
      <c r="BJ34" s="101"/>
      <c r="BK34" s="101"/>
      <c r="BL34" s="101"/>
      <c r="BM34" s="101"/>
      <c r="BN34" s="101"/>
      <c r="BO34" s="101"/>
      <c r="BP34" s="101"/>
      <c r="BQ34" s="101"/>
      <c r="BR34" s="101"/>
      <c r="BS34" s="101"/>
    </row>
    <row r="35" spans="1:71" x14ac:dyDescent="0.3">
      <c r="A35" s="101">
        <v>31</v>
      </c>
      <c r="B35" s="131" t="s">
        <v>129</v>
      </c>
      <c r="C35" s="133" t="s">
        <v>167</v>
      </c>
      <c r="D35" s="100">
        <v>6246</v>
      </c>
      <c r="E35" s="100">
        <v>6777</v>
      </c>
      <c r="F35" s="100">
        <v>6586</v>
      </c>
      <c r="G35" s="100">
        <v>7230</v>
      </c>
      <c r="H35" s="100">
        <v>5896</v>
      </c>
      <c r="I35" s="100">
        <v>6567</v>
      </c>
      <c r="J35" s="100">
        <v>6135</v>
      </c>
      <c r="K35" s="100">
        <v>7158</v>
      </c>
      <c r="L35" s="100">
        <v>6440</v>
      </c>
      <c r="M35" s="100">
        <v>6814</v>
      </c>
      <c r="N35" s="100">
        <v>6214</v>
      </c>
      <c r="O35" s="100">
        <v>6971</v>
      </c>
      <c r="P35" s="100">
        <v>6697</v>
      </c>
      <c r="Q35" s="100">
        <v>7035</v>
      </c>
      <c r="R35" s="100">
        <v>6698</v>
      </c>
      <c r="S35" s="100">
        <v>6832</v>
      </c>
      <c r="T35" s="100">
        <v>6768</v>
      </c>
      <c r="U35" s="100">
        <v>6778</v>
      </c>
      <c r="V35" s="100">
        <v>6575</v>
      </c>
      <c r="W35" s="100">
        <v>6583</v>
      </c>
      <c r="X35" s="100">
        <v>6819</v>
      </c>
      <c r="Y35" s="100">
        <v>7152</v>
      </c>
      <c r="Z35" s="100">
        <v>7037</v>
      </c>
      <c r="AA35" s="100">
        <v>6985</v>
      </c>
      <c r="AB35" s="100">
        <v>6840</v>
      </c>
      <c r="AC35" s="100">
        <v>6685</v>
      </c>
      <c r="AD35" s="100">
        <v>6681</v>
      </c>
      <c r="AE35" s="100">
        <v>6488</v>
      </c>
      <c r="AF35" s="100">
        <v>6776</v>
      </c>
      <c r="AG35" s="100">
        <v>6844</v>
      </c>
      <c r="AH35" s="100">
        <v>7040</v>
      </c>
      <c r="AI35" s="100">
        <v>7312</v>
      </c>
      <c r="AJ35" s="100">
        <v>7017</v>
      </c>
      <c r="AK35" s="100">
        <v>6942</v>
      </c>
      <c r="AL35" s="100">
        <v>7032</v>
      </c>
      <c r="AM35" s="100">
        <v>7667</v>
      </c>
      <c r="AN35" s="100">
        <v>7130</v>
      </c>
      <c r="AO35" s="100">
        <v>7180</v>
      </c>
      <c r="AP35" s="100">
        <v>7832</v>
      </c>
      <c r="AQ35" s="100">
        <v>7760</v>
      </c>
      <c r="AR35" s="100">
        <v>7108</v>
      </c>
      <c r="AS35" s="100">
        <v>7217</v>
      </c>
      <c r="AT35" s="100">
        <v>7609</v>
      </c>
      <c r="AU35" s="100">
        <v>7946</v>
      </c>
      <c r="AV35" s="100">
        <v>7805</v>
      </c>
      <c r="AW35" s="100">
        <v>7669</v>
      </c>
      <c r="AX35" s="100">
        <v>7799</v>
      </c>
      <c r="AY35" s="100">
        <v>8039</v>
      </c>
      <c r="AZ35" s="100">
        <v>8066</v>
      </c>
      <c r="BA35" s="245">
        <v>5932</v>
      </c>
      <c r="BB35" s="101"/>
      <c r="BC35" s="412">
        <f t="shared" si="0"/>
        <v>-1737</v>
      </c>
      <c r="BD35" s="101"/>
      <c r="BF35" s="101"/>
      <c r="BG35" s="101"/>
      <c r="BH35" s="326">
        <f t="shared" si="1"/>
        <v>-0.22649628373973141</v>
      </c>
      <c r="BI35" s="101"/>
      <c r="BJ35" s="101"/>
      <c r="BK35" s="101"/>
      <c r="BL35" s="101"/>
      <c r="BM35" s="101"/>
      <c r="BN35" s="101"/>
      <c r="BO35" s="101"/>
      <c r="BP35" s="101"/>
      <c r="BQ35" s="101"/>
      <c r="BR35" s="101"/>
      <c r="BS35" s="101"/>
    </row>
    <row r="36" spans="1:71" x14ac:dyDescent="0.3">
      <c r="A36" s="101">
        <v>32</v>
      </c>
      <c r="B36" s="131" t="s">
        <v>129</v>
      </c>
      <c r="C36" s="133" t="s">
        <v>168</v>
      </c>
      <c r="D36" s="100">
        <v>7861</v>
      </c>
      <c r="E36" s="100">
        <v>8501</v>
      </c>
      <c r="F36" s="100">
        <v>8077</v>
      </c>
      <c r="G36" s="100">
        <v>8793</v>
      </c>
      <c r="H36" s="100">
        <v>7502</v>
      </c>
      <c r="I36" s="100">
        <v>8466</v>
      </c>
      <c r="J36" s="100">
        <v>7598</v>
      </c>
      <c r="K36" s="100">
        <v>8853</v>
      </c>
      <c r="L36" s="100">
        <v>7433</v>
      </c>
      <c r="M36" s="100">
        <v>9000</v>
      </c>
      <c r="N36" s="100">
        <v>8129</v>
      </c>
      <c r="O36" s="100">
        <v>9368</v>
      </c>
      <c r="P36" s="100">
        <v>7891</v>
      </c>
      <c r="Q36" s="100">
        <v>9327</v>
      </c>
      <c r="R36" s="100">
        <v>8584</v>
      </c>
      <c r="S36" s="100">
        <v>9562</v>
      </c>
      <c r="T36" s="100">
        <v>7613</v>
      </c>
      <c r="U36" s="100">
        <v>9207</v>
      </c>
      <c r="V36" s="100">
        <v>8341</v>
      </c>
      <c r="W36" s="100">
        <v>9125</v>
      </c>
      <c r="X36" s="100">
        <v>7435</v>
      </c>
      <c r="Y36" s="100">
        <v>8974</v>
      </c>
      <c r="Z36" s="100">
        <v>8336</v>
      </c>
      <c r="AA36" s="100">
        <v>8983</v>
      </c>
      <c r="AB36" s="100">
        <v>8046</v>
      </c>
      <c r="AC36" s="100">
        <v>9193</v>
      </c>
      <c r="AD36" s="100">
        <v>8498</v>
      </c>
      <c r="AE36" s="100">
        <v>9228</v>
      </c>
      <c r="AF36" s="100">
        <v>8244</v>
      </c>
      <c r="AG36" s="100">
        <v>9585</v>
      </c>
      <c r="AH36" s="100">
        <v>8364</v>
      </c>
      <c r="AI36" s="100">
        <v>9407</v>
      </c>
      <c r="AJ36" s="100">
        <v>8972</v>
      </c>
      <c r="AK36" s="100">
        <v>9705</v>
      </c>
      <c r="AL36" s="100">
        <v>8674</v>
      </c>
      <c r="AM36" s="100">
        <v>9419</v>
      </c>
      <c r="AN36" s="100">
        <v>8803</v>
      </c>
      <c r="AO36" s="100">
        <v>9927</v>
      </c>
      <c r="AP36" s="100">
        <v>8970</v>
      </c>
      <c r="AQ36" s="100">
        <v>10110</v>
      </c>
      <c r="AR36" s="100">
        <v>9481</v>
      </c>
      <c r="AS36" s="100">
        <v>10449</v>
      </c>
      <c r="AT36" s="100">
        <v>8957</v>
      </c>
      <c r="AU36" s="100">
        <v>9739</v>
      </c>
      <c r="AV36" s="100">
        <v>9434</v>
      </c>
      <c r="AW36" s="100">
        <v>10944</v>
      </c>
      <c r="AX36" s="100">
        <v>9589</v>
      </c>
      <c r="AY36" s="100">
        <v>9849</v>
      </c>
      <c r="AZ36" s="100">
        <v>9815</v>
      </c>
      <c r="BA36" s="245">
        <v>11039</v>
      </c>
      <c r="BB36" s="101"/>
      <c r="BC36" s="412">
        <f t="shared" si="0"/>
        <v>95</v>
      </c>
      <c r="BD36" s="101"/>
      <c r="BF36" s="101"/>
      <c r="BG36" s="101"/>
      <c r="BH36" s="326">
        <f t="shared" si="1"/>
        <v>8.6805555555555802E-3</v>
      </c>
      <c r="BI36" s="101"/>
      <c r="BJ36" s="101"/>
      <c r="BK36" s="101"/>
      <c r="BL36" s="101"/>
      <c r="BM36" s="101"/>
      <c r="BN36" s="101"/>
      <c r="BO36" s="101"/>
      <c r="BP36" s="101"/>
      <c r="BQ36" s="101"/>
      <c r="BR36" s="101"/>
      <c r="BS36" s="101"/>
    </row>
    <row r="37" spans="1:71" x14ac:dyDescent="0.3">
      <c r="A37" s="101">
        <v>33</v>
      </c>
      <c r="B37" s="131" t="s">
        <v>184</v>
      </c>
      <c r="C37" s="133" t="s">
        <v>169</v>
      </c>
      <c r="D37" s="100">
        <v>12457</v>
      </c>
      <c r="E37" s="100">
        <v>14964</v>
      </c>
      <c r="F37" s="100">
        <v>12476</v>
      </c>
      <c r="G37" s="100">
        <v>14145</v>
      </c>
      <c r="H37" s="100">
        <v>12230</v>
      </c>
      <c r="I37" s="100">
        <v>14853</v>
      </c>
      <c r="J37" s="100">
        <v>12190</v>
      </c>
      <c r="K37" s="100">
        <v>13670</v>
      </c>
      <c r="L37" s="100">
        <v>12165</v>
      </c>
      <c r="M37" s="100">
        <v>14860</v>
      </c>
      <c r="N37" s="100">
        <v>12315</v>
      </c>
      <c r="O37" s="100">
        <v>13456</v>
      </c>
      <c r="P37" s="100">
        <v>12253</v>
      </c>
      <c r="Q37" s="100">
        <v>14947</v>
      </c>
      <c r="R37" s="100">
        <v>12444</v>
      </c>
      <c r="S37" s="100">
        <v>13821</v>
      </c>
      <c r="T37" s="100">
        <v>12423</v>
      </c>
      <c r="U37" s="100">
        <v>15059</v>
      </c>
      <c r="V37" s="100">
        <v>12644</v>
      </c>
      <c r="W37" s="100">
        <v>13803</v>
      </c>
      <c r="X37" s="100">
        <v>12491</v>
      </c>
      <c r="Y37" s="100">
        <v>14765</v>
      </c>
      <c r="Z37" s="100">
        <v>12771</v>
      </c>
      <c r="AA37" s="100">
        <v>13843</v>
      </c>
      <c r="AB37" s="100">
        <v>12854</v>
      </c>
      <c r="AC37" s="100">
        <v>14859</v>
      </c>
      <c r="AD37" s="100">
        <v>13172</v>
      </c>
      <c r="AE37" s="100">
        <v>14259</v>
      </c>
      <c r="AF37" s="100">
        <v>12972</v>
      </c>
      <c r="AG37" s="100">
        <v>14962</v>
      </c>
      <c r="AH37" s="100">
        <v>13274</v>
      </c>
      <c r="AI37" s="100">
        <v>14361</v>
      </c>
      <c r="AJ37" s="100">
        <v>12942</v>
      </c>
      <c r="AK37" s="100">
        <v>14945</v>
      </c>
      <c r="AL37" s="100">
        <v>13370</v>
      </c>
      <c r="AM37" s="100">
        <v>14501</v>
      </c>
      <c r="AN37" s="100">
        <v>13388</v>
      </c>
      <c r="AO37" s="100">
        <v>15217</v>
      </c>
      <c r="AP37" s="100">
        <v>13745</v>
      </c>
      <c r="AQ37" s="100">
        <v>14932</v>
      </c>
      <c r="AR37" s="100">
        <v>13378</v>
      </c>
      <c r="AS37" s="100">
        <v>15258</v>
      </c>
      <c r="AT37" s="100">
        <v>13954</v>
      </c>
      <c r="AU37" s="100">
        <v>14714</v>
      </c>
      <c r="AV37" s="100">
        <v>13639</v>
      </c>
      <c r="AW37" s="100">
        <v>15492</v>
      </c>
      <c r="AX37" s="100">
        <v>13986</v>
      </c>
      <c r="AY37" s="100">
        <v>14897</v>
      </c>
      <c r="AZ37" s="100">
        <v>13647</v>
      </c>
      <c r="BA37" s="245">
        <v>14252</v>
      </c>
      <c r="BB37" s="101"/>
      <c r="BC37" s="412">
        <f t="shared" si="0"/>
        <v>-1240</v>
      </c>
      <c r="BD37" s="101"/>
      <c r="BF37" s="101"/>
      <c r="BG37" s="101"/>
      <c r="BH37" s="326">
        <f t="shared" si="1"/>
        <v>-8.0041311644719837E-2</v>
      </c>
      <c r="BI37" s="101"/>
      <c r="BJ37" s="101"/>
      <c r="BK37" s="101"/>
      <c r="BL37" s="101"/>
      <c r="BM37" s="101"/>
      <c r="BN37" s="101"/>
      <c r="BO37" s="101"/>
      <c r="BP37" s="101"/>
      <c r="BQ37" s="101"/>
      <c r="BR37" s="101"/>
      <c r="BS37" s="101"/>
    </row>
    <row r="38" spans="1:71" x14ac:dyDescent="0.3">
      <c r="A38" s="101">
        <v>34</v>
      </c>
      <c r="B38" s="131" t="s">
        <v>130</v>
      </c>
      <c r="C38" s="133" t="s">
        <v>170</v>
      </c>
      <c r="D38" s="100">
        <v>61782</v>
      </c>
      <c r="E38" s="100">
        <v>63379</v>
      </c>
      <c r="F38" s="100">
        <v>51738</v>
      </c>
      <c r="G38" s="100">
        <v>58623</v>
      </c>
      <c r="H38" s="100">
        <v>62313</v>
      </c>
      <c r="I38" s="100">
        <v>62507</v>
      </c>
      <c r="J38" s="100">
        <v>52658</v>
      </c>
      <c r="K38" s="100">
        <v>59296</v>
      </c>
      <c r="L38" s="100">
        <v>64810</v>
      </c>
      <c r="M38" s="100">
        <v>64842</v>
      </c>
      <c r="N38" s="100">
        <v>53472</v>
      </c>
      <c r="O38" s="100">
        <v>61251</v>
      </c>
      <c r="P38" s="100">
        <v>64185</v>
      </c>
      <c r="Q38" s="100">
        <v>64210</v>
      </c>
      <c r="R38" s="100">
        <v>53509</v>
      </c>
      <c r="S38" s="100">
        <v>60798</v>
      </c>
      <c r="T38" s="100">
        <v>65939</v>
      </c>
      <c r="U38" s="100">
        <v>65668</v>
      </c>
      <c r="V38" s="100">
        <v>54508</v>
      </c>
      <c r="W38" s="100">
        <v>62306</v>
      </c>
      <c r="X38" s="100">
        <v>66550</v>
      </c>
      <c r="Y38" s="100">
        <v>67970</v>
      </c>
      <c r="Z38" s="100">
        <v>56139</v>
      </c>
      <c r="AA38" s="100">
        <v>64099</v>
      </c>
      <c r="AB38" s="100">
        <v>67265</v>
      </c>
      <c r="AC38" s="100">
        <v>68256</v>
      </c>
      <c r="AD38" s="100">
        <v>57072</v>
      </c>
      <c r="AE38" s="100">
        <v>65422</v>
      </c>
      <c r="AF38" s="100">
        <v>67560</v>
      </c>
      <c r="AG38" s="100">
        <v>68892</v>
      </c>
      <c r="AH38" s="100">
        <v>57266</v>
      </c>
      <c r="AI38" s="100">
        <v>66181</v>
      </c>
      <c r="AJ38" s="100">
        <v>68924</v>
      </c>
      <c r="AK38" s="100">
        <v>70983</v>
      </c>
      <c r="AL38" s="100">
        <v>58113</v>
      </c>
      <c r="AM38" s="100">
        <v>66172</v>
      </c>
      <c r="AN38" s="100">
        <v>69828</v>
      </c>
      <c r="AO38" s="100">
        <v>70201</v>
      </c>
      <c r="AP38" s="100">
        <v>58866</v>
      </c>
      <c r="AQ38" s="100">
        <v>67903</v>
      </c>
      <c r="AR38" s="100">
        <v>70180</v>
      </c>
      <c r="AS38" s="100">
        <v>71775</v>
      </c>
      <c r="AT38" s="100">
        <v>58892</v>
      </c>
      <c r="AU38" s="100">
        <v>69406</v>
      </c>
      <c r="AV38" s="100">
        <v>70536</v>
      </c>
      <c r="AW38" s="100">
        <v>71419</v>
      </c>
      <c r="AX38" s="100">
        <v>58739</v>
      </c>
      <c r="AY38" s="100">
        <v>68457</v>
      </c>
      <c r="AZ38" s="100">
        <v>71006</v>
      </c>
      <c r="BA38" s="245">
        <v>73100</v>
      </c>
      <c r="BB38" s="101"/>
      <c r="BC38" s="412">
        <f t="shared" si="0"/>
        <v>1681</v>
      </c>
      <c r="BD38" s="101"/>
      <c r="BF38" s="101"/>
      <c r="BG38" s="101"/>
      <c r="BH38" s="326">
        <f t="shared" si="1"/>
        <v>2.3537153978633096E-2</v>
      </c>
      <c r="BI38" s="101"/>
      <c r="BJ38" s="101"/>
      <c r="BK38" s="101"/>
      <c r="BL38" s="101"/>
      <c r="BM38" s="101"/>
      <c r="BN38" s="101"/>
      <c r="BO38" s="101"/>
      <c r="BP38" s="101"/>
      <c r="BQ38" s="101"/>
      <c r="BR38" s="101"/>
      <c r="BS38" s="101"/>
    </row>
    <row r="39" spans="1:71" x14ac:dyDescent="0.3">
      <c r="A39" s="101">
        <v>35</v>
      </c>
      <c r="B39" s="131" t="s">
        <v>130</v>
      </c>
      <c r="C39" s="133" t="s">
        <v>171</v>
      </c>
      <c r="D39" s="100">
        <v>110870</v>
      </c>
      <c r="E39" s="100">
        <v>103525</v>
      </c>
      <c r="F39" s="100">
        <v>80819</v>
      </c>
      <c r="G39" s="100">
        <v>105429</v>
      </c>
      <c r="H39" s="100">
        <v>113243</v>
      </c>
      <c r="I39" s="100">
        <v>103325</v>
      </c>
      <c r="J39" s="100">
        <v>81989</v>
      </c>
      <c r="K39" s="100">
        <v>106075</v>
      </c>
      <c r="L39" s="100">
        <v>110269</v>
      </c>
      <c r="M39" s="100">
        <v>102454</v>
      </c>
      <c r="N39" s="100">
        <v>80248</v>
      </c>
      <c r="O39" s="100">
        <v>105418</v>
      </c>
      <c r="P39" s="100">
        <v>110637</v>
      </c>
      <c r="Q39" s="100">
        <v>100581</v>
      </c>
      <c r="R39" s="100">
        <v>79924</v>
      </c>
      <c r="S39" s="100">
        <v>105299</v>
      </c>
      <c r="T39" s="100">
        <v>111201</v>
      </c>
      <c r="U39" s="100">
        <v>100197</v>
      </c>
      <c r="V39" s="100">
        <v>80010</v>
      </c>
      <c r="W39" s="100">
        <v>105226</v>
      </c>
      <c r="X39" s="100">
        <v>108898</v>
      </c>
      <c r="Y39" s="100">
        <v>99788</v>
      </c>
      <c r="Z39" s="100">
        <v>79620</v>
      </c>
      <c r="AA39" s="100">
        <v>104425</v>
      </c>
      <c r="AB39" s="100">
        <v>109646</v>
      </c>
      <c r="AC39" s="100">
        <v>100396</v>
      </c>
      <c r="AD39" s="100">
        <v>81115</v>
      </c>
      <c r="AE39" s="100">
        <v>106334</v>
      </c>
      <c r="AF39" s="100">
        <v>111466</v>
      </c>
      <c r="AG39" s="100">
        <v>103148</v>
      </c>
      <c r="AH39" s="100">
        <v>82370</v>
      </c>
      <c r="AI39" s="100">
        <v>109487</v>
      </c>
      <c r="AJ39" s="100">
        <v>111365</v>
      </c>
      <c r="AK39" s="100">
        <v>110409</v>
      </c>
      <c r="AL39" s="100">
        <v>85183</v>
      </c>
      <c r="AM39" s="100">
        <v>114027</v>
      </c>
      <c r="AN39" s="100">
        <v>117133</v>
      </c>
      <c r="AO39" s="100">
        <v>108399</v>
      </c>
      <c r="AP39" s="100">
        <v>87313</v>
      </c>
      <c r="AQ39" s="100">
        <v>117238</v>
      </c>
      <c r="AR39" s="100">
        <v>116456</v>
      </c>
      <c r="AS39" s="100">
        <v>111272</v>
      </c>
      <c r="AT39" s="100">
        <v>88080</v>
      </c>
      <c r="AU39" s="100">
        <v>118072</v>
      </c>
      <c r="AV39" s="100">
        <v>119540</v>
      </c>
      <c r="AW39" s="100">
        <v>110829</v>
      </c>
      <c r="AX39" s="100">
        <v>89095</v>
      </c>
      <c r="AY39" s="100">
        <v>116970</v>
      </c>
      <c r="AZ39" s="100">
        <v>119224</v>
      </c>
      <c r="BA39" s="245">
        <v>108981</v>
      </c>
      <c r="BB39" s="101"/>
      <c r="BC39" s="412">
        <f t="shared" si="0"/>
        <v>-1848</v>
      </c>
      <c r="BD39" s="101"/>
      <c r="BF39" s="101"/>
      <c r="BG39" s="101"/>
      <c r="BH39" s="326">
        <f t="shared" si="1"/>
        <v>-1.6674336139458124E-2</v>
      </c>
      <c r="BI39" s="101"/>
      <c r="BJ39" s="101"/>
      <c r="BK39" s="101"/>
      <c r="BL39" s="101"/>
      <c r="BM39" s="101"/>
      <c r="BN39" s="101"/>
      <c r="BO39" s="101"/>
      <c r="BP39" s="101"/>
      <c r="BQ39" s="101"/>
      <c r="BR39" s="101"/>
      <c r="BS39" s="101"/>
    </row>
    <row r="40" spans="1:71" s="109" customFormat="1" x14ac:dyDescent="0.3">
      <c r="A40" s="109">
        <v>36</v>
      </c>
      <c r="B40" s="131" t="s">
        <v>130</v>
      </c>
      <c r="C40" s="133" t="s">
        <v>172</v>
      </c>
      <c r="D40" s="100">
        <v>55804</v>
      </c>
      <c r="E40" s="100">
        <v>52422</v>
      </c>
      <c r="F40" s="100">
        <v>43667</v>
      </c>
      <c r="G40" s="100">
        <v>56213</v>
      </c>
      <c r="H40" s="100">
        <v>55719</v>
      </c>
      <c r="I40" s="100">
        <v>52081</v>
      </c>
      <c r="J40" s="100">
        <v>44159</v>
      </c>
      <c r="K40" s="100">
        <v>56850</v>
      </c>
      <c r="L40" s="100">
        <v>55859</v>
      </c>
      <c r="M40" s="100">
        <v>52596</v>
      </c>
      <c r="N40" s="100">
        <v>44995</v>
      </c>
      <c r="O40" s="100">
        <v>56677</v>
      </c>
      <c r="P40" s="100">
        <v>55842</v>
      </c>
      <c r="Q40" s="100">
        <v>52531</v>
      </c>
      <c r="R40" s="100">
        <v>44963</v>
      </c>
      <c r="S40" s="100">
        <v>56540</v>
      </c>
      <c r="T40" s="100">
        <v>56902</v>
      </c>
      <c r="U40" s="100">
        <v>52199</v>
      </c>
      <c r="V40" s="100">
        <v>45031</v>
      </c>
      <c r="W40" s="100">
        <v>55735</v>
      </c>
      <c r="X40" s="100">
        <v>55795</v>
      </c>
      <c r="Y40" s="100">
        <v>52123</v>
      </c>
      <c r="Z40" s="100">
        <v>44850</v>
      </c>
      <c r="AA40" s="100">
        <v>55367</v>
      </c>
      <c r="AB40" s="100">
        <v>54464</v>
      </c>
      <c r="AC40" s="100">
        <v>51037</v>
      </c>
      <c r="AD40" s="100">
        <v>44426</v>
      </c>
      <c r="AE40" s="100">
        <v>54217</v>
      </c>
      <c r="AF40" s="100">
        <v>54274</v>
      </c>
      <c r="AG40" s="100">
        <v>51048</v>
      </c>
      <c r="AH40" s="100">
        <v>43529</v>
      </c>
      <c r="AI40" s="100">
        <v>53984</v>
      </c>
      <c r="AJ40" s="100">
        <v>52970</v>
      </c>
      <c r="AK40" s="100">
        <v>51356</v>
      </c>
      <c r="AL40" s="100">
        <v>42570</v>
      </c>
      <c r="AM40" s="100">
        <v>52710</v>
      </c>
      <c r="AN40" s="100">
        <v>53042</v>
      </c>
      <c r="AO40" s="100">
        <v>49553</v>
      </c>
      <c r="AP40" s="100">
        <v>42188</v>
      </c>
      <c r="AQ40" s="100">
        <v>52962</v>
      </c>
      <c r="AR40" s="100">
        <v>52310</v>
      </c>
      <c r="AS40" s="100">
        <v>49835</v>
      </c>
      <c r="AT40" s="100">
        <v>42178</v>
      </c>
      <c r="AU40" s="100">
        <v>52675</v>
      </c>
      <c r="AV40" s="100">
        <v>52051</v>
      </c>
      <c r="AW40" s="100">
        <v>50293</v>
      </c>
      <c r="AX40" s="100">
        <v>42403</v>
      </c>
      <c r="AY40" s="100">
        <v>53332</v>
      </c>
      <c r="AZ40" s="100">
        <v>52030</v>
      </c>
      <c r="BA40" s="245">
        <v>43798</v>
      </c>
      <c r="BC40" s="412">
        <f t="shared" si="0"/>
        <v>-6495</v>
      </c>
      <c r="BH40" s="326">
        <f t="shared" si="1"/>
        <v>-0.1291432207265425</v>
      </c>
    </row>
    <row r="41" spans="1:71" x14ac:dyDescent="0.3">
      <c r="A41" s="111"/>
      <c r="B41" s="111"/>
      <c r="C41" s="106" t="s">
        <v>305</v>
      </c>
      <c r="D41" s="117">
        <v>1030789</v>
      </c>
      <c r="E41" s="117">
        <v>1081018</v>
      </c>
      <c r="F41" s="117">
        <v>965487</v>
      </c>
      <c r="G41" s="117">
        <v>1039347</v>
      </c>
      <c r="H41" s="117">
        <v>973838</v>
      </c>
      <c r="I41" s="117">
        <v>1015808</v>
      </c>
      <c r="J41" s="117">
        <v>918547</v>
      </c>
      <c r="K41" s="117">
        <v>1029794</v>
      </c>
      <c r="L41" s="117">
        <v>1004445</v>
      </c>
      <c r="M41" s="117">
        <v>1075097</v>
      </c>
      <c r="N41" s="117">
        <v>980872</v>
      </c>
      <c r="O41" s="117">
        <v>1111966</v>
      </c>
      <c r="P41" s="117">
        <v>1062392</v>
      </c>
      <c r="Q41" s="117">
        <v>1108883</v>
      </c>
      <c r="R41" s="117">
        <v>1018039</v>
      </c>
      <c r="S41" s="117">
        <v>1116388</v>
      </c>
      <c r="T41" s="117">
        <v>1071249</v>
      </c>
      <c r="U41" s="117">
        <v>1107061</v>
      </c>
      <c r="V41" s="117">
        <v>1001316</v>
      </c>
      <c r="W41" s="117">
        <v>1100746</v>
      </c>
      <c r="X41" s="117">
        <v>1069816</v>
      </c>
      <c r="Y41" s="117">
        <v>1117599</v>
      </c>
      <c r="Z41" s="117">
        <v>1014488</v>
      </c>
      <c r="AA41" s="117">
        <v>1129310</v>
      </c>
      <c r="AB41" s="117">
        <v>1089339</v>
      </c>
      <c r="AC41" s="117">
        <v>1144544</v>
      </c>
      <c r="AD41" s="117">
        <v>1044846</v>
      </c>
      <c r="AE41" s="117">
        <v>1167599</v>
      </c>
      <c r="AF41" s="117">
        <v>1128770</v>
      </c>
      <c r="AG41" s="117">
        <v>1195275</v>
      </c>
      <c r="AH41" s="117">
        <v>1092130</v>
      </c>
      <c r="AI41" s="117">
        <v>1229761</v>
      </c>
      <c r="AJ41" s="117">
        <v>1157074</v>
      </c>
      <c r="AK41" s="117">
        <v>1231919</v>
      </c>
      <c r="AL41" s="117">
        <v>1101645</v>
      </c>
      <c r="AM41" s="117">
        <v>1251496</v>
      </c>
      <c r="AN41" s="117">
        <v>1190601</v>
      </c>
      <c r="AO41" s="117">
        <v>1253123</v>
      </c>
      <c r="AP41" s="117">
        <v>1135388</v>
      </c>
      <c r="AQ41" s="117">
        <v>1284797</v>
      </c>
      <c r="AR41" s="117">
        <v>1218995</v>
      </c>
      <c r="AS41" s="117">
        <v>1291833</v>
      </c>
      <c r="AT41" s="117">
        <v>1143002</v>
      </c>
      <c r="AU41" s="117">
        <v>1304926</v>
      </c>
      <c r="AV41" s="117">
        <v>1240611</v>
      </c>
      <c r="AW41" s="117">
        <v>1298967</v>
      </c>
      <c r="AX41" s="117">
        <v>1167011</v>
      </c>
      <c r="AY41" s="117">
        <v>1314696</v>
      </c>
      <c r="AZ41" s="117">
        <v>1248846</v>
      </c>
      <c r="BA41" s="347">
        <v>1204085</v>
      </c>
      <c r="BB41" s="101"/>
      <c r="BC41" s="329">
        <f t="shared" si="0"/>
        <v>-94882</v>
      </c>
      <c r="BD41" s="101"/>
      <c r="BF41" s="101"/>
      <c r="BG41" s="101"/>
      <c r="BH41" s="328">
        <f t="shared" si="1"/>
        <v>-7.3044195887963292E-2</v>
      </c>
      <c r="BI41" s="101"/>
      <c r="BJ41" s="101"/>
      <c r="BK41" s="101"/>
      <c r="BL41" s="101"/>
      <c r="BM41" s="101"/>
      <c r="BN41" s="101"/>
      <c r="BO41" s="101"/>
      <c r="BP41" s="101"/>
      <c r="BQ41" s="101"/>
      <c r="BR41" s="101"/>
      <c r="BS41" s="101"/>
    </row>
    <row r="42" spans="1:71" x14ac:dyDescent="0.3">
      <c r="C42" s="113"/>
      <c r="D42" s="116"/>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99"/>
      <c r="AJ42" s="99"/>
      <c r="AK42" s="99"/>
      <c r="AN42" s="115"/>
      <c r="AO42" s="101"/>
      <c r="AP42" s="101"/>
      <c r="AQ42" s="101"/>
      <c r="AR42" s="101"/>
      <c r="AU42" s="100"/>
      <c r="AV42" s="100"/>
      <c r="AW42" s="100"/>
      <c r="AX42" s="100"/>
      <c r="AY42" s="100"/>
      <c r="AZ42" s="100"/>
      <c r="BA42" s="100"/>
      <c r="BB42" s="100"/>
      <c r="BC42" s="101"/>
      <c r="BD42" s="101"/>
      <c r="BE42" s="101"/>
      <c r="BF42" s="101"/>
      <c r="BG42" s="101"/>
      <c r="BH42" s="101"/>
      <c r="BI42" s="101"/>
      <c r="BJ42" s="101"/>
      <c r="BK42" s="101"/>
      <c r="BL42" s="101"/>
      <c r="BM42" s="101"/>
      <c r="BN42" s="101"/>
      <c r="BO42" s="101"/>
      <c r="BP42" s="101"/>
      <c r="BQ42" s="101"/>
      <c r="BR42" s="101"/>
      <c r="BS42" s="101"/>
    </row>
    <row r="43" spans="1:71" x14ac:dyDescent="0.3">
      <c r="B43" s="131"/>
      <c r="C43" s="133"/>
      <c r="D43" s="116"/>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99"/>
      <c r="AJ43" s="99"/>
      <c r="AK43" s="99"/>
      <c r="AN43" s="115"/>
      <c r="AO43" s="101"/>
      <c r="AP43" s="101"/>
      <c r="AQ43" s="101"/>
      <c r="AR43" s="101"/>
      <c r="AU43" s="100"/>
      <c r="AV43" s="100"/>
      <c r="AW43" s="100"/>
      <c r="AX43" s="100"/>
      <c r="AY43" s="100"/>
      <c r="AZ43" s="100"/>
      <c r="BA43" s="100"/>
      <c r="BB43" s="100"/>
      <c r="BC43" s="101"/>
      <c r="BD43" s="101"/>
      <c r="BE43" s="101"/>
      <c r="BF43" s="101"/>
      <c r="BG43" s="101"/>
      <c r="BH43" s="101"/>
      <c r="BI43" s="101"/>
      <c r="BJ43" s="101"/>
      <c r="BK43" s="101"/>
      <c r="BL43" s="101"/>
      <c r="BM43" s="101"/>
      <c r="BN43" s="101"/>
      <c r="BO43" s="101"/>
      <c r="BP43" s="101"/>
      <c r="BQ43" s="101"/>
      <c r="BR43" s="101"/>
      <c r="BS43" s="101"/>
    </row>
    <row r="44" spans="1:71" s="102" customFormat="1" x14ac:dyDescent="0.3">
      <c r="C44" s="103" t="s">
        <v>326</v>
      </c>
      <c r="AI44" s="113"/>
      <c r="AJ44" s="113"/>
      <c r="AK44" s="113"/>
      <c r="AN44" s="113"/>
      <c r="AS44"/>
      <c r="AT44"/>
      <c r="AU44" s="100"/>
      <c r="AV44" s="100"/>
      <c r="AW44" s="100"/>
      <c r="AX44" s="100"/>
      <c r="AY44" s="100"/>
      <c r="AZ44" s="100"/>
      <c r="BA44" s="100"/>
      <c r="BB44" s="100"/>
      <c r="BC44" s="104" t="s">
        <v>176</v>
      </c>
      <c r="BD44" s="101"/>
      <c r="BH44" s="104" t="s">
        <v>176</v>
      </c>
    </row>
    <row r="45" spans="1:71" s="102" customFormat="1" x14ac:dyDescent="0.3">
      <c r="C45" s="104" t="s">
        <v>367</v>
      </c>
      <c r="AI45" s="113"/>
      <c r="AJ45" s="113"/>
      <c r="AK45" s="113"/>
      <c r="AN45" s="113"/>
      <c r="AS45"/>
      <c r="AT45"/>
      <c r="AU45" s="100"/>
      <c r="AV45" s="100"/>
      <c r="AW45" s="100"/>
      <c r="AX45" s="100"/>
      <c r="AY45" s="100"/>
      <c r="AZ45" s="100"/>
      <c r="BA45" s="100"/>
      <c r="BB45" s="100"/>
      <c r="BC45" s="104" t="s">
        <v>368</v>
      </c>
      <c r="BD45" s="101"/>
      <c r="BH45" s="104" t="s">
        <v>178</v>
      </c>
    </row>
    <row r="46" spans="1:71" s="102" customFormat="1" x14ac:dyDescent="0.3">
      <c r="C46" s="117" t="s">
        <v>133</v>
      </c>
      <c r="D46" s="97" t="s">
        <v>203</v>
      </c>
      <c r="E46" s="97" t="s">
        <v>204</v>
      </c>
      <c r="F46" s="97" t="s">
        <v>205</v>
      </c>
      <c r="G46" s="97" t="s">
        <v>206</v>
      </c>
      <c r="H46" s="97" t="s">
        <v>207</v>
      </c>
      <c r="I46" s="97" t="s">
        <v>208</v>
      </c>
      <c r="J46" s="97" t="s">
        <v>209</v>
      </c>
      <c r="K46" s="97" t="s">
        <v>210</v>
      </c>
      <c r="L46" s="97" t="s">
        <v>211</v>
      </c>
      <c r="M46" s="97" t="s">
        <v>212</v>
      </c>
      <c r="N46" s="97" t="s">
        <v>213</v>
      </c>
      <c r="O46" s="97" t="s">
        <v>214</v>
      </c>
      <c r="P46" s="97" t="s">
        <v>215</v>
      </c>
      <c r="Q46" s="97" t="s">
        <v>216</v>
      </c>
      <c r="R46" s="97" t="s">
        <v>217</v>
      </c>
      <c r="S46" s="97" t="s">
        <v>218</v>
      </c>
      <c r="T46" s="97" t="s">
        <v>219</v>
      </c>
      <c r="U46" s="97" t="s">
        <v>220</v>
      </c>
      <c r="V46" s="97" t="s">
        <v>221</v>
      </c>
      <c r="W46" s="97" t="s">
        <v>222</v>
      </c>
      <c r="X46" s="97" t="s">
        <v>223</v>
      </c>
      <c r="Y46" s="97" t="s">
        <v>224</v>
      </c>
      <c r="Z46" s="97" t="s">
        <v>225</v>
      </c>
      <c r="AA46" s="97" t="s">
        <v>226</v>
      </c>
      <c r="AB46" s="97" t="s">
        <v>227</v>
      </c>
      <c r="AC46" s="97" t="s">
        <v>228</v>
      </c>
      <c r="AD46" s="97" t="s">
        <v>229</v>
      </c>
      <c r="AE46" s="97" t="s">
        <v>230</v>
      </c>
      <c r="AF46" s="97" t="s">
        <v>231</v>
      </c>
      <c r="AG46" s="97" t="s">
        <v>232</v>
      </c>
      <c r="AH46" s="97" t="s">
        <v>233</v>
      </c>
      <c r="AI46" s="97" t="s">
        <v>234</v>
      </c>
      <c r="AJ46" s="97" t="s">
        <v>235</v>
      </c>
      <c r="AK46" s="97" t="s">
        <v>238</v>
      </c>
      <c r="AL46" s="97" t="s">
        <v>240</v>
      </c>
      <c r="AM46" s="107" t="s">
        <v>242</v>
      </c>
      <c r="AN46" s="106" t="s">
        <v>245</v>
      </c>
      <c r="AO46" s="106" t="s">
        <v>252</v>
      </c>
      <c r="AP46" s="106" t="s">
        <v>257</v>
      </c>
      <c r="AQ46" s="106" t="s">
        <v>261</v>
      </c>
      <c r="AR46" s="106" t="s">
        <v>317</v>
      </c>
      <c r="AS46" s="106" t="s">
        <v>331</v>
      </c>
      <c r="AT46" s="106" t="s">
        <v>333</v>
      </c>
      <c r="AU46" s="106" t="s">
        <v>339</v>
      </c>
      <c r="AV46" s="106" t="s">
        <v>341</v>
      </c>
      <c r="AW46" s="106" t="s">
        <v>344</v>
      </c>
      <c r="AX46" s="106" t="s">
        <v>346</v>
      </c>
      <c r="AY46" s="106" t="s">
        <v>355</v>
      </c>
      <c r="AZ46" s="106" t="s">
        <v>366</v>
      </c>
      <c r="BA46" s="289" t="s">
        <v>390</v>
      </c>
      <c r="BB46"/>
      <c r="BC46" s="324" t="s">
        <v>390</v>
      </c>
      <c r="BH46" s="324" t="s">
        <v>390</v>
      </c>
    </row>
    <row r="47" spans="1:71" s="102" customFormat="1" x14ac:dyDescent="0.3">
      <c r="C47" s="131" t="s">
        <v>123</v>
      </c>
      <c r="D47" s="114">
        <f>D5</f>
        <v>16770</v>
      </c>
      <c r="E47" s="114">
        <f t="shared" ref="E47:BA48" si="2">E5</f>
        <v>17386</v>
      </c>
      <c r="F47" s="114">
        <f t="shared" si="2"/>
        <v>15695</v>
      </c>
      <c r="G47" s="114">
        <f t="shared" si="2"/>
        <v>14514</v>
      </c>
      <c r="H47" s="114">
        <f t="shared" si="2"/>
        <v>16704</v>
      </c>
      <c r="I47" s="114">
        <f t="shared" si="2"/>
        <v>17663</v>
      </c>
      <c r="J47" s="114">
        <f t="shared" si="2"/>
        <v>15724</v>
      </c>
      <c r="K47" s="114">
        <f t="shared" si="2"/>
        <v>14307</v>
      </c>
      <c r="L47" s="114">
        <f t="shared" si="2"/>
        <v>16912</v>
      </c>
      <c r="M47" s="114">
        <f t="shared" si="2"/>
        <v>17833</v>
      </c>
      <c r="N47" s="114">
        <f t="shared" si="2"/>
        <v>15796</v>
      </c>
      <c r="O47" s="114">
        <f t="shared" si="2"/>
        <v>14145</v>
      </c>
      <c r="P47" s="114">
        <f t="shared" si="2"/>
        <v>17847</v>
      </c>
      <c r="Q47" s="114">
        <f t="shared" si="2"/>
        <v>18212</v>
      </c>
      <c r="R47" s="114">
        <f t="shared" si="2"/>
        <v>16073</v>
      </c>
      <c r="S47" s="114">
        <f t="shared" si="2"/>
        <v>14349</v>
      </c>
      <c r="T47" s="114">
        <f t="shared" si="2"/>
        <v>18255</v>
      </c>
      <c r="U47" s="114">
        <f t="shared" si="2"/>
        <v>18305</v>
      </c>
      <c r="V47" s="114">
        <f t="shared" si="2"/>
        <v>15772</v>
      </c>
      <c r="W47" s="114">
        <f t="shared" si="2"/>
        <v>14283</v>
      </c>
      <c r="X47" s="114">
        <f t="shared" si="2"/>
        <v>17888</v>
      </c>
      <c r="Y47" s="114">
        <f t="shared" si="2"/>
        <v>18512</v>
      </c>
      <c r="Z47" s="114">
        <f t="shared" si="2"/>
        <v>15884</v>
      </c>
      <c r="AA47" s="114">
        <f t="shared" si="2"/>
        <v>14262</v>
      </c>
      <c r="AB47" s="114">
        <f t="shared" si="2"/>
        <v>19428</v>
      </c>
      <c r="AC47" s="114">
        <f t="shared" si="2"/>
        <v>19467</v>
      </c>
      <c r="AD47" s="114">
        <f t="shared" si="2"/>
        <v>16844</v>
      </c>
      <c r="AE47" s="114">
        <f t="shared" si="2"/>
        <v>15108</v>
      </c>
      <c r="AF47" s="114">
        <f t="shared" si="2"/>
        <v>20189</v>
      </c>
      <c r="AG47" s="114">
        <f t="shared" si="2"/>
        <v>20189</v>
      </c>
      <c r="AH47" s="114">
        <f t="shared" si="2"/>
        <v>17423</v>
      </c>
      <c r="AI47" s="114">
        <f t="shared" si="2"/>
        <v>15243</v>
      </c>
      <c r="AJ47" s="114">
        <f t="shared" si="2"/>
        <v>19354</v>
      </c>
      <c r="AK47" s="114">
        <f t="shared" si="2"/>
        <v>19660</v>
      </c>
      <c r="AL47" s="114">
        <f t="shared" si="2"/>
        <v>17377</v>
      </c>
      <c r="AM47" s="114">
        <f t="shared" si="2"/>
        <v>15494</v>
      </c>
      <c r="AN47" s="114">
        <f t="shared" si="2"/>
        <v>20810</v>
      </c>
      <c r="AO47" s="114">
        <f t="shared" si="2"/>
        <v>20924</v>
      </c>
      <c r="AP47" s="114">
        <f t="shared" si="2"/>
        <v>18360</v>
      </c>
      <c r="AQ47" s="114">
        <f t="shared" si="2"/>
        <v>16020</v>
      </c>
      <c r="AR47" s="114">
        <f t="shared" si="2"/>
        <v>19194</v>
      </c>
      <c r="AS47" s="114">
        <f t="shared" si="2"/>
        <v>18517</v>
      </c>
      <c r="AT47" s="114">
        <f t="shared" si="2"/>
        <v>16319</v>
      </c>
      <c r="AU47" s="114">
        <f t="shared" si="2"/>
        <v>14357</v>
      </c>
      <c r="AV47" s="114">
        <f t="shared" si="2"/>
        <v>20368</v>
      </c>
      <c r="AW47" s="114">
        <f t="shared" si="2"/>
        <v>19599</v>
      </c>
      <c r="AX47" s="114">
        <f t="shared" si="2"/>
        <v>17273</v>
      </c>
      <c r="AY47" s="114">
        <f>AY5</f>
        <v>15250</v>
      </c>
      <c r="AZ47" s="114">
        <f t="shared" si="2"/>
        <v>21258</v>
      </c>
      <c r="BA47" s="348">
        <f t="shared" si="2"/>
        <v>18652</v>
      </c>
      <c r="BC47" s="325">
        <f>BA47-AW47</f>
        <v>-947</v>
      </c>
      <c r="BH47" s="326">
        <f>BA47/AW47-1</f>
        <v>-4.8318791775090575E-2</v>
      </c>
    </row>
    <row r="48" spans="1:71" s="102" customFormat="1" x14ac:dyDescent="0.3">
      <c r="C48" s="131" t="s">
        <v>124</v>
      </c>
      <c r="D48" s="114">
        <f>D6</f>
        <v>9575</v>
      </c>
      <c r="E48" s="114">
        <f t="shared" si="2"/>
        <v>8292</v>
      </c>
      <c r="F48" s="114">
        <f t="shared" si="2"/>
        <v>7841</v>
      </c>
      <c r="G48" s="114">
        <f t="shared" si="2"/>
        <v>7177</v>
      </c>
      <c r="H48" s="114">
        <f t="shared" si="2"/>
        <v>7869</v>
      </c>
      <c r="I48" s="114">
        <f t="shared" si="2"/>
        <v>6679</v>
      </c>
      <c r="J48" s="114">
        <f t="shared" si="2"/>
        <v>6178</v>
      </c>
      <c r="K48" s="114">
        <f t="shared" si="2"/>
        <v>8059</v>
      </c>
      <c r="L48" s="114">
        <f t="shared" si="2"/>
        <v>9637</v>
      </c>
      <c r="M48" s="114">
        <f t="shared" si="2"/>
        <v>8621</v>
      </c>
      <c r="N48" s="114">
        <f t="shared" si="2"/>
        <v>8200</v>
      </c>
      <c r="O48" s="114">
        <f t="shared" si="2"/>
        <v>7871</v>
      </c>
      <c r="P48" s="114">
        <f t="shared" si="2"/>
        <v>10150</v>
      </c>
      <c r="Q48" s="114">
        <f t="shared" si="2"/>
        <v>7657</v>
      </c>
      <c r="R48" s="114">
        <f t="shared" si="2"/>
        <v>7520</v>
      </c>
      <c r="S48" s="114">
        <f t="shared" si="2"/>
        <v>7297</v>
      </c>
      <c r="T48" s="114">
        <f t="shared" si="2"/>
        <v>10873</v>
      </c>
      <c r="U48" s="114">
        <f t="shared" si="2"/>
        <v>7265</v>
      </c>
      <c r="V48" s="114">
        <f t="shared" si="2"/>
        <v>6632</v>
      </c>
      <c r="W48" s="114">
        <f t="shared" si="2"/>
        <v>6508</v>
      </c>
      <c r="X48" s="114">
        <f t="shared" si="2"/>
        <v>9155</v>
      </c>
      <c r="Y48" s="114">
        <f t="shared" si="2"/>
        <v>6603</v>
      </c>
      <c r="Z48" s="114">
        <f t="shared" si="2"/>
        <v>6513</v>
      </c>
      <c r="AA48" s="114">
        <f t="shared" si="2"/>
        <v>5934</v>
      </c>
      <c r="AB48" s="114">
        <f t="shared" si="2"/>
        <v>8782</v>
      </c>
      <c r="AC48" s="114">
        <f t="shared" si="2"/>
        <v>6113</v>
      </c>
      <c r="AD48" s="114">
        <f t="shared" si="2"/>
        <v>5465</v>
      </c>
      <c r="AE48" s="114">
        <f t="shared" si="2"/>
        <v>5578</v>
      </c>
      <c r="AF48" s="114">
        <f t="shared" si="2"/>
        <v>9258</v>
      </c>
      <c r="AG48" s="114">
        <f t="shared" si="2"/>
        <v>6377</v>
      </c>
      <c r="AH48" s="114">
        <f t="shared" si="2"/>
        <v>5676</v>
      </c>
      <c r="AI48" s="114">
        <f t="shared" si="2"/>
        <v>5640</v>
      </c>
      <c r="AJ48" s="114">
        <f t="shared" si="2"/>
        <v>9284</v>
      </c>
      <c r="AK48" s="114">
        <f t="shared" si="2"/>
        <v>6604</v>
      </c>
      <c r="AL48" s="114">
        <f t="shared" si="2"/>
        <v>6058</v>
      </c>
      <c r="AM48" s="114">
        <f t="shared" si="2"/>
        <v>5964</v>
      </c>
      <c r="AN48" s="114">
        <f t="shared" si="2"/>
        <v>10538</v>
      </c>
      <c r="AO48" s="114">
        <f t="shared" si="2"/>
        <v>7342</v>
      </c>
      <c r="AP48" s="114">
        <f t="shared" si="2"/>
        <v>6523</v>
      </c>
      <c r="AQ48" s="114">
        <f t="shared" si="2"/>
        <v>6530</v>
      </c>
      <c r="AR48" s="114">
        <f t="shared" si="2"/>
        <v>11157</v>
      </c>
      <c r="AS48" s="114">
        <f t="shared" si="2"/>
        <v>7663</v>
      </c>
      <c r="AT48" s="114">
        <f t="shared" si="2"/>
        <v>6896</v>
      </c>
      <c r="AU48" s="114">
        <f t="shared" si="2"/>
        <v>6552</v>
      </c>
      <c r="AV48" s="114">
        <f t="shared" si="2"/>
        <v>10618</v>
      </c>
      <c r="AW48" s="114">
        <f t="shared" si="2"/>
        <v>7794</v>
      </c>
      <c r="AX48" s="114">
        <f t="shared" si="2"/>
        <v>7129</v>
      </c>
      <c r="AY48" s="114">
        <f>AY6</f>
        <v>6825</v>
      </c>
      <c r="AZ48" s="114">
        <f t="shared" si="2"/>
        <v>11592</v>
      </c>
      <c r="BA48" s="349">
        <f t="shared" si="2"/>
        <v>7752</v>
      </c>
      <c r="BC48" s="325">
        <f t="shared" ref="BC48:BC55" si="3">BA48-AW48</f>
        <v>-42</v>
      </c>
      <c r="BH48" s="326">
        <f t="shared" ref="BH48:BH56" si="4">BA48/AW48-1</f>
        <v>-5.388760585065433E-3</v>
      </c>
    </row>
    <row r="49" spans="3:60" s="102" customFormat="1" x14ac:dyDescent="0.3">
      <c r="C49" s="131" t="s">
        <v>125</v>
      </c>
      <c r="D49" s="114">
        <f>SUM(D7:D18)</f>
        <v>172430</v>
      </c>
      <c r="E49" s="114">
        <f t="shared" ref="E49:BA49" si="5">SUM(E7:E18)</f>
        <v>176818</v>
      </c>
      <c r="F49" s="114">
        <f t="shared" si="5"/>
        <v>163237</v>
      </c>
      <c r="G49" s="114">
        <f t="shared" si="5"/>
        <v>154461</v>
      </c>
      <c r="H49" s="114">
        <f t="shared" si="5"/>
        <v>130558</v>
      </c>
      <c r="I49" s="114">
        <f t="shared" si="5"/>
        <v>127822</v>
      </c>
      <c r="J49" s="114">
        <f t="shared" si="5"/>
        <v>123119</v>
      </c>
      <c r="K49" s="114">
        <f t="shared" si="5"/>
        <v>128331</v>
      </c>
      <c r="L49" s="114">
        <f t="shared" si="5"/>
        <v>146384</v>
      </c>
      <c r="M49" s="114">
        <f t="shared" si="5"/>
        <v>155867</v>
      </c>
      <c r="N49" s="114">
        <f t="shared" si="5"/>
        <v>151730</v>
      </c>
      <c r="O49" s="114">
        <f t="shared" si="5"/>
        <v>167782</v>
      </c>
      <c r="P49" s="114">
        <f t="shared" si="5"/>
        <v>169803</v>
      </c>
      <c r="Q49" s="114">
        <f t="shared" si="5"/>
        <v>164649</v>
      </c>
      <c r="R49" s="114">
        <f t="shared" si="5"/>
        <v>159183</v>
      </c>
      <c r="S49" s="114">
        <f t="shared" si="5"/>
        <v>163484</v>
      </c>
      <c r="T49" s="114">
        <f t="shared" si="5"/>
        <v>157962</v>
      </c>
      <c r="U49" s="114">
        <f t="shared" si="5"/>
        <v>156384</v>
      </c>
      <c r="V49" s="114">
        <f t="shared" si="5"/>
        <v>149496</v>
      </c>
      <c r="W49" s="114">
        <f t="shared" si="5"/>
        <v>145806</v>
      </c>
      <c r="X49" s="114">
        <f t="shared" si="5"/>
        <v>151212</v>
      </c>
      <c r="Y49" s="114">
        <f t="shared" si="5"/>
        <v>149564</v>
      </c>
      <c r="Z49" s="114">
        <f t="shared" si="5"/>
        <v>140547</v>
      </c>
      <c r="AA49" s="114">
        <f t="shared" si="5"/>
        <v>147160</v>
      </c>
      <c r="AB49" s="114">
        <f t="shared" si="5"/>
        <v>147181</v>
      </c>
      <c r="AC49" s="114">
        <f t="shared" si="5"/>
        <v>148382</v>
      </c>
      <c r="AD49" s="114">
        <f t="shared" si="5"/>
        <v>137751</v>
      </c>
      <c r="AE49" s="114">
        <f t="shared" si="5"/>
        <v>148594</v>
      </c>
      <c r="AF49" s="114">
        <f t="shared" si="5"/>
        <v>148127</v>
      </c>
      <c r="AG49" s="114">
        <f t="shared" si="5"/>
        <v>157767</v>
      </c>
      <c r="AH49" s="114">
        <f t="shared" si="5"/>
        <v>147150</v>
      </c>
      <c r="AI49" s="114">
        <f t="shared" si="5"/>
        <v>158653</v>
      </c>
      <c r="AJ49" s="114">
        <f t="shared" si="5"/>
        <v>158667</v>
      </c>
      <c r="AK49" s="114">
        <f t="shared" si="5"/>
        <v>156756</v>
      </c>
      <c r="AL49" s="114">
        <f t="shared" si="5"/>
        <v>143939</v>
      </c>
      <c r="AM49" s="114">
        <f t="shared" si="5"/>
        <v>155616</v>
      </c>
      <c r="AN49" s="114">
        <f t="shared" si="5"/>
        <v>164823</v>
      </c>
      <c r="AO49" s="114">
        <f t="shared" si="5"/>
        <v>158977</v>
      </c>
      <c r="AP49" s="114">
        <f>SUM(AP7:AP18)</f>
        <v>149257</v>
      </c>
      <c r="AQ49" s="114">
        <f t="shared" si="5"/>
        <v>164351</v>
      </c>
      <c r="AR49" s="114">
        <f t="shared" si="5"/>
        <v>172231</v>
      </c>
      <c r="AS49" s="114">
        <f t="shared" si="5"/>
        <v>163795</v>
      </c>
      <c r="AT49" s="114">
        <f t="shared" si="5"/>
        <v>149705</v>
      </c>
      <c r="AU49" s="114">
        <f t="shared" si="5"/>
        <v>166367</v>
      </c>
      <c r="AV49" s="114">
        <f t="shared" si="5"/>
        <v>174051</v>
      </c>
      <c r="AW49" s="114">
        <f t="shared" si="5"/>
        <v>165583</v>
      </c>
      <c r="AX49" s="114">
        <f t="shared" si="5"/>
        <v>153294</v>
      </c>
      <c r="AY49" s="114">
        <f t="shared" si="5"/>
        <v>161665</v>
      </c>
      <c r="AZ49" s="114">
        <f t="shared" si="5"/>
        <v>173732</v>
      </c>
      <c r="BA49" s="349">
        <f t="shared" si="5"/>
        <v>130894</v>
      </c>
      <c r="BC49" s="325">
        <f t="shared" si="3"/>
        <v>-34689</v>
      </c>
      <c r="BH49" s="326">
        <f t="shared" si="4"/>
        <v>-0.20949614392781868</v>
      </c>
    </row>
    <row r="50" spans="3:60" s="102" customFormat="1" x14ac:dyDescent="0.3">
      <c r="C50" s="131" t="s">
        <v>126</v>
      </c>
      <c r="D50" s="114">
        <f>D19</f>
        <v>37868</v>
      </c>
      <c r="E50" s="114">
        <f t="shared" ref="E50:BA51" si="6">E19</f>
        <v>30506</v>
      </c>
      <c r="F50" s="114">
        <f t="shared" si="6"/>
        <v>25530</v>
      </c>
      <c r="G50" s="114">
        <f t="shared" si="6"/>
        <v>33174</v>
      </c>
      <c r="H50" s="114">
        <f t="shared" si="6"/>
        <v>38298</v>
      </c>
      <c r="I50" s="114">
        <f t="shared" si="6"/>
        <v>28403</v>
      </c>
      <c r="J50" s="114">
        <f t="shared" si="6"/>
        <v>24187</v>
      </c>
      <c r="K50" s="114">
        <f t="shared" si="6"/>
        <v>33022</v>
      </c>
      <c r="L50" s="114">
        <f t="shared" si="6"/>
        <v>36808</v>
      </c>
      <c r="M50" s="114">
        <f t="shared" si="6"/>
        <v>29778</v>
      </c>
      <c r="N50" s="114">
        <f t="shared" si="6"/>
        <v>23871</v>
      </c>
      <c r="O50" s="114">
        <f t="shared" si="6"/>
        <v>33964</v>
      </c>
      <c r="P50" s="114">
        <f t="shared" si="6"/>
        <v>37709</v>
      </c>
      <c r="Q50" s="114">
        <f t="shared" si="6"/>
        <v>29192</v>
      </c>
      <c r="R50" s="114">
        <f t="shared" si="6"/>
        <v>26070</v>
      </c>
      <c r="S50" s="114">
        <f t="shared" si="6"/>
        <v>34188</v>
      </c>
      <c r="T50" s="114">
        <f t="shared" si="6"/>
        <v>41485</v>
      </c>
      <c r="U50" s="114">
        <f t="shared" si="6"/>
        <v>34793</v>
      </c>
      <c r="V50" s="114">
        <f t="shared" si="6"/>
        <v>28343</v>
      </c>
      <c r="W50" s="114">
        <f t="shared" si="6"/>
        <v>37965</v>
      </c>
      <c r="X50" s="114">
        <f t="shared" si="6"/>
        <v>42006</v>
      </c>
      <c r="Y50" s="114">
        <f t="shared" si="6"/>
        <v>32666</v>
      </c>
      <c r="Z50" s="114">
        <f t="shared" si="6"/>
        <v>27193</v>
      </c>
      <c r="AA50" s="114">
        <f t="shared" si="6"/>
        <v>36554</v>
      </c>
      <c r="AB50" s="114">
        <f t="shared" si="6"/>
        <v>43564</v>
      </c>
      <c r="AC50" s="114">
        <f t="shared" si="6"/>
        <v>34410</v>
      </c>
      <c r="AD50" s="114">
        <f t="shared" si="6"/>
        <v>28064</v>
      </c>
      <c r="AE50" s="114">
        <f t="shared" si="6"/>
        <v>37527</v>
      </c>
      <c r="AF50" s="114">
        <f t="shared" si="6"/>
        <v>42437</v>
      </c>
      <c r="AG50" s="114">
        <f t="shared" si="6"/>
        <v>35075</v>
      </c>
      <c r="AH50" s="114">
        <f t="shared" si="6"/>
        <v>30469</v>
      </c>
      <c r="AI50" s="114">
        <f t="shared" si="6"/>
        <v>37587</v>
      </c>
      <c r="AJ50" s="114">
        <f t="shared" si="6"/>
        <v>43114</v>
      </c>
      <c r="AK50" s="114">
        <f t="shared" si="6"/>
        <v>32803</v>
      </c>
      <c r="AL50" s="114">
        <f t="shared" si="6"/>
        <v>27429</v>
      </c>
      <c r="AM50" s="114">
        <f t="shared" si="6"/>
        <v>36083</v>
      </c>
      <c r="AN50" s="114">
        <f t="shared" si="6"/>
        <v>39852</v>
      </c>
      <c r="AO50" s="114">
        <f t="shared" si="6"/>
        <v>32702</v>
      </c>
      <c r="AP50" s="114">
        <f t="shared" si="6"/>
        <v>26923</v>
      </c>
      <c r="AQ50" s="114">
        <f t="shared" si="6"/>
        <v>33996</v>
      </c>
      <c r="AR50" s="114">
        <f t="shared" si="6"/>
        <v>37931</v>
      </c>
      <c r="AS50" s="114">
        <f t="shared" si="6"/>
        <v>29146</v>
      </c>
      <c r="AT50" s="114">
        <f t="shared" si="6"/>
        <v>22811</v>
      </c>
      <c r="AU50" s="114">
        <f t="shared" si="6"/>
        <v>30996</v>
      </c>
      <c r="AV50" s="114">
        <f t="shared" si="6"/>
        <v>37514</v>
      </c>
      <c r="AW50" s="114">
        <f t="shared" si="6"/>
        <v>30469</v>
      </c>
      <c r="AX50" s="114">
        <f t="shared" si="6"/>
        <v>24424</v>
      </c>
      <c r="AY50" s="114">
        <f t="shared" si="6"/>
        <v>31651</v>
      </c>
      <c r="AZ50" s="114">
        <f t="shared" si="6"/>
        <v>38528</v>
      </c>
      <c r="BA50" s="349">
        <f t="shared" si="6"/>
        <v>29770</v>
      </c>
      <c r="BC50" s="325">
        <f t="shared" si="3"/>
        <v>-699</v>
      </c>
      <c r="BH50" s="326">
        <f t="shared" si="4"/>
        <v>-2.2941350224818691E-2</v>
      </c>
    </row>
    <row r="51" spans="3:60" s="102" customFormat="1" x14ac:dyDescent="0.3">
      <c r="C51" s="131" t="s">
        <v>127</v>
      </c>
      <c r="D51" s="114">
        <f>D20</f>
        <v>52362</v>
      </c>
      <c r="E51" s="114">
        <f t="shared" si="6"/>
        <v>71287</v>
      </c>
      <c r="F51" s="114">
        <f t="shared" si="6"/>
        <v>55333</v>
      </c>
      <c r="G51" s="114">
        <f t="shared" si="6"/>
        <v>62299</v>
      </c>
      <c r="H51" s="114">
        <f t="shared" si="6"/>
        <v>49223</v>
      </c>
      <c r="I51" s="114">
        <f t="shared" si="6"/>
        <v>70872</v>
      </c>
      <c r="J51" s="114">
        <f t="shared" si="6"/>
        <v>58326</v>
      </c>
      <c r="K51" s="114">
        <f t="shared" si="6"/>
        <v>66454</v>
      </c>
      <c r="L51" s="114">
        <f t="shared" si="6"/>
        <v>49201</v>
      </c>
      <c r="M51" s="114">
        <f t="shared" si="6"/>
        <v>69670</v>
      </c>
      <c r="N51" s="114">
        <f t="shared" si="6"/>
        <v>58367</v>
      </c>
      <c r="O51" s="114">
        <f t="shared" si="6"/>
        <v>64923</v>
      </c>
      <c r="P51" s="114">
        <f t="shared" si="6"/>
        <v>51603</v>
      </c>
      <c r="Q51" s="114">
        <f t="shared" si="6"/>
        <v>72567</v>
      </c>
      <c r="R51" s="114">
        <f t="shared" si="6"/>
        <v>60104</v>
      </c>
      <c r="S51" s="114">
        <f t="shared" si="6"/>
        <v>65548</v>
      </c>
      <c r="T51" s="114">
        <f t="shared" si="6"/>
        <v>55728</v>
      </c>
      <c r="U51" s="114">
        <f t="shared" si="6"/>
        <v>72048</v>
      </c>
      <c r="V51" s="114">
        <f t="shared" si="6"/>
        <v>56731</v>
      </c>
      <c r="W51" s="114">
        <f t="shared" si="6"/>
        <v>64111</v>
      </c>
      <c r="X51" s="114">
        <f t="shared" si="6"/>
        <v>53244</v>
      </c>
      <c r="Y51" s="114">
        <f t="shared" si="6"/>
        <v>71357</v>
      </c>
      <c r="Z51" s="114">
        <f t="shared" si="6"/>
        <v>55453</v>
      </c>
      <c r="AA51" s="114">
        <f t="shared" si="6"/>
        <v>60002</v>
      </c>
      <c r="AB51" s="114">
        <f t="shared" si="6"/>
        <v>55661</v>
      </c>
      <c r="AC51" s="114">
        <f t="shared" si="6"/>
        <v>71613</v>
      </c>
      <c r="AD51" s="114">
        <f t="shared" si="6"/>
        <v>57563</v>
      </c>
      <c r="AE51" s="114">
        <f t="shared" si="6"/>
        <v>63349</v>
      </c>
      <c r="AF51" s="114">
        <f t="shared" si="6"/>
        <v>59410</v>
      </c>
      <c r="AG51" s="114">
        <f t="shared" si="6"/>
        <v>75469</v>
      </c>
      <c r="AH51" s="114">
        <f t="shared" si="6"/>
        <v>60893</v>
      </c>
      <c r="AI51" s="114">
        <f t="shared" si="6"/>
        <v>69171</v>
      </c>
      <c r="AJ51" s="114">
        <f t="shared" si="6"/>
        <v>61146</v>
      </c>
      <c r="AK51" s="114">
        <f t="shared" si="6"/>
        <v>75241</v>
      </c>
      <c r="AL51" s="114">
        <f t="shared" si="6"/>
        <v>59226</v>
      </c>
      <c r="AM51" s="114">
        <f t="shared" si="6"/>
        <v>66368</v>
      </c>
      <c r="AN51" s="114">
        <f t="shared" si="6"/>
        <v>64417</v>
      </c>
      <c r="AO51" s="114">
        <f t="shared" si="6"/>
        <v>83311</v>
      </c>
      <c r="AP51" s="114">
        <f t="shared" si="6"/>
        <v>66781</v>
      </c>
      <c r="AQ51" s="114">
        <f t="shared" si="6"/>
        <v>72500</v>
      </c>
      <c r="AR51" s="114">
        <f t="shared" si="6"/>
        <v>70848</v>
      </c>
      <c r="AS51" s="114">
        <f t="shared" si="6"/>
        <v>86269</v>
      </c>
      <c r="AT51" s="114">
        <f t="shared" si="6"/>
        <v>63259</v>
      </c>
      <c r="AU51" s="114">
        <f t="shared" si="6"/>
        <v>73367</v>
      </c>
      <c r="AV51" s="114">
        <f t="shared" si="6"/>
        <v>74161</v>
      </c>
      <c r="AW51" s="114">
        <f t="shared" si="6"/>
        <v>87145</v>
      </c>
      <c r="AX51" s="114">
        <f t="shared" si="6"/>
        <v>65339</v>
      </c>
      <c r="AY51" s="114">
        <f t="shared" si="6"/>
        <v>76184</v>
      </c>
      <c r="AZ51" s="114">
        <f t="shared" si="6"/>
        <v>75020</v>
      </c>
      <c r="BA51" s="349">
        <f t="shared" si="6"/>
        <v>88065</v>
      </c>
      <c r="BC51" s="325">
        <f t="shared" si="3"/>
        <v>920</v>
      </c>
      <c r="BH51" s="326">
        <f t="shared" si="4"/>
        <v>1.055711744793153E-2</v>
      </c>
    </row>
    <row r="52" spans="3:60" s="102" customFormat="1" x14ac:dyDescent="0.3">
      <c r="C52" s="131" t="s">
        <v>128</v>
      </c>
      <c r="D52" s="114">
        <f>D22</f>
        <v>38727</v>
      </c>
      <c r="E52" s="114">
        <f t="shared" ref="E52:BA52" si="7">E22</f>
        <v>42530</v>
      </c>
      <c r="F52" s="114">
        <f t="shared" si="7"/>
        <v>40325</v>
      </c>
      <c r="G52" s="114">
        <f t="shared" si="7"/>
        <v>40886</v>
      </c>
      <c r="H52" s="114">
        <f t="shared" si="7"/>
        <v>34319</v>
      </c>
      <c r="I52" s="114">
        <f t="shared" si="7"/>
        <v>37035</v>
      </c>
      <c r="J52" s="114">
        <f t="shared" si="7"/>
        <v>35725</v>
      </c>
      <c r="K52" s="114">
        <f t="shared" si="7"/>
        <v>38521</v>
      </c>
      <c r="L52" s="114">
        <f t="shared" si="7"/>
        <v>33931</v>
      </c>
      <c r="M52" s="114">
        <f t="shared" si="7"/>
        <v>39105</v>
      </c>
      <c r="N52" s="114">
        <f t="shared" si="7"/>
        <v>38564</v>
      </c>
      <c r="O52" s="114">
        <f t="shared" si="7"/>
        <v>43309</v>
      </c>
      <c r="P52" s="114">
        <f t="shared" si="7"/>
        <v>38282</v>
      </c>
      <c r="Q52" s="114">
        <f t="shared" si="7"/>
        <v>43891</v>
      </c>
      <c r="R52" s="114">
        <f t="shared" si="7"/>
        <v>42280</v>
      </c>
      <c r="S52" s="114">
        <f t="shared" si="7"/>
        <v>45447</v>
      </c>
      <c r="T52" s="114">
        <f t="shared" si="7"/>
        <v>38742</v>
      </c>
      <c r="U52" s="114">
        <f t="shared" si="7"/>
        <v>42328</v>
      </c>
      <c r="V52" s="114">
        <f t="shared" si="7"/>
        <v>40779</v>
      </c>
      <c r="W52" s="114">
        <f t="shared" si="7"/>
        <v>44414</v>
      </c>
      <c r="X52" s="114">
        <f t="shared" si="7"/>
        <v>38128</v>
      </c>
      <c r="Y52" s="114">
        <f t="shared" si="7"/>
        <v>43475</v>
      </c>
      <c r="Z52" s="114">
        <f t="shared" si="7"/>
        <v>42510</v>
      </c>
      <c r="AA52" s="114">
        <f t="shared" si="7"/>
        <v>46795</v>
      </c>
      <c r="AB52" s="114">
        <f t="shared" si="7"/>
        <v>39791</v>
      </c>
      <c r="AC52" s="114">
        <f t="shared" si="7"/>
        <v>44734</v>
      </c>
      <c r="AD52" s="114">
        <f t="shared" si="7"/>
        <v>43510</v>
      </c>
      <c r="AE52" s="114">
        <f t="shared" si="7"/>
        <v>45706</v>
      </c>
      <c r="AF52" s="114">
        <f t="shared" si="7"/>
        <v>39971</v>
      </c>
      <c r="AG52" s="114">
        <f t="shared" si="7"/>
        <v>42668</v>
      </c>
      <c r="AH52" s="114">
        <f t="shared" si="7"/>
        <v>42006</v>
      </c>
      <c r="AI52" s="114">
        <f t="shared" si="7"/>
        <v>45390</v>
      </c>
      <c r="AJ52" s="114">
        <f t="shared" si="7"/>
        <v>38963</v>
      </c>
      <c r="AK52" s="114">
        <f t="shared" si="7"/>
        <v>43765</v>
      </c>
      <c r="AL52" s="114">
        <f t="shared" si="7"/>
        <v>42653</v>
      </c>
      <c r="AM52" s="114">
        <f t="shared" si="7"/>
        <v>46355</v>
      </c>
      <c r="AN52" s="114">
        <f t="shared" si="7"/>
        <v>39115</v>
      </c>
      <c r="AO52" s="114">
        <f t="shared" si="7"/>
        <v>43968</v>
      </c>
      <c r="AP52" s="114">
        <f>AP22</f>
        <v>42932</v>
      </c>
      <c r="AQ52" s="114">
        <f t="shared" si="7"/>
        <v>46960</v>
      </c>
      <c r="AR52" s="114">
        <f t="shared" si="7"/>
        <v>41155</v>
      </c>
      <c r="AS52" s="114">
        <f t="shared" si="7"/>
        <v>47496</v>
      </c>
      <c r="AT52" s="114">
        <f t="shared" si="7"/>
        <v>45274</v>
      </c>
      <c r="AU52" s="114">
        <f t="shared" si="7"/>
        <v>49407</v>
      </c>
      <c r="AV52" s="114">
        <f t="shared" si="7"/>
        <v>40974</v>
      </c>
      <c r="AW52" s="114">
        <f t="shared" si="7"/>
        <v>46885</v>
      </c>
      <c r="AX52" s="114">
        <f t="shared" si="7"/>
        <v>45636</v>
      </c>
      <c r="AY52" s="114">
        <f t="shared" si="7"/>
        <v>48425</v>
      </c>
      <c r="AZ52" s="114">
        <f t="shared" si="7"/>
        <v>39437</v>
      </c>
      <c r="BA52" s="349">
        <f t="shared" si="7"/>
        <v>35102</v>
      </c>
      <c r="BC52" s="325">
        <f t="shared" si="3"/>
        <v>-11783</v>
      </c>
      <c r="BH52" s="326">
        <f t="shared" si="4"/>
        <v>-0.25131705236216273</v>
      </c>
    </row>
    <row r="53" spans="3:60" s="102" customFormat="1" x14ac:dyDescent="0.3">
      <c r="C53" s="131" t="s">
        <v>129</v>
      </c>
      <c r="D53" s="114">
        <f>SUM(D23:D36)+D21</f>
        <v>369545</v>
      </c>
      <c r="E53" s="114">
        <f t="shared" ref="E53:AX53" si="8">SUM(E23:E36)+E21</f>
        <v>395053</v>
      </c>
      <c r="F53" s="114">
        <f t="shared" si="8"/>
        <v>366403</v>
      </c>
      <c r="G53" s="114">
        <f t="shared" si="8"/>
        <v>386430</v>
      </c>
      <c r="H53" s="114">
        <f t="shared" si="8"/>
        <v>359847</v>
      </c>
      <c r="I53" s="114">
        <f t="shared" si="8"/>
        <v>389644</v>
      </c>
      <c r="J53" s="114">
        <f t="shared" si="8"/>
        <v>363678</v>
      </c>
      <c r="K53" s="114">
        <f t="shared" si="8"/>
        <v>397024</v>
      </c>
      <c r="L53" s="114">
        <f t="shared" si="8"/>
        <v>370310</v>
      </c>
      <c r="M53" s="114">
        <f t="shared" si="8"/>
        <v>406164</v>
      </c>
      <c r="N53" s="114">
        <f t="shared" si="8"/>
        <v>382724</v>
      </c>
      <c r="O53" s="114">
        <f t="shared" si="8"/>
        <v>422492</v>
      </c>
      <c r="P53" s="114">
        <f t="shared" si="8"/>
        <v>390867</v>
      </c>
      <c r="Q53" s="114">
        <f t="shared" si="8"/>
        <v>426274</v>
      </c>
      <c r="R53" s="114">
        <f t="shared" si="8"/>
        <v>403674</v>
      </c>
      <c r="S53" s="114">
        <f t="shared" si="8"/>
        <v>430981</v>
      </c>
      <c r="T53" s="114">
        <f t="shared" si="8"/>
        <v>398147</v>
      </c>
      <c r="U53" s="114">
        <f t="shared" si="8"/>
        <v>432080</v>
      </c>
      <c r="V53" s="114">
        <f t="shared" si="8"/>
        <v>399615</v>
      </c>
      <c r="W53" s="114">
        <f t="shared" si="8"/>
        <v>429754</v>
      </c>
      <c r="X53" s="114">
        <f t="shared" si="8"/>
        <v>409708</v>
      </c>
      <c r="Y53" s="114">
        <f t="shared" si="8"/>
        <v>442991</v>
      </c>
      <c r="Z53" s="114">
        <f t="shared" si="8"/>
        <v>418350</v>
      </c>
      <c r="AA53" s="114">
        <f t="shared" si="8"/>
        <v>457456</v>
      </c>
      <c r="AB53" s="114">
        <f t="shared" si="8"/>
        <v>425754</v>
      </c>
      <c r="AC53" s="114">
        <f t="shared" si="8"/>
        <v>462623</v>
      </c>
      <c r="AD53" s="114">
        <f t="shared" si="8"/>
        <v>439657</v>
      </c>
      <c r="AE53" s="114">
        <f t="shared" si="8"/>
        <v>483840</v>
      </c>
      <c r="AF53" s="114">
        <f t="shared" si="8"/>
        <v>451453</v>
      </c>
      <c r="AG53" s="114">
        <f t="shared" si="8"/>
        <v>488329</v>
      </c>
      <c r="AH53" s="114">
        <f t="shared" si="8"/>
        <v>465946</v>
      </c>
      <c r="AI53" s="114">
        <f t="shared" si="8"/>
        <v>511684</v>
      </c>
      <c r="AJ53" s="114">
        <f t="shared" si="8"/>
        <v>460658</v>
      </c>
      <c r="AK53" s="114">
        <f t="shared" si="8"/>
        <v>508961</v>
      </c>
      <c r="AL53" s="114">
        <f t="shared" si="8"/>
        <v>474365</v>
      </c>
      <c r="AM53" s="114">
        <f t="shared" si="8"/>
        <v>529080</v>
      </c>
      <c r="AN53" s="114">
        <f t="shared" si="8"/>
        <v>475525</v>
      </c>
      <c r="AO53" s="114">
        <f t="shared" si="8"/>
        <v>519845</v>
      </c>
      <c r="AP53" s="114">
        <f>SUM(AP23:AP36)+AP21</f>
        <v>491327</v>
      </c>
      <c r="AQ53" s="114">
        <f t="shared" si="8"/>
        <v>539423</v>
      </c>
      <c r="AR53" s="114">
        <f t="shared" si="8"/>
        <v>486479</v>
      </c>
      <c r="AS53" s="114">
        <f t="shared" si="8"/>
        <v>542593</v>
      </c>
      <c r="AT53" s="114">
        <f t="shared" si="8"/>
        <v>502601</v>
      </c>
      <c r="AU53" s="114">
        <f t="shared" si="8"/>
        <v>557332</v>
      </c>
      <c r="AV53" s="114">
        <f t="shared" si="8"/>
        <v>499148</v>
      </c>
      <c r="AW53" s="114">
        <f t="shared" si="8"/>
        <v>549533</v>
      </c>
      <c r="AX53" s="114">
        <f t="shared" si="8"/>
        <v>516834</v>
      </c>
      <c r="AY53" s="114">
        <f t="shared" ref="AY53:AZ53" si="9">SUM(AY23:AY36)+AY21</f>
        <v>564735</v>
      </c>
      <c r="AZ53" s="114">
        <f t="shared" si="9"/>
        <v>504896</v>
      </c>
      <c r="BA53" s="349">
        <f t="shared" ref="BA53" si="10">SUM(BA23:BA36)+BA21</f>
        <v>514955</v>
      </c>
      <c r="BC53" s="325">
        <f t="shared" si="3"/>
        <v>-34578</v>
      </c>
      <c r="BH53" s="326">
        <f t="shared" si="4"/>
        <v>-6.2922517846971893E-2</v>
      </c>
    </row>
    <row r="54" spans="3:60" s="120" customFormat="1" x14ac:dyDescent="0.3">
      <c r="C54" s="131" t="s">
        <v>130</v>
      </c>
      <c r="D54" s="114">
        <f>SUM(D38:D40)</f>
        <v>228456</v>
      </c>
      <c r="E54" s="114">
        <f t="shared" ref="E54:BA54" si="11">SUM(E38:E40)</f>
        <v>219326</v>
      </c>
      <c r="F54" s="114">
        <f t="shared" si="11"/>
        <v>176224</v>
      </c>
      <c r="G54" s="114">
        <f t="shared" si="11"/>
        <v>220265</v>
      </c>
      <c r="H54" s="114">
        <f t="shared" si="11"/>
        <v>231275</v>
      </c>
      <c r="I54" s="114">
        <f t="shared" si="11"/>
        <v>217913</v>
      </c>
      <c r="J54" s="114">
        <f t="shared" si="11"/>
        <v>178806</v>
      </c>
      <c r="K54" s="114">
        <f t="shared" si="11"/>
        <v>222221</v>
      </c>
      <c r="L54" s="114">
        <f t="shared" si="11"/>
        <v>230938</v>
      </c>
      <c r="M54" s="114">
        <f t="shared" si="11"/>
        <v>219892</v>
      </c>
      <c r="N54" s="114">
        <f t="shared" si="11"/>
        <v>178715</v>
      </c>
      <c r="O54" s="114">
        <f t="shared" si="11"/>
        <v>223346</v>
      </c>
      <c r="P54" s="114">
        <f t="shared" si="11"/>
        <v>230664</v>
      </c>
      <c r="Q54" s="114">
        <f t="shared" si="11"/>
        <v>217322</v>
      </c>
      <c r="R54" s="114">
        <f t="shared" si="11"/>
        <v>178396</v>
      </c>
      <c r="S54" s="114">
        <f t="shared" si="11"/>
        <v>222637</v>
      </c>
      <c r="T54" s="114">
        <f t="shared" si="11"/>
        <v>234042</v>
      </c>
      <c r="U54" s="114">
        <f t="shared" si="11"/>
        <v>218064</v>
      </c>
      <c r="V54" s="114">
        <f t="shared" si="11"/>
        <v>179549</v>
      </c>
      <c r="W54" s="114">
        <f t="shared" si="11"/>
        <v>223267</v>
      </c>
      <c r="X54" s="114">
        <f t="shared" si="11"/>
        <v>231243</v>
      </c>
      <c r="Y54" s="114">
        <f t="shared" si="11"/>
        <v>219881</v>
      </c>
      <c r="Z54" s="114">
        <f t="shared" si="11"/>
        <v>180609</v>
      </c>
      <c r="AA54" s="114">
        <f t="shared" si="11"/>
        <v>223891</v>
      </c>
      <c r="AB54" s="114">
        <f t="shared" si="11"/>
        <v>231375</v>
      </c>
      <c r="AC54" s="114">
        <f t="shared" si="11"/>
        <v>219689</v>
      </c>
      <c r="AD54" s="114">
        <f t="shared" si="11"/>
        <v>182613</v>
      </c>
      <c r="AE54" s="114">
        <f t="shared" si="11"/>
        <v>225973</v>
      </c>
      <c r="AF54" s="114">
        <f t="shared" si="11"/>
        <v>233300</v>
      </c>
      <c r="AG54" s="114">
        <f t="shared" si="11"/>
        <v>223088</v>
      </c>
      <c r="AH54" s="114">
        <f t="shared" si="11"/>
        <v>183165</v>
      </c>
      <c r="AI54" s="114">
        <f t="shared" si="11"/>
        <v>229652</v>
      </c>
      <c r="AJ54" s="114">
        <f t="shared" si="11"/>
        <v>233259</v>
      </c>
      <c r="AK54" s="114">
        <f t="shared" si="11"/>
        <v>232748</v>
      </c>
      <c r="AL54" s="114">
        <f t="shared" si="11"/>
        <v>185866</v>
      </c>
      <c r="AM54" s="114">
        <f t="shared" si="11"/>
        <v>232909</v>
      </c>
      <c r="AN54" s="114">
        <f t="shared" si="11"/>
        <v>240003</v>
      </c>
      <c r="AO54" s="114">
        <f t="shared" si="11"/>
        <v>228153</v>
      </c>
      <c r="AP54" s="114">
        <f>SUM(AP38:AP40)</f>
        <v>188367</v>
      </c>
      <c r="AQ54" s="114">
        <f t="shared" si="11"/>
        <v>238103</v>
      </c>
      <c r="AR54" s="114">
        <f t="shared" si="11"/>
        <v>238946</v>
      </c>
      <c r="AS54" s="114">
        <f t="shared" si="11"/>
        <v>232882</v>
      </c>
      <c r="AT54" s="114">
        <f t="shared" si="11"/>
        <v>189150</v>
      </c>
      <c r="AU54" s="114">
        <f t="shared" si="11"/>
        <v>240153</v>
      </c>
      <c r="AV54" s="114">
        <f t="shared" si="11"/>
        <v>242127</v>
      </c>
      <c r="AW54" s="114">
        <f t="shared" si="11"/>
        <v>232541</v>
      </c>
      <c r="AX54" s="114">
        <f t="shared" si="11"/>
        <v>190237</v>
      </c>
      <c r="AY54" s="114">
        <f t="shared" si="11"/>
        <v>238759</v>
      </c>
      <c r="AZ54" s="114">
        <f t="shared" si="11"/>
        <v>242260</v>
      </c>
      <c r="BA54" s="349">
        <f t="shared" si="11"/>
        <v>225879</v>
      </c>
      <c r="BB54" s="102"/>
      <c r="BC54" s="325">
        <f t="shared" si="3"/>
        <v>-6662</v>
      </c>
      <c r="BD54" s="102"/>
      <c r="BH54" s="326">
        <f t="shared" si="4"/>
        <v>-2.8648711410030891E-2</v>
      </c>
    </row>
    <row r="55" spans="3:60" s="113" customFormat="1" x14ac:dyDescent="0.3">
      <c r="C55" s="131" t="s">
        <v>185</v>
      </c>
      <c r="D55" s="122">
        <f>D37</f>
        <v>12457</v>
      </c>
      <c r="E55" s="122">
        <f t="shared" ref="E55:BA55" si="12">E37</f>
        <v>14964</v>
      </c>
      <c r="F55" s="122">
        <f t="shared" si="12"/>
        <v>12476</v>
      </c>
      <c r="G55" s="122">
        <f t="shared" si="12"/>
        <v>14145</v>
      </c>
      <c r="H55" s="122">
        <f t="shared" si="12"/>
        <v>12230</v>
      </c>
      <c r="I55" s="122">
        <f t="shared" si="12"/>
        <v>14853</v>
      </c>
      <c r="J55" s="122">
        <f t="shared" si="12"/>
        <v>12190</v>
      </c>
      <c r="K55" s="122">
        <f t="shared" si="12"/>
        <v>13670</v>
      </c>
      <c r="L55" s="122">
        <f t="shared" si="12"/>
        <v>12165</v>
      </c>
      <c r="M55" s="122">
        <f t="shared" si="12"/>
        <v>14860</v>
      </c>
      <c r="N55" s="122">
        <f t="shared" si="12"/>
        <v>12315</v>
      </c>
      <c r="O55" s="122">
        <f t="shared" si="12"/>
        <v>13456</v>
      </c>
      <c r="P55" s="122">
        <f t="shared" si="12"/>
        <v>12253</v>
      </c>
      <c r="Q55" s="122">
        <f t="shared" si="12"/>
        <v>14947</v>
      </c>
      <c r="R55" s="122">
        <f t="shared" si="12"/>
        <v>12444</v>
      </c>
      <c r="S55" s="122">
        <f t="shared" si="12"/>
        <v>13821</v>
      </c>
      <c r="T55" s="122">
        <f t="shared" si="12"/>
        <v>12423</v>
      </c>
      <c r="U55" s="122">
        <f t="shared" si="12"/>
        <v>15059</v>
      </c>
      <c r="V55" s="122">
        <f t="shared" si="12"/>
        <v>12644</v>
      </c>
      <c r="W55" s="122">
        <f t="shared" si="12"/>
        <v>13803</v>
      </c>
      <c r="X55" s="122">
        <f t="shared" si="12"/>
        <v>12491</v>
      </c>
      <c r="Y55" s="122">
        <f t="shared" si="12"/>
        <v>14765</v>
      </c>
      <c r="Z55" s="122">
        <f t="shared" si="12"/>
        <v>12771</v>
      </c>
      <c r="AA55" s="122">
        <f t="shared" si="12"/>
        <v>13843</v>
      </c>
      <c r="AB55" s="122">
        <f t="shared" si="12"/>
        <v>12854</v>
      </c>
      <c r="AC55" s="122">
        <f t="shared" si="12"/>
        <v>14859</v>
      </c>
      <c r="AD55" s="122">
        <f t="shared" si="12"/>
        <v>13172</v>
      </c>
      <c r="AE55" s="122">
        <f t="shared" si="12"/>
        <v>14259</v>
      </c>
      <c r="AF55" s="122">
        <f t="shared" si="12"/>
        <v>12972</v>
      </c>
      <c r="AG55" s="122">
        <f t="shared" si="12"/>
        <v>14962</v>
      </c>
      <c r="AH55" s="122">
        <f t="shared" si="12"/>
        <v>13274</v>
      </c>
      <c r="AI55" s="122">
        <f t="shared" si="12"/>
        <v>14361</v>
      </c>
      <c r="AJ55" s="122">
        <f t="shared" si="12"/>
        <v>12942</v>
      </c>
      <c r="AK55" s="122">
        <f t="shared" si="12"/>
        <v>14945</v>
      </c>
      <c r="AL55" s="122">
        <f t="shared" si="12"/>
        <v>13370</v>
      </c>
      <c r="AM55" s="122">
        <f t="shared" si="12"/>
        <v>14501</v>
      </c>
      <c r="AN55" s="122">
        <f t="shared" si="12"/>
        <v>13388</v>
      </c>
      <c r="AO55" s="122">
        <f t="shared" si="12"/>
        <v>15217</v>
      </c>
      <c r="AP55" s="122">
        <f>AP37</f>
        <v>13745</v>
      </c>
      <c r="AQ55" s="122">
        <f t="shared" si="12"/>
        <v>14932</v>
      </c>
      <c r="AR55" s="122">
        <f t="shared" si="12"/>
        <v>13378</v>
      </c>
      <c r="AS55" s="122">
        <f t="shared" si="12"/>
        <v>15258</v>
      </c>
      <c r="AT55" s="122">
        <f t="shared" si="12"/>
        <v>13954</v>
      </c>
      <c r="AU55" s="122">
        <f t="shared" si="12"/>
        <v>14714</v>
      </c>
      <c r="AV55" s="122">
        <f t="shared" si="12"/>
        <v>13639</v>
      </c>
      <c r="AW55" s="122">
        <f t="shared" si="12"/>
        <v>15492</v>
      </c>
      <c r="AX55" s="122">
        <f t="shared" si="12"/>
        <v>13986</v>
      </c>
      <c r="AY55" s="122">
        <f t="shared" si="12"/>
        <v>14897</v>
      </c>
      <c r="AZ55" s="122">
        <f t="shared" si="12"/>
        <v>13647</v>
      </c>
      <c r="BA55" s="349">
        <f t="shared" si="12"/>
        <v>14252</v>
      </c>
      <c r="BC55" s="325">
        <f t="shared" si="3"/>
        <v>-1240</v>
      </c>
      <c r="BH55" s="326">
        <f t="shared" si="4"/>
        <v>-8.0041311644719837E-2</v>
      </c>
    </row>
    <row r="56" spans="3:60" s="113" customFormat="1" x14ac:dyDescent="0.3">
      <c r="C56" s="106" t="s">
        <v>305</v>
      </c>
      <c r="D56" s="117">
        <f>D41</f>
        <v>1030789</v>
      </c>
      <c r="E56" s="117">
        <f t="shared" ref="E56:BA56" si="13">E41</f>
        <v>1081018</v>
      </c>
      <c r="F56" s="117">
        <f t="shared" si="13"/>
        <v>965487</v>
      </c>
      <c r="G56" s="117">
        <f t="shared" si="13"/>
        <v>1039347</v>
      </c>
      <c r="H56" s="117">
        <f t="shared" si="13"/>
        <v>973838</v>
      </c>
      <c r="I56" s="117">
        <f t="shared" si="13"/>
        <v>1015808</v>
      </c>
      <c r="J56" s="117">
        <f t="shared" si="13"/>
        <v>918547</v>
      </c>
      <c r="K56" s="117">
        <f t="shared" si="13"/>
        <v>1029794</v>
      </c>
      <c r="L56" s="117">
        <f t="shared" si="13"/>
        <v>1004445</v>
      </c>
      <c r="M56" s="117">
        <f t="shared" si="13"/>
        <v>1075097</v>
      </c>
      <c r="N56" s="117">
        <f t="shared" si="13"/>
        <v>980872</v>
      </c>
      <c r="O56" s="117">
        <f t="shared" si="13"/>
        <v>1111966</v>
      </c>
      <c r="P56" s="117">
        <f t="shared" si="13"/>
        <v>1062392</v>
      </c>
      <c r="Q56" s="117">
        <f t="shared" si="13"/>
        <v>1108883</v>
      </c>
      <c r="R56" s="117">
        <f t="shared" si="13"/>
        <v>1018039</v>
      </c>
      <c r="S56" s="117">
        <f t="shared" si="13"/>
        <v>1116388</v>
      </c>
      <c r="T56" s="117">
        <f t="shared" si="13"/>
        <v>1071249</v>
      </c>
      <c r="U56" s="117">
        <f t="shared" si="13"/>
        <v>1107061</v>
      </c>
      <c r="V56" s="117">
        <f t="shared" si="13"/>
        <v>1001316</v>
      </c>
      <c r="W56" s="117">
        <f t="shared" si="13"/>
        <v>1100746</v>
      </c>
      <c r="X56" s="117">
        <f t="shared" si="13"/>
        <v>1069816</v>
      </c>
      <c r="Y56" s="117">
        <f t="shared" si="13"/>
        <v>1117599</v>
      </c>
      <c r="Z56" s="117">
        <f t="shared" si="13"/>
        <v>1014488</v>
      </c>
      <c r="AA56" s="117">
        <f t="shared" si="13"/>
        <v>1129310</v>
      </c>
      <c r="AB56" s="117">
        <f t="shared" si="13"/>
        <v>1089339</v>
      </c>
      <c r="AC56" s="117">
        <f t="shared" si="13"/>
        <v>1144544</v>
      </c>
      <c r="AD56" s="117">
        <f t="shared" si="13"/>
        <v>1044846</v>
      </c>
      <c r="AE56" s="117">
        <f t="shared" si="13"/>
        <v>1167599</v>
      </c>
      <c r="AF56" s="117">
        <f t="shared" si="13"/>
        <v>1128770</v>
      </c>
      <c r="AG56" s="117">
        <f t="shared" si="13"/>
        <v>1195275</v>
      </c>
      <c r="AH56" s="117">
        <f t="shared" si="13"/>
        <v>1092130</v>
      </c>
      <c r="AI56" s="117">
        <f t="shared" si="13"/>
        <v>1229761</v>
      </c>
      <c r="AJ56" s="117">
        <f t="shared" si="13"/>
        <v>1157074</v>
      </c>
      <c r="AK56" s="117">
        <f t="shared" si="13"/>
        <v>1231919</v>
      </c>
      <c r="AL56" s="117">
        <f t="shared" si="13"/>
        <v>1101645</v>
      </c>
      <c r="AM56" s="117">
        <f t="shared" si="13"/>
        <v>1251496</v>
      </c>
      <c r="AN56" s="117">
        <f t="shared" si="13"/>
        <v>1190601</v>
      </c>
      <c r="AO56" s="117">
        <f t="shared" si="13"/>
        <v>1253123</v>
      </c>
      <c r="AP56" s="117">
        <f t="shared" si="13"/>
        <v>1135388</v>
      </c>
      <c r="AQ56" s="117">
        <f t="shared" si="13"/>
        <v>1284797</v>
      </c>
      <c r="AR56" s="117">
        <f>AR41</f>
        <v>1218995</v>
      </c>
      <c r="AS56" s="117">
        <f t="shared" si="13"/>
        <v>1291833</v>
      </c>
      <c r="AT56" s="117">
        <f t="shared" si="13"/>
        <v>1143002</v>
      </c>
      <c r="AU56" s="117">
        <f t="shared" si="13"/>
        <v>1304926</v>
      </c>
      <c r="AV56" s="117">
        <f>AV41</f>
        <v>1240611</v>
      </c>
      <c r="AW56" s="117">
        <f t="shared" si="13"/>
        <v>1298967</v>
      </c>
      <c r="AX56" s="117">
        <f t="shared" si="13"/>
        <v>1167011</v>
      </c>
      <c r="AY56" s="117">
        <f t="shared" si="13"/>
        <v>1314696</v>
      </c>
      <c r="AZ56" s="117">
        <f t="shared" si="13"/>
        <v>1248846</v>
      </c>
      <c r="BA56" s="347">
        <f t="shared" si="13"/>
        <v>1204085</v>
      </c>
      <c r="BB56" s="128"/>
      <c r="BC56" s="329">
        <f>BA56-AW56</f>
        <v>-94882</v>
      </c>
      <c r="BD56" s="128"/>
      <c r="BE56" s="128"/>
      <c r="BF56" s="128"/>
      <c r="BG56" s="128"/>
      <c r="BH56" s="328">
        <f t="shared" si="4"/>
        <v>-7.3044195887963292E-2</v>
      </c>
    </row>
    <row r="57" spans="3:60" s="113" customFormat="1" x14ac:dyDescent="0.3">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N57" s="123"/>
      <c r="AS57"/>
      <c r="AT57"/>
      <c r="AU57"/>
      <c r="AV57"/>
      <c r="AW57"/>
      <c r="AX57"/>
      <c r="AY57"/>
      <c r="AZ57"/>
      <c r="BA57"/>
      <c r="BB57"/>
    </row>
    <row r="58" spans="3:60" s="113" customFormat="1" x14ac:dyDescent="0.3">
      <c r="C58" s="113" t="s">
        <v>323</v>
      </c>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N58" s="123"/>
      <c r="AS58"/>
      <c r="AT58"/>
      <c r="AU58"/>
      <c r="AV58"/>
      <c r="AW58"/>
      <c r="AX58"/>
      <c r="AY58"/>
      <c r="AZ58"/>
      <c r="BA58"/>
      <c r="BB58"/>
    </row>
    <row r="59" spans="3:60" s="113" customFormat="1" x14ac:dyDescent="0.3">
      <c r="C59" s="12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N59" s="123"/>
      <c r="AS59"/>
      <c r="AT59"/>
      <c r="AU59"/>
      <c r="AV59"/>
      <c r="AW59"/>
      <c r="AX59"/>
      <c r="AY59"/>
      <c r="AZ59"/>
      <c r="BA59"/>
      <c r="BB59"/>
    </row>
    <row r="60" spans="3:60" s="113" customFormat="1" x14ac:dyDescent="0.3">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N60" s="102"/>
      <c r="AS60"/>
      <c r="AT60"/>
      <c r="AU60"/>
      <c r="AV60"/>
      <c r="AW60"/>
      <c r="AX60"/>
      <c r="AY60"/>
      <c r="AZ60"/>
      <c r="BA60"/>
      <c r="BB60"/>
    </row>
    <row r="61" spans="3:60" s="113" customFormat="1" x14ac:dyDescent="0.3">
      <c r="C61" s="12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N61" s="102"/>
      <c r="AS61"/>
      <c r="AT61"/>
      <c r="AU61"/>
      <c r="AV61"/>
      <c r="AW61"/>
      <c r="AX61"/>
      <c r="AY61"/>
      <c r="AZ61"/>
      <c r="BA61"/>
      <c r="BB61"/>
    </row>
    <row r="62" spans="3:60" s="113" customFormat="1" x14ac:dyDescent="0.3">
      <c r="C62" s="12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N62" s="102"/>
      <c r="AS62"/>
      <c r="AT62"/>
      <c r="AU62"/>
      <c r="AV62"/>
      <c r="AW62"/>
      <c r="AX62"/>
      <c r="AY62"/>
      <c r="AZ62"/>
      <c r="BA62"/>
      <c r="BB62"/>
    </row>
    <row r="63" spans="3:60" s="113" customFormat="1" x14ac:dyDescent="0.3">
      <c r="C63" s="88" t="s">
        <v>119</v>
      </c>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N63" s="102"/>
      <c r="AS63"/>
      <c r="AT63"/>
      <c r="AU63"/>
      <c r="AV63"/>
      <c r="AW63"/>
      <c r="AX63"/>
      <c r="AY63"/>
      <c r="AZ63"/>
      <c r="BA63"/>
      <c r="BB63"/>
    </row>
    <row r="64" spans="3:60" s="113" customFormat="1" x14ac:dyDescent="0.3">
      <c r="C64" s="125">
        <v>44133</v>
      </c>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N64" s="102"/>
      <c r="AS64"/>
      <c r="AT64"/>
      <c r="AU64"/>
      <c r="AV64"/>
      <c r="AW64"/>
      <c r="AX64"/>
      <c r="AY64"/>
      <c r="AZ64"/>
      <c r="BA64"/>
      <c r="BB64"/>
    </row>
    <row r="65" spans="3:71" s="113" customFormat="1" x14ac:dyDescent="0.3">
      <c r="C65" s="90"/>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N65" s="102"/>
      <c r="AS65"/>
      <c r="AT65"/>
      <c r="AU65"/>
      <c r="AV65"/>
      <c r="AW65"/>
      <c r="AX65"/>
      <c r="AY65"/>
      <c r="AZ65"/>
      <c r="BA65"/>
      <c r="BB65"/>
    </row>
    <row r="66" spans="3:71" s="113" customFormat="1" x14ac:dyDescent="0.3">
      <c r="C66" s="88" t="s">
        <v>120</v>
      </c>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N66" s="102"/>
      <c r="AS66"/>
      <c r="AT66"/>
      <c r="AU66"/>
      <c r="AV66"/>
      <c r="AW66"/>
      <c r="AX66"/>
      <c r="AY66"/>
      <c r="AZ66"/>
      <c r="BA66"/>
      <c r="BB66"/>
    </row>
    <row r="67" spans="3:71" s="113" customFormat="1" x14ac:dyDescent="0.3">
      <c r="C67" s="90" t="s">
        <v>190</v>
      </c>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N67" s="102"/>
      <c r="AS67"/>
      <c r="AT67"/>
      <c r="AU67"/>
      <c r="AV67"/>
      <c r="AW67"/>
      <c r="AX67"/>
      <c r="AY67"/>
      <c r="AZ67"/>
      <c r="BA67"/>
      <c r="BB67"/>
    </row>
    <row r="68" spans="3:71" s="113" customFormat="1" x14ac:dyDescent="0.3">
      <c r="C68" s="63"/>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N68" s="102"/>
      <c r="AS68"/>
      <c r="AT68"/>
      <c r="AU68"/>
      <c r="AV68"/>
      <c r="AW68"/>
      <c r="AX68"/>
      <c r="AY68"/>
      <c r="AZ68"/>
      <c r="BA68"/>
      <c r="BB68"/>
    </row>
    <row r="69" spans="3:71" s="113" customFormat="1" x14ac:dyDescent="0.3">
      <c r="C69" s="88" t="s">
        <v>34</v>
      </c>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N69" s="102"/>
      <c r="AS69"/>
      <c r="AT69"/>
      <c r="AU69"/>
      <c r="AV69"/>
      <c r="AW69"/>
      <c r="AX69"/>
      <c r="AY69"/>
      <c r="AZ69"/>
      <c r="BA69"/>
      <c r="BB69"/>
    </row>
    <row r="70" spans="3:71" s="113" customFormat="1" x14ac:dyDescent="0.3">
      <c r="C70" s="90" t="s">
        <v>262</v>
      </c>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N70" s="102"/>
      <c r="AO70" s="102"/>
      <c r="AP70" s="102"/>
      <c r="AQ70" s="102"/>
      <c r="AR70" s="102"/>
      <c r="AS70"/>
      <c r="AT70"/>
      <c r="AU70"/>
      <c r="AV70"/>
      <c r="AW70"/>
      <c r="AX70"/>
      <c r="AY70"/>
      <c r="AZ70"/>
      <c r="BA70"/>
      <c r="BB70"/>
      <c r="BC70" s="102"/>
      <c r="BD70" s="102"/>
      <c r="BE70" s="102"/>
      <c r="BF70" s="102"/>
      <c r="BG70" s="102"/>
      <c r="BH70" s="102"/>
      <c r="BI70" s="102"/>
      <c r="BJ70" s="102"/>
      <c r="BK70" s="102"/>
      <c r="BL70" s="102"/>
      <c r="BM70" s="102"/>
      <c r="BN70" s="102"/>
      <c r="BO70" s="102"/>
      <c r="BP70" s="102"/>
      <c r="BQ70" s="102"/>
      <c r="BR70" s="102"/>
      <c r="BS70" s="102"/>
    </row>
    <row r="71" spans="3:71" x14ac:dyDescent="0.3">
      <c r="C71" s="90" t="s">
        <v>334</v>
      </c>
      <c r="AL71" s="113"/>
    </row>
    <row r="72" spans="3:71" x14ac:dyDescent="0.3">
      <c r="C72" s="90" t="s">
        <v>264</v>
      </c>
    </row>
    <row r="73" spans="3:71" x14ac:dyDescent="0.3">
      <c r="C73" s="90" t="s">
        <v>335</v>
      </c>
    </row>
    <row r="74" spans="3:71" x14ac:dyDescent="0.3">
      <c r="C74" s="90" t="s">
        <v>266</v>
      </c>
    </row>
    <row r="75" spans="3:71" x14ac:dyDescent="0.3">
      <c r="C75" s="90" t="s">
        <v>334</v>
      </c>
    </row>
    <row r="76" spans="3:71" x14ac:dyDescent="0.3">
      <c r="C76" s="90" t="s">
        <v>264</v>
      </c>
    </row>
    <row r="77" spans="3:71" x14ac:dyDescent="0.3">
      <c r="C77" s="90" t="s">
        <v>336</v>
      </c>
    </row>
    <row r="110" spans="1:1" x14ac:dyDescent="0.3">
      <c r="A110" s="101" t="s">
        <v>237</v>
      </c>
    </row>
  </sheetData>
  <hyperlinks>
    <hyperlink ref="B1" location="'Innehåll - Contents'!A1" display="Tillbaka till innehåll - Back to content"/>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BW110"/>
  <sheetViews>
    <sheetView zoomScale="80" zoomScaleNormal="80" workbookViewId="0">
      <pane xSplit="3" ySplit="4" topLeftCell="AX5" activePane="bottomRight" state="frozen"/>
      <selection pane="topRight"/>
      <selection pane="bottomLeft"/>
      <selection pane="bottomRight"/>
    </sheetView>
  </sheetViews>
  <sheetFormatPr defaultColWidth="9.109375" defaultRowHeight="13.8" x14ac:dyDescent="0.3"/>
  <cols>
    <col min="1" max="1" width="4.44140625" style="63" customWidth="1"/>
    <col min="2" max="2" width="25.6640625" style="63" customWidth="1"/>
    <col min="3" max="3" width="66.44140625" style="63" customWidth="1"/>
    <col min="4" max="4" width="9.109375" style="64" bestFit="1" customWidth="1"/>
    <col min="5" max="10" width="9.109375" style="64"/>
    <col min="11" max="33" width="8.44140625" style="64" bestFit="1" customWidth="1"/>
    <col min="34" max="34" width="7.88671875" style="64" bestFit="1" customWidth="1"/>
    <col min="35" max="39" width="7.88671875" style="63" bestFit="1" customWidth="1"/>
    <col min="40" max="40" width="8" style="63" bestFit="1" customWidth="1"/>
    <col min="41" max="65" width="9.109375" style="63"/>
    <col min="66" max="67" width="8" style="63" bestFit="1" customWidth="1"/>
    <col min="68" max="16384" width="9.109375" style="63"/>
  </cols>
  <sheetData>
    <row r="1" spans="1:75" x14ac:dyDescent="0.3">
      <c r="B1" s="345" t="s">
        <v>201</v>
      </c>
      <c r="C1" s="68"/>
    </row>
    <row r="2" spans="1:75" x14ac:dyDescent="0.3">
      <c r="C2" s="69" t="s">
        <v>324</v>
      </c>
      <c r="AI2" s="64"/>
      <c r="AJ2" s="64"/>
      <c r="AK2" s="64"/>
      <c r="AL2" s="64"/>
      <c r="AM2" s="64"/>
      <c r="AN2" s="64"/>
      <c r="AO2" s="64"/>
      <c r="AP2" s="64"/>
      <c r="BC2" s="92" t="s">
        <v>113</v>
      </c>
      <c r="BN2" s="92" t="s">
        <v>113</v>
      </c>
    </row>
    <row r="3" spans="1:75" ht="14.4" x14ac:dyDescent="0.3">
      <c r="C3" s="69" t="s">
        <v>325</v>
      </c>
      <c r="AY3" s="288"/>
      <c r="AZ3" s="288"/>
      <c r="BA3" s="288"/>
      <c r="BB3" s="288"/>
      <c r="BC3" s="92" t="s">
        <v>200</v>
      </c>
      <c r="BN3" s="92" t="s">
        <v>114</v>
      </c>
    </row>
    <row r="4" spans="1:75" s="92" customFormat="1" ht="14.4" x14ac:dyDescent="0.3">
      <c r="A4" s="270"/>
      <c r="B4" s="271" t="s">
        <v>255</v>
      </c>
      <c r="C4" s="71" t="s">
        <v>21</v>
      </c>
      <c r="D4" s="270" t="s">
        <v>52</v>
      </c>
      <c r="E4" s="270" t="s">
        <v>53</v>
      </c>
      <c r="F4" s="270" t="s">
        <v>54</v>
      </c>
      <c r="G4" s="270" t="s">
        <v>55</v>
      </c>
      <c r="H4" s="270" t="s">
        <v>56</v>
      </c>
      <c r="I4" s="270" t="s">
        <v>57</v>
      </c>
      <c r="J4" s="270" t="s">
        <v>58</v>
      </c>
      <c r="K4" s="270" t="s">
        <v>59</v>
      </c>
      <c r="L4" s="270" t="s">
        <v>60</v>
      </c>
      <c r="M4" s="270" t="s">
        <v>61</v>
      </c>
      <c r="N4" s="270" t="s">
        <v>62</v>
      </c>
      <c r="O4" s="270" t="s">
        <v>63</v>
      </c>
      <c r="P4" s="270" t="s">
        <v>64</v>
      </c>
      <c r="Q4" s="270" t="s">
        <v>65</v>
      </c>
      <c r="R4" s="270" t="s">
        <v>66</v>
      </c>
      <c r="S4" s="270" t="s">
        <v>67</v>
      </c>
      <c r="T4" s="270" t="s">
        <v>68</v>
      </c>
      <c r="U4" s="270" t="s">
        <v>69</v>
      </c>
      <c r="V4" s="270" t="s">
        <v>70</v>
      </c>
      <c r="W4" s="270" t="s">
        <v>71</v>
      </c>
      <c r="X4" s="270" t="s">
        <v>72</v>
      </c>
      <c r="Y4" s="270" t="s">
        <v>73</v>
      </c>
      <c r="Z4" s="270" t="s">
        <v>74</v>
      </c>
      <c r="AA4" s="270" t="s">
        <v>75</v>
      </c>
      <c r="AB4" s="270" t="s">
        <v>76</v>
      </c>
      <c r="AC4" s="270" t="s">
        <v>77</v>
      </c>
      <c r="AD4" s="270" t="s">
        <v>78</v>
      </c>
      <c r="AE4" s="270" t="s">
        <v>79</v>
      </c>
      <c r="AF4" s="270" t="s">
        <v>80</v>
      </c>
      <c r="AG4" s="270" t="s">
        <v>81</v>
      </c>
      <c r="AH4" s="270" t="s">
        <v>181</v>
      </c>
      <c r="AI4" s="270" t="s">
        <v>182</v>
      </c>
      <c r="AJ4" s="270" t="s">
        <v>199</v>
      </c>
      <c r="AK4" s="270" t="s">
        <v>236</v>
      </c>
      <c r="AL4" s="270" t="s">
        <v>239</v>
      </c>
      <c r="AM4" s="270" t="s">
        <v>243</v>
      </c>
      <c r="AN4" s="73" t="s">
        <v>244</v>
      </c>
      <c r="AO4" s="73" t="s">
        <v>251</v>
      </c>
      <c r="AP4" s="73" t="s">
        <v>256</v>
      </c>
      <c r="AQ4" s="85" t="s">
        <v>260</v>
      </c>
      <c r="AR4" s="85" t="s">
        <v>316</v>
      </c>
      <c r="AS4" s="85" t="s">
        <v>330</v>
      </c>
      <c r="AT4" s="85" t="s">
        <v>332</v>
      </c>
      <c r="AU4" s="85" t="s">
        <v>338</v>
      </c>
      <c r="AV4" s="85" t="s">
        <v>342</v>
      </c>
      <c r="AW4" s="85" t="s">
        <v>343</v>
      </c>
      <c r="AX4" s="85" t="s">
        <v>345</v>
      </c>
      <c r="AY4" s="85" t="s">
        <v>354</v>
      </c>
      <c r="AZ4" s="85" t="s">
        <v>363</v>
      </c>
      <c r="BA4" s="304" t="s">
        <v>389</v>
      </c>
      <c r="BB4" s="288"/>
      <c r="BC4" s="350" t="s">
        <v>316</v>
      </c>
      <c r="BD4" s="331" t="s">
        <v>330</v>
      </c>
      <c r="BE4" s="331" t="s">
        <v>332</v>
      </c>
      <c r="BF4" s="331" t="s">
        <v>338</v>
      </c>
      <c r="BG4" s="331" t="s">
        <v>342</v>
      </c>
      <c r="BH4" s="331" t="s">
        <v>343</v>
      </c>
      <c r="BI4" s="331" t="s">
        <v>345</v>
      </c>
      <c r="BJ4" s="331" t="s">
        <v>354</v>
      </c>
      <c r="BK4" s="331" t="s">
        <v>363</v>
      </c>
      <c r="BL4" s="304" t="s">
        <v>389</v>
      </c>
      <c r="BN4" s="350" t="s">
        <v>316</v>
      </c>
      <c r="BO4" s="331" t="s">
        <v>330</v>
      </c>
      <c r="BP4" s="331" t="s">
        <v>332</v>
      </c>
      <c r="BQ4" s="331" t="s">
        <v>338</v>
      </c>
      <c r="BR4" s="331" t="s">
        <v>342</v>
      </c>
      <c r="BS4" s="331" t="s">
        <v>343</v>
      </c>
      <c r="BT4" s="331" t="s">
        <v>345</v>
      </c>
      <c r="BU4" s="331" t="s">
        <v>354</v>
      </c>
      <c r="BV4" s="331" t="s">
        <v>363</v>
      </c>
      <c r="BW4" s="289" t="s">
        <v>389</v>
      </c>
    </row>
    <row r="5" spans="1:75" ht="14.4" x14ac:dyDescent="0.3">
      <c r="A5" s="76">
        <v>1</v>
      </c>
      <c r="B5" s="63" t="s">
        <v>22</v>
      </c>
      <c r="C5" s="63" t="s">
        <v>35</v>
      </c>
      <c r="D5" s="341">
        <v>96.7</v>
      </c>
      <c r="E5" s="341">
        <v>89.7</v>
      </c>
      <c r="F5" s="341">
        <v>91.9</v>
      </c>
      <c r="G5" s="341">
        <v>91.2</v>
      </c>
      <c r="H5" s="341">
        <v>95.9</v>
      </c>
      <c r="I5" s="341">
        <v>90.6</v>
      </c>
      <c r="J5" s="341">
        <v>93.7</v>
      </c>
      <c r="K5" s="341">
        <v>88.6</v>
      </c>
      <c r="L5" s="341">
        <v>99.7</v>
      </c>
      <c r="M5" s="341">
        <v>95.1</v>
      </c>
      <c r="N5" s="341">
        <v>99.6</v>
      </c>
      <c r="O5" s="341">
        <v>93.7</v>
      </c>
      <c r="P5" s="341">
        <v>110.1</v>
      </c>
      <c r="Q5" s="341">
        <v>103.3</v>
      </c>
      <c r="R5" s="341">
        <v>107.3</v>
      </c>
      <c r="S5" s="341">
        <v>104.1</v>
      </c>
      <c r="T5" s="341">
        <v>115.4</v>
      </c>
      <c r="U5" s="341">
        <v>104.2</v>
      </c>
      <c r="V5" s="341">
        <v>107.1</v>
      </c>
      <c r="W5" s="341">
        <v>105.3</v>
      </c>
      <c r="X5" s="341">
        <v>114.6</v>
      </c>
      <c r="Y5" s="341">
        <v>108.3</v>
      </c>
      <c r="Z5" s="341">
        <v>106.7</v>
      </c>
      <c r="AA5" s="341">
        <v>104</v>
      </c>
      <c r="AB5" s="341">
        <v>113.8</v>
      </c>
      <c r="AC5" s="341">
        <v>106.9</v>
      </c>
      <c r="AD5" s="341">
        <v>111.2</v>
      </c>
      <c r="AE5" s="341">
        <v>101.8</v>
      </c>
      <c r="AF5" s="341">
        <v>118.4</v>
      </c>
      <c r="AG5" s="341">
        <v>106.8</v>
      </c>
      <c r="AH5" s="341">
        <v>107.2</v>
      </c>
      <c r="AI5" s="341">
        <v>94.6</v>
      </c>
      <c r="AJ5" s="341">
        <v>112</v>
      </c>
      <c r="AK5" s="341">
        <v>104.7</v>
      </c>
      <c r="AL5" s="341">
        <v>101.8</v>
      </c>
      <c r="AM5" s="341">
        <v>95.8</v>
      </c>
      <c r="AN5" s="341">
        <v>110.1</v>
      </c>
      <c r="AO5" s="341">
        <v>104.8</v>
      </c>
      <c r="AP5" s="341">
        <v>103.8</v>
      </c>
      <c r="AQ5" s="341">
        <v>97</v>
      </c>
      <c r="AR5" s="341">
        <v>109.5</v>
      </c>
      <c r="AS5" s="341">
        <v>97.1</v>
      </c>
      <c r="AT5" s="341">
        <v>100.7</v>
      </c>
      <c r="AU5" s="341">
        <v>96.3</v>
      </c>
      <c r="AV5" s="341">
        <v>107.5</v>
      </c>
      <c r="AW5" s="341">
        <v>97.8</v>
      </c>
      <c r="AX5" s="341">
        <v>97.9</v>
      </c>
      <c r="AY5" s="341">
        <v>96.5</v>
      </c>
      <c r="AZ5" s="341">
        <v>106.3</v>
      </c>
      <c r="BA5" s="358">
        <v>100.3</v>
      </c>
      <c r="BB5" s="288"/>
      <c r="BC5" s="308">
        <f t="shared" ref="BC5:BL5" si="0">IFERROR(AR5-AN5,"..")</f>
        <v>-0.59999999999999432</v>
      </c>
      <c r="BD5" s="332">
        <f t="shared" si="0"/>
        <v>-7.7000000000000028</v>
      </c>
      <c r="BE5" s="332">
        <f t="shared" si="0"/>
        <v>-3.0999999999999943</v>
      </c>
      <c r="BF5" s="332">
        <f t="shared" si="0"/>
        <v>-0.70000000000000284</v>
      </c>
      <c r="BG5" s="332">
        <f t="shared" si="0"/>
        <v>-2</v>
      </c>
      <c r="BH5" s="332">
        <f t="shared" si="0"/>
        <v>0.70000000000000284</v>
      </c>
      <c r="BI5" s="332">
        <f t="shared" si="0"/>
        <v>-2.7999999999999972</v>
      </c>
      <c r="BJ5" s="332">
        <f t="shared" si="0"/>
        <v>0.20000000000000284</v>
      </c>
      <c r="BK5" s="332">
        <f t="shared" si="0"/>
        <v>-1.2000000000000028</v>
      </c>
      <c r="BL5" s="305">
        <f t="shared" si="0"/>
        <v>2.5</v>
      </c>
      <c r="BN5" s="307">
        <f t="shared" ref="BN5:BW5" si="1">IFERROR(AR5/AN5-1,"..")</f>
        <v>-5.4495912806539204E-3</v>
      </c>
      <c r="BO5" s="333">
        <f t="shared" si="1"/>
        <v>-7.3473282442748089E-2</v>
      </c>
      <c r="BP5" s="333">
        <f t="shared" si="1"/>
        <v>-2.9865125240847723E-2</v>
      </c>
      <c r="BQ5" s="333">
        <f t="shared" si="1"/>
        <v>-7.2164948453607991E-3</v>
      </c>
      <c r="BR5" s="333">
        <f t="shared" si="1"/>
        <v>-1.8264840182648401E-2</v>
      </c>
      <c r="BS5" s="333">
        <f t="shared" si="1"/>
        <v>7.2090628218330899E-3</v>
      </c>
      <c r="BT5" s="333">
        <f t="shared" si="1"/>
        <v>-2.7805362462760663E-2</v>
      </c>
      <c r="BU5" s="333">
        <f t="shared" si="1"/>
        <v>2.0768431983384517E-3</v>
      </c>
      <c r="BV5" s="333">
        <f t="shared" si="1"/>
        <v>-1.1162790697674452E-2</v>
      </c>
      <c r="BW5" s="306">
        <f t="shared" si="1"/>
        <v>2.556237218813906E-2</v>
      </c>
    </row>
    <row r="6" spans="1:75" ht="14.4" x14ac:dyDescent="0.3">
      <c r="A6" s="75">
        <v>2</v>
      </c>
      <c r="B6" s="63" t="s">
        <v>23</v>
      </c>
      <c r="C6" s="63" t="s">
        <v>1</v>
      </c>
      <c r="D6" s="341">
        <v>9.4</v>
      </c>
      <c r="E6" s="341">
        <v>7.7</v>
      </c>
      <c r="F6" s="341">
        <v>8.8000000000000007</v>
      </c>
      <c r="G6" s="341">
        <v>8</v>
      </c>
      <c r="H6" s="341">
        <v>9.5</v>
      </c>
      <c r="I6" s="341">
        <v>6.9</v>
      </c>
      <c r="J6" s="341">
        <v>7.9</v>
      </c>
      <c r="K6" s="341">
        <v>7.4</v>
      </c>
      <c r="L6" s="341">
        <v>9.1999999999999993</v>
      </c>
      <c r="M6" s="341">
        <v>7.5</v>
      </c>
      <c r="N6" s="341">
        <v>8.1</v>
      </c>
      <c r="O6" s="341">
        <v>7.5</v>
      </c>
      <c r="P6" s="341">
        <v>9.6</v>
      </c>
      <c r="Q6" s="341">
        <v>8.1999999999999993</v>
      </c>
      <c r="R6" s="341">
        <v>8.6</v>
      </c>
      <c r="S6" s="341">
        <v>7.4</v>
      </c>
      <c r="T6" s="341">
        <v>9.4</v>
      </c>
      <c r="U6" s="341">
        <v>8.9</v>
      </c>
      <c r="V6" s="341">
        <v>9.1</v>
      </c>
      <c r="W6" s="341">
        <v>7.7</v>
      </c>
      <c r="X6" s="341">
        <v>10.1</v>
      </c>
      <c r="Y6" s="341">
        <v>8.6999999999999993</v>
      </c>
      <c r="Z6" s="341">
        <v>9.4</v>
      </c>
      <c r="AA6" s="341">
        <v>7.8</v>
      </c>
      <c r="AB6" s="341">
        <v>10.4</v>
      </c>
      <c r="AC6" s="341">
        <v>8.8000000000000007</v>
      </c>
      <c r="AD6" s="341">
        <v>9.4</v>
      </c>
      <c r="AE6" s="341">
        <v>7.6</v>
      </c>
      <c r="AF6" s="341">
        <v>10.199999999999999</v>
      </c>
      <c r="AG6" s="341">
        <v>8</v>
      </c>
      <c r="AH6" s="341">
        <v>8.6</v>
      </c>
      <c r="AI6" s="341">
        <v>7.1</v>
      </c>
      <c r="AJ6" s="341">
        <v>9.6</v>
      </c>
      <c r="AK6" s="341">
        <v>8.1999999999999993</v>
      </c>
      <c r="AL6" s="341">
        <v>8.4</v>
      </c>
      <c r="AM6" s="341">
        <v>7</v>
      </c>
      <c r="AN6" s="341">
        <v>9.1999999999999993</v>
      </c>
      <c r="AO6" s="341">
        <v>8</v>
      </c>
      <c r="AP6" s="341">
        <v>8.3000000000000007</v>
      </c>
      <c r="AQ6" s="341">
        <v>7.1</v>
      </c>
      <c r="AR6" s="341">
        <v>9.6</v>
      </c>
      <c r="AS6" s="341">
        <v>8.6</v>
      </c>
      <c r="AT6" s="341">
        <v>8.6999999999999993</v>
      </c>
      <c r="AU6" s="341">
        <v>7.1</v>
      </c>
      <c r="AV6" s="341">
        <v>8.8000000000000007</v>
      </c>
      <c r="AW6" s="341">
        <v>8.5</v>
      </c>
      <c r="AX6" s="341">
        <v>8.8000000000000007</v>
      </c>
      <c r="AY6" s="341">
        <v>7.3</v>
      </c>
      <c r="AZ6" s="341">
        <v>9.1999999999999993</v>
      </c>
      <c r="BA6" s="358">
        <v>8.9</v>
      </c>
      <c r="BB6" s="288"/>
      <c r="BC6" s="308">
        <f t="shared" ref="BC6:BC41" si="2">IFERROR(AR6-AN6,"..")</f>
        <v>0.40000000000000036</v>
      </c>
      <c r="BD6" s="332">
        <f t="shared" ref="BD6:BD41" si="3">IFERROR(AS6-AO6,"..")</f>
        <v>0.59999999999999964</v>
      </c>
      <c r="BE6" s="332">
        <f t="shared" ref="BE6:BE41" si="4">IFERROR(AT6-AP6,"..")</f>
        <v>0.39999999999999858</v>
      </c>
      <c r="BF6" s="332">
        <f t="shared" ref="BF6:BF41" si="5">IFERROR(AU6-AQ6,"..")</f>
        <v>0</v>
      </c>
      <c r="BG6" s="332">
        <f t="shared" ref="BG6:BG41" si="6">IFERROR(AV6-AR6,"..")</f>
        <v>-0.79999999999999893</v>
      </c>
      <c r="BH6" s="332">
        <f t="shared" ref="BH6:BH40" si="7">IFERROR(AW6-AS6,"..")</f>
        <v>-9.9999999999999645E-2</v>
      </c>
      <c r="BI6" s="332">
        <f t="shared" ref="BI6:BI40" si="8">IFERROR(AX6-AT6,"..")</f>
        <v>0.10000000000000142</v>
      </c>
      <c r="BJ6" s="332">
        <f t="shared" ref="BJ6:BJ20" si="9">IFERROR(AY6-AU6,"..")</f>
        <v>0.20000000000000018</v>
      </c>
      <c r="BK6" s="332">
        <f t="shared" ref="BK6:BK20" si="10">IFERROR(AZ6-AV6,"..")</f>
        <v>0.39999999999999858</v>
      </c>
      <c r="BL6" s="305">
        <f t="shared" ref="BL6:BL20" si="11">IFERROR(BA6-AW6,"..")</f>
        <v>0.40000000000000036</v>
      </c>
      <c r="BN6" s="307">
        <f t="shared" ref="BN6:BN41" si="12">IFERROR(AR6/AN6-1,"..")</f>
        <v>4.3478260869565188E-2</v>
      </c>
      <c r="BO6" s="333">
        <f t="shared" ref="BO6:BO41" si="13">IFERROR(AS6/AO6-1,"..")</f>
        <v>7.4999999999999956E-2</v>
      </c>
      <c r="BP6" s="333">
        <f t="shared" ref="BP6:BP41" si="14">IFERROR(AT6/AP6-1,"..")</f>
        <v>4.8192771084337283E-2</v>
      </c>
      <c r="BQ6" s="333">
        <f t="shared" ref="BQ6:BQ41" si="15">IFERROR(AU6/AQ6-1,"..")</f>
        <v>0</v>
      </c>
      <c r="BR6" s="333">
        <f t="shared" ref="BR6:BR41" si="16">IFERROR(AV6/AR6-1,"..")</f>
        <v>-8.3333333333333259E-2</v>
      </c>
      <c r="BS6" s="333">
        <f t="shared" ref="BS6:BS41" si="17">IFERROR(AW6/AS6-1,"..")</f>
        <v>-1.1627906976744096E-2</v>
      </c>
      <c r="BT6" s="333">
        <f t="shared" ref="BT6:BT41" si="18">IFERROR(AX6/AT6-1,"..")</f>
        <v>1.1494252873563315E-2</v>
      </c>
      <c r="BU6" s="333">
        <f t="shared" ref="BU6:BU41" si="19">IFERROR(AY6/AU6-1,"..")</f>
        <v>2.8169014084507005E-2</v>
      </c>
      <c r="BV6" s="333">
        <f t="shared" ref="BV6:BV41" si="20">IFERROR(AZ6/AV6-1,"..")</f>
        <v>4.5454545454545192E-2</v>
      </c>
      <c r="BW6" s="306">
        <f t="shared" ref="BW6:BW41" si="21">IFERROR(BA6/AW6-1,"..")</f>
        <v>4.705882352941182E-2</v>
      </c>
    </row>
    <row r="7" spans="1:75" ht="14.4" x14ac:dyDescent="0.3">
      <c r="A7" s="75">
        <v>3</v>
      </c>
      <c r="B7" s="63" t="s">
        <v>0</v>
      </c>
      <c r="C7" s="63" t="s">
        <v>2</v>
      </c>
      <c r="D7" s="341">
        <v>52.6</v>
      </c>
      <c r="E7" s="341">
        <v>53.7</v>
      </c>
      <c r="F7" s="341">
        <v>65.599999999999994</v>
      </c>
      <c r="G7" s="341">
        <v>60.2</v>
      </c>
      <c r="H7" s="341">
        <v>52.6</v>
      </c>
      <c r="I7" s="341">
        <v>52.7</v>
      </c>
      <c r="J7" s="341">
        <v>63.2</v>
      </c>
      <c r="K7" s="341">
        <v>60.1</v>
      </c>
      <c r="L7" s="341">
        <v>52.2</v>
      </c>
      <c r="M7" s="341">
        <v>51.4</v>
      </c>
      <c r="N7" s="341">
        <v>62.7</v>
      </c>
      <c r="O7" s="341">
        <v>59.3</v>
      </c>
      <c r="P7" s="341">
        <v>50.5</v>
      </c>
      <c r="Q7" s="341">
        <v>51.5</v>
      </c>
      <c r="R7" s="341">
        <v>62.7</v>
      </c>
      <c r="S7" s="341">
        <v>60.1</v>
      </c>
      <c r="T7" s="341">
        <v>51.2</v>
      </c>
      <c r="U7" s="341">
        <v>50.4</v>
      </c>
      <c r="V7" s="341">
        <v>62.6</v>
      </c>
      <c r="W7" s="341">
        <v>58.5</v>
      </c>
      <c r="X7" s="341">
        <v>51.7</v>
      </c>
      <c r="Y7" s="341">
        <v>49.1</v>
      </c>
      <c r="Z7" s="341">
        <v>61.9</v>
      </c>
      <c r="AA7" s="341">
        <v>57.7</v>
      </c>
      <c r="AB7" s="341">
        <v>50.3</v>
      </c>
      <c r="AC7" s="341">
        <v>49.3</v>
      </c>
      <c r="AD7" s="341">
        <v>62.4</v>
      </c>
      <c r="AE7" s="341">
        <v>57.2</v>
      </c>
      <c r="AF7" s="341">
        <v>51.4</v>
      </c>
      <c r="AG7" s="341">
        <v>50.8</v>
      </c>
      <c r="AH7" s="341">
        <v>62.3</v>
      </c>
      <c r="AI7" s="341">
        <v>57.1</v>
      </c>
      <c r="AJ7" s="341">
        <v>50.8</v>
      </c>
      <c r="AK7" s="341">
        <v>49.4</v>
      </c>
      <c r="AL7" s="341">
        <v>61.5</v>
      </c>
      <c r="AM7" s="341">
        <v>57.5</v>
      </c>
      <c r="AN7" s="341">
        <v>51.4</v>
      </c>
      <c r="AO7" s="341">
        <v>50.5</v>
      </c>
      <c r="AP7" s="341">
        <v>62.2</v>
      </c>
      <c r="AQ7" s="341">
        <v>57.9</v>
      </c>
      <c r="AR7" s="341">
        <v>52.2</v>
      </c>
      <c r="AS7" s="341">
        <v>51.3</v>
      </c>
      <c r="AT7" s="341">
        <v>63.9</v>
      </c>
      <c r="AU7" s="341">
        <v>56.6</v>
      </c>
      <c r="AV7" s="341">
        <v>50.8</v>
      </c>
      <c r="AW7" s="341">
        <v>50.9</v>
      </c>
      <c r="AX7" s="341">
        <v>65.3</v>
      </c>
      <c r="AY7" s="341">
        <v>57.3</v>
      </c>
      <c r="AZ7" s="341">
        <v>51.1</v>
      </c>
      <c r="BA7" s="358">
        <v>52.9</v>
      </c>
      <c r="BB7" s="288"/>
      <c r="BC7" s="308">
        <f t="shared" si="2"/>
        <v>0.80000000000000426</v>
      </c>
      <c r="BD7" s="332">
        <f t="shared" si="3"/>
        <v>0.79999999999999716</v>
      </c>
      <c r="BE7" s="332">
        <f t="shared" si="4"/>
        <v>1.6999999999999957</v>
      </c>
      <c r="BF7" s="332">
        <f t="shared" si="5"/>
        <v>-1.2999999999999972</v>
      </c>
      <c r="BG7" s="332">
        <f t="shared" si="6"/>
        <v>-1.4000000000000057</v>
      </c>
      <c r="BH7" s="332">
        <f t="shared" si="7"/>
        <v>-0.39999999999999858</v>
      </c>
      <c r="BI7" s="332">
        <f t="shared" si="8"/>
        <v>1.3999999999999986</v>
      </c>
      <c r="BJ7" s="332">
        <f t="shared" si="9"/>
        <v>0.69999999999999574</v>
      </c>
      <c r="BK7" s="332">
        <f t="shared" si="10"/>
        <v>0.30000000000000426</v>
      </c>
      <c r="BL7" s="305">
        <f t="shared" si="11"/>
        <v>2</v>
      </c>
      <c r="BN7" s="307">
        <f t="shared" si="12"/>
        <v>1.5564202334630517E-2</v>
      </c>
      <c r="BO7" s="333">
        <f t="shared" si="13"/>
        <v>1.5841584158415856E-2</v>
      </c>
      <c r="BP7" s="333">
        <f t="shared" si="14"/>
        <v>2.733118971061077E-2</v>
      </c>
      <c r="BQ7" s="333">
        <f t="shared" si="15"/>
        <v>-2.2452504317789224E-2</v>
      </c>
      <c r="BR7" s="333">
        <f t="shared" si="16"/>
        <v>-2.6819923371647625E-2</v>
      </c>
      <c r="BS7" s="333">
        <f t="shared" si="17"/>
        <v>-7.7972709551656916E-3</v>
      </c>
      <c r="BT7" s="333">
        <f t="shared" si="18"/>
        <v>2.1909233176838683E-2</v>
      </c>
      <c r="BU7" s="333">
        <f t="shared" si="19"/>
        <v>1.2367491166077604E-2</v>
      </c>
      <c r="BV7" s="333">
        <f t="shared" si="20"/>
        <v>5.9055118110236116E-3</v>
      </c>
      <c r="BW7" s="306">
        <f t="shared" si="21"/>
        <v>3.9292730844793677E-2</v>
      </c>
    </row>
    <row r="8" spans="1:75" ht="14.4" x14ac:dyDescent="0.3">
      <c r="A8" s="75">
        <v>4</v>
      </c>
      <c r="B8" s="63" t="s">
        <v>0</v>
      </c>
      <c r="C8" s="63" t="s">
        <v>3</v>
      </c>
      <c r="D8" s="341">
        <v>11.2</v>
      </c>
      <c r="E8" s="341">
        <v>10.1</v>
      </c>
      <c r="F8" s="341">
        <v>10.5</v>
      </c>
      <c r="G8" s="341">
        <v>10.7</v>
      </c>
      <c r="H8" s="341">
        <v>10</v>
      </c>
      <c r="I8" s="341">
        <v>8.9</v>
      </c>
      <c r="J8" s="341">
        <v>9.1999999999999993</v>
      </c>
      <c r="K8" s="341">
        <v>9.9</v>
      </c>
      <c r="L8" s="341">
        <v>9.6999999999999993</v>
      </c>
      <c r="M8" s="341">
        <v>8.8000000000000007</v>
      </c>
      <c r="N8" s="341">
        <v>8.9</v>
      </c>
      <c r="O8" s="341">
        <v>9.6</v>
      </c>
      <c r="P8" s="341">
        <v>9.4</v>
      </c>
      <c r="Q8" s="341">
        <v>8.1</v>
      </c>
      <c r="R8" s="341">
        <v>8.1999999999999993</v>
      </c>
      <c r="S8" s="341">
        <v>8.6</v>
      </c>
      <c r="T8" s="341">
        <v>8.6999999999999993</v>
      </c>
      <c r="U8" s="341">
        <v>7.2</v>
      </c>
      <c r="V8" s="341">
        <v>8.1</v>
      </c>
      <c r="W8" s="341">
        <v>8.4</v>
      </c>
      <c r="X8" s="341">
        <v>8.6999999999999993</v>
      </c>
      <c r="Y8" s="341">
        <v>7.3</v>
      </c>
      <c r="Z8" s="341">
        <v>8.1999999999999993</v>
      </c>
      <c r="AA8" s="341">
        <v>8.5</v>
      </c>
      <c r="AB8" s="341">
        <v>8.6</v>
      </c>
      <c r="AC8" s="341">
        <v>7.4</v>
      </c>
      <c r="AD8" s="341">
        <v>8.1999999999999993</v>
      </c>
      <c r="AE8" s="341">
        <v>8.1</v>
      </c>
      <c r="AF8" s="341">
        <v>8.6999999999999993</v>
      </c>
      <c r="AG8" s="341">
        <v>7.2</v>
      </c>
      <c r="AH8" s="341">
        <v>7.7</v>
      </c>
      <c r="AI8" s="341">
        <v>7.9</v>
      </c>
      <c r="AJ8" s="341">
        <v>8.3000000000000007</v>
      </c>
      <c r="AK8" s="341">
        <v>7</v>
      </c>
      <c r="AL8" s="341">
        <v>7.3</v>
      </c>
      <c r="AM8" s="341">
        <v>8.1</v>
      </c>
      <c r="AN8" s="341">
        <v>8.8000000000000007</v>
      </c>
      <c r="AO8" s="341">
        <v>7</v>
      </c>
      <c r="AP8" s="341">
        <v>7.6</v>
      </c>
      <c r="AQ8" s="341">
        <v>7.9</v>
      </c>
      <c r="AR8" s="341">
        <v>8.1</v>
      </c>
      <c r="AS8" s="341">
        <v>6.9</v>
      </c>
      <c r="AT8" s="341">
        <v>7.4</v>
      </c>
      <c r="AU8" s="341">
        <v>7.4</v>
      </c>
      <c r="AV8" s="341">
        <v>8.1999999999999993</v>
      </c>
      <c r="AW8" s="341">
        <v>7.1</v>
      </c>
      <c r="AX8" s="341">
        <v>7.1</v>
      </c>
      <c r="AY8" s="341">
        <v>7.4</v>
      </c>
      <c r="AZ8" s="341">
        <v>7.9</v>
      </c>
      <c r="BA8" s="358">
        <v>6.9</v>
      </c>
      <c r="BB8" s="288"/>
      <c r="BC8" s="308">
        <f t="shared" si="2"/>
        <v>-0.70000000000000107</v>
      </c>
      <c r="BD8" s="332">
        <f t="shared" si="3"/>
        <v>-9.9999999999999645E-2</v>
      </c>
      <c r="BE8" s="332">
        <f t="shared" si="4"/>
        <v>-0.19999999999999929</v>
      </c>
      <c r="BF8" s="332">
        <f t="shared" si="5"/>
        <v>-0.5</v>
      </c>
      <c r="BG8" s="332">
        <f t="shared" si="6"/>
        <v>9.9999999999999645E-2</v>
      </c>
      <c r="BH8" s="332">
        <f t="shared" si="7"/>
        <v>0.19999999999999929</v>
      </c>
      <c r="BI8" s="332">
        <f t="shared" si="8"/>
        <v>-0.30000000000000071</v>
      </c>
      <c r="BJ8" s="332">
        <f t="shared" si="9"/>
        <v>0</v>
      </c>
      <c r="BK8" s="332">
        <f t="shared" si="10"/>
        <v>-0.29999999999999893</v>
      </c>
      <c r="BL8" s="305">
        <f t="shared" si="11"/>
        <v>-0.19999999999999929</v>
      </c>
      <c r="BN8" s="307">
        <f t="shared" si="12"/>
        <v>-7.9545454545454697E-2</v>
      </c>
      <c r="BO8" s="333">
        <f t="shared" si="13"/>
        <v>-1.4285714285714235E-2</v>
      </c>
      <c r="BP8" s="333">
        <f t="shared" si="14"/>
        <v>-2.631578947368407E-2</v>
      </c>
      <c r="BQ8" s="333">
        <f t="shared" si="15"/>
        <v>-6.3291139240506333E-2</v>
      </c>
      <c r="BR8" s="333">
        <f t="shared" si="16"/>
        <v>1.2345679012345734E-2</v>
      </c>
      <c r="BS8" s="333">
        <f t="shared" si="17"/>
        <v>2.8985507246376718E-2</v>
      </c>
      <c r="BT8" s="333">
        <f t="shared" si="18"/>
        <v>-4.0540540540540682E-2</v>
      </c>
      <c r="BU8" s="333">
        <f t="shared" si="19"/>
        <v>0</v>
      </c>
      <c r="BV8" s="333">
        <f t="shared" si="20"/>
        <v>-3.6585365853658458E-2</v>
      </c>
      <c r="BW8" s="306">
        <f t="shared" si="21"/>
        <v>-2.8169014084506894E-2</v>
      </c>
    </row>
    <row r="9" spans="1:75" ht="14.4" x14ac:dyDescent="0.3">
      <c r="A9" s="75">
        <v>5</v>
      </c>
      <c r="B9" s="63" t="s">
        <v>0</v>
      </c>
      <c r="C9" s="63" t="s">
        <v>36</v>
      </c>
      <c r="D9" s="341">
        <v>92.1</v>
      </c>
      <c r="E9" s="341">
        <v>96</v>
      </c>
      <c r="F9" s="341">
        <v>94.4</v>
      </c>
      <c r="G9" s="341">
        <v>89.9</v>
      </c>
      <c r="H9" s="341">
        <v>85.7</v>
      </c>
      <c r="I9" s="341">
        <v>87.9</v>
      </c>
      <c r="J9" s="341">
        <v>84.9</v>
      </c>
      <c r="K9" s="341">
        <v>83.4</v>
      </c>
      <c r="L9" s="341">
        <v>81.7</v>
      </c>
      <c r="M9" s="341">
        <v>84.9</v>
      </c>
      <c r="N9" s="341">
        <v>83.5</v>
      </c>
      <c r="O9" s="341">
        <v>81.400000000000006</v>
      </c>
      <c r="P9" s="341">
        <v>80.3</v>
      </c>
      <c r="Q9" s="341">
        <v>83.4</v>
      </c>
      <c r="R9" s="341">
        <v>81.599999999999994</v>
      </c>
      <c r="S9" s="341">
        <v>79.8</v>
      </c>
      <c r="T9" s="341">
        <v>78.8</v>
      </c>
      <c r="U9" s="341">
        <v>79.900000000000006</v>
      </c>
      <c r="V9" s="341">
        <v>77.2</v>
      </c>
      <c r="W9" s="341">
        <v>76</v>
      </c>
      <c r="X9" s="341">
        <v>74.099999999999994</v>
      </c>
      <c r="Y9" s="341">
        <v>75.599999999999994</v>
      </c>
      <c r="Z9" s="341">
        <v>72.599999999999994</v>
      </c>
      <c r="AA9" s="341">
        <v>73.400000000000006</v>
      </c>
      <c r="AB9" s="341">
        <v>73.5</v>
      </c>
      <c r="AC9" s="341">
        <v>72.599999999999994</v>
      </c>
      <c r="AD9" s="341">
        <v>71.099999999999994</v>
      </c>
      <c r="AE9" s="341">
        <v>73</v>
      </c>
      <c r="AF9" s="341">
        <v>73.599999999999994</v>
      </c>
      <c r="AG9" s="341">
        <v>72.8</v>
      </c>
      <c r="AH9" s="341">
        <v>69</v>
      </c>
      <c r="AI9" s="341">
        <v>74.7</v>
      </c>
      <c r="AJ9" s="341">
        <v>72.599999999999994</v>
      </c>
      <c r="AK9" s="341">
        <v>72</v>
      </c>
      <c r="AL9" s="341">
        <v>67.7</v>
      </c>
      <c r="AM9" s="341">
        <v>72.2</v>
      </c>
      <c r="AN9" s="341">
        <v>73.8</v>
      </c>
      <c r="AO9" s="341">
        <v>72.400000000000006</v>
      </c>
      <c r="AP9" s="341">
        <v>69.099999999999994</v>
      </c>
      <c r="AQ9" s="341">
        <v>72.599999999999994</v>
      </c>
      <c r="AR9" s="341">
        <v>74.8</v>
      </c>
      <c r="AS9" s="341">
        <v>73.099999999999994</v>
      </c>
      <c r="AT9" s="341">
        <v>68.099999999999994</v>
      </c>
      <c r="AU9" s="341">
        <v>71.8</v>
      </c>
      <c r="AV9" s="341">
        <v>72.900000000000006</v>
      </c>
      <c r="AW9" s="341">
        <v>70.7</v>
      </c>
      <c r="AX9" s="341">
        <v>66</v>
      </c>
      <c r="AY9" s="341">
        <v>69.8</v>
      </c>
      <c r="AZ9" s="341">
        <v>70.3</v>
      </c>
      <c r="BA9" s="358">
        <v>69.5</v>
      </c>
      <c r="BB9" s="288"/>
      <c r="BC9" s="308">
        <f t="shared" si="2"/>
        <v>1</v>
      </c>
      <c r="BD9" s="332">
        <f t="shared" si="3"/>
        <v>0.69999999999998863</v>
      </c>
      <c r="BE9" s="332">
        <f t="shared" si="4"/>
        <v>-1</v>
      </c>
      <c r="BF9" s="332">
        <f t="shared" si="5"/>
        <v>-0.79999999999999716</v>
      </c>
      <c r="BG9" s="332">
        <f t="shared" si="6"/>
        <v>-1.8999999999999915</v>
      </c>
      <c r="BH9" s="332">
        <f t="shared" si="7"/>
        <v>-2.3999999999999915</v>
      </c>
      <c r="BI9" s="332">
        <f t="shared" si="8"/>
        <v>-2.0999999999999943</v>
      </c>
      <c r="BJ9" s="332">
        <f t="shared" si="9"/>
        <v>-2</v>
      </c>
      <c r="BK9" s="332">
        <f t="shared" si="10"/>
        <v>-2.6000000000000085</v>
      </c>
      <c r="BL9" s="305">
        <f t="shared" si="11"/>
        <v>-1.2000000000000028</v>
      </c>
      <c r="BN9" s="307">
        <f t="shared" si="12"/>
        <v>1.3550135501354976E-2</v>
      </c>
      <c r="BO9" s="333">
        <f t="shared" si="13"/>
        <v>9.6685082872927097E-3</v>
      </c>
      <c r="BP9" s="333">
        <f t="shared" si="14"/>
        <v>-1.4471780028943559E-2</v>
      </c>
      <c r="BQ9" s="333">
        <f t="shared" si="15"/>
        <v>-1.1019283746556474E-2</v>
      </c>
      <c r="BR9" s="333">
        <f t="shared" si="16"/>
        <v>-2.5401069518716457E-2</v>
      </c>
      <c r="BS9" s="333">
        <f t="shared" si="17"/>
        <v>-3.283173734610112E-2</v>
      </c>
      <c r="BT9" s="333">
        <f t="shared" si="18"/>
        <v>-3.083700440528625E-2</v>
      </c>
      <c r="BU9" s="333">
        <f t="shared" si="19"/>
        <v>-2.7855153203342642E-2</v>
      </c>
      <c r="BV9" s="333">
        <f t="shared" si="20"/>
        <v>-3.5665294924554281E-2</v>
      </c>
      <c r="BW9" s="306">
        <f t="shared" si="21"/>
        <v>-1.6973125884017004E-2</v>
      </c>
    </row>
    <row r="10" spans="1:75" ht="14.4" x14ac:dyDescent="0.3">
      <c r="A10" s="75">
        <v>6</v>
      </c>
      <c r="B10" s="63" t="s">
        <v>0</v>
      </c>
      <c r="C10" s="63" t="s">
        <v>37</v>
      </c>
      <c r="D10" s="341">
        <v>36.299999999999997</v>
      </c>
      <c r="E10" s="341">
        <v>39.5</v>
      </c>
      <c r="F10" s="341">
        <v>42.6</v>
      </c>
      <c r="G10" s="341">
        <v>40.4</v>
      </c>
      <c r="H10" s="341">
        <v>33</v>
      </c>
      <c r="I10" s="341">
        <v>37.1</v>
      </c>
      <c r="J10" s="341">
        <v>40</v>
      </c>
      <c r="K10" s="341">
        <v>38.299999999999997</v>
      </c>
      <c r="L10" s="341">
        <v>32.200000000000003</v>
      </c>
      <c r="M10" s="341">
        <v>35.4</v>
      </c>
      <c r="N10" s="341">
        <v>39.1</v>
      </c>
      <c r="O10" s="341">
        <v>36.6</v>
      </c>
      <c r="P10" s="341">
        <v>32</v>
      </c>
      <c r="Q10" s="341">
        <v>34.5</v>
      </c>
      <c r="R10" s="341">
        <v>38</v>
      </c>
      <c r="S10" s="341">
        <v>35.6</v>
      </c>
      <c r="T10" s="341">
        <v>30.9</v>
      </c>
      <c r="U10" s="341">
        <v>32.9</v>
      </c>
      <c r="V10" s="341">
        <v>37.1</v>
      </c>
      <c r="W10" s="341">
        <v>34.299999999999997</v>
      </c>
      <c r="X10" s="341">
        <v>31.4</v>
      </c>
      <c r="Y10" s="341">
        <v>32.700000000000003</v>
      </c>
      <c r="Z10" s="341">
        <v>37</v>
      </c>
      <c r="AA10" s="341">
        <v>34.1</v>
      </c>
      <c r="AB10" s="341">
        <v>29.8</v>
      </c>
      <c r="AC10" s="341">
        <v>32.700000000000003</v>
      </c>
      <c r="AD10" s="341">
        <v>36.6</v>
      </c>
      <c r="AE10" s="341">
        <v>33.700000000000003</v>
      </c>
      <c r="AF10" s="341">
        <v>30.6</v>
      </c>
      <c r="AG10" s="341">
        <v>33</v>
      </c>
      <c r="AH10" s="341">
        <v>36.1</v>
      </c>
      <c r="AI10" s="341">
        <v>34.200000000000003</v>
      </c>
      <c r="AJ10" s="341">
        <v>29.4</v>
      </c>
      <c r="AK10" s="341">
        <v>32.799999999999997</v>
      </c>
      <c r="AL10" s="341">
        <v>36</v>
      </c>
      <c r="AM10" s="341">
        <v>34.5</v>
      </c>
      <c r="AN10" s="341">
        <v>31.6</v>
      </c>
      <c r="AO10" s="341">
        <v>33.299999999999997</v>
      </c>
      <c r="AP10" s="341">
        <v>38.1</v>
      </c>
      <c r="AQ10" s="341">
        <v>34.700000000000003</v>
      </c>
      <c r="AR10" s="341">
        <v>30.3</v>
      </c>
      <c r="AS10" s="341">
        <v>35</v>
      </c>
      <c r="AT10" s="341">
        <v>39.6</v>
      </c>
      <c r="AU10" s="341">
        <v>35.9</v>
      </c>
      <c r="AV10" s="341">
        <v>30.8</v>
      </c>
      <c r="AW10" s="341">
        <v>34.799999999999997</v>
      </c>
      <c r="AX10" s="341">
        <v>40.299999999999997</v>
      </c>
      <c r="AY10" s="341">
        <v>37</v>
      </c>
      <c r="AZ10" s="341">
        <v>31.5</v>
      </c>
      <c r="BA10" s="358">
        <v>36.4</v>
      </c>
      <c r="BB10" s="288"/>
      <c r="BC10" s="308">
        <f t="shared" si="2"/>
        <v>-1.3000000000000007</v>
      </c>
      <c r="BD10" s="332">
        <f t="shared" si="3"/>
        <v>1.7000000000000028</v>
      </c>
      <c r="BE10" s="332">
        <f t="shared" si="4"/>
        <v>1.5</v>
      </c>
      <c r="BF10" s="332">
        <f t="shared" si="5"/>
        <v>1.1999999999999957</v>
      </c>
      <c r="BG10" s="332">
        <f t="shared" si="6"/>
        <v>0.5</v>
      </c>
      <c r="BH10" s="332">
        <f t="shared" si="7"/>
        <v>-0.20000000000000284</v>
      </c>
      <c r="BI10" s="332">
        <f t="shared" si="8"/>
        <v>0.69999999999999574</v>
      </c>
      <c r="BJ10" s="332">
        <f t="shared" si="9"/>
        <v>1.1000000000000014</v>
      </c>
      <c r="BK10" s="332">
        <f t="shared" si="10"/>
        <v>0.69999999999999929</v>
      </c>
      <c r="BL10" s="305">
        <f t="shared" si="11"/>
        <v>1.6000000000000014</v>
      </c>
      <c r="BN10" s="307">
        <f t="shared" si="12"/>
        <v>-4.1139240506329111E-2</v>
      </c>
      <c r="BO10" s="333">
        <f t="shared" si="13"/>
        <v>5.1051051051051122E-2</v>
      </c>
      <c r="BP10" s="333">
        <f t="shared" si="14"/>
        <v>3.937007874015741E-2</v>
      </c>
      <c r="BQ10" s="333">
        <f t="shared" si="15"/>
        <v>3.4582132564841439E-2</v>
      </c>
      <c r="BR10" s="333">
        <f t="shared" si="16"/>
        <v>1.650165016501659E-2</v>
      </c>
      <c r="BS10" s="333">
        <f t="shared" si="17"/>
        <v>-5.7142857142857828E-3</v>
      </c>
      <c r="BT10" s="333">
        <f t="shared" si="18"/>
        <v>1.7676767676767513E-2</v>
      </c>
      <c r="BU10" s="333">
        <f t="shared" si="19"/>
        <v>3.0640668523676862E-2</v>
      </c>
      <c r="BV10" s="333">
        <f t="shared" si="20"/>
        <v>2.2727272727272707E-2</v>
      </c>
      <c r="BW10" s="306">
        <f t="shared" si="21"/>
        <v>4.5977011494252817E-2</v>
      </c>
    </row>
    <row r="11" spans="1:75" ht="14.4" x14ac:dyDescent="0.3">
      <c r="A11" s="75">
        <v>7</v>
      </c>
      <c r="B11" s="63" t="s">
        <v>0</v>
      </c>
      <c r="C11" s="63" t="s">
        <v>38</v>
      </c>
      <c r="D11" s="341">
        <v>43.2</v>
      </c>
      <c r="E11" s="341">
        <v>41.2</v>
      </c>
      <c r="F11" s="341">
        <v>42.4</v>
      </c>
      <c r="G11" s="341">
        <v>42.3</v>
      </c>
      <c r="H11" s="341">
        <v>39.9</v>
      </c>
      <c r="I11" s="341">
        <v>37</v>
      </c>
      <c r="J11" s="341">
        <v>36.6</v>
      </c>
      <c r="K11" s="341">
        <v>40.200000000000003</v>
      </c>
      <c r="L11" s="341">
        <v>39.299999999999997</v>
      </c>
      <c r="M11" s="341">
        <v>37.9</v>
      </c>
      <c r="N11" s="341">
        <v>38.5</v>
      </c>
      <c r="O11" s="341">
        <v>42.7</v>
      </c>
      <c r="P11" s="341">
        <v>41.4</v>
      </c>
      <c r="Q11" s="341">
        <v>40.200000000000003</v>
      </c>
      <c r="R11" s="341">
        <v>39.6</v>
      </c>
      <c r="S11" s="341">
        <v>42.6</v>
      </c>
      <c r="T11" s="341">
        <v>41.7</v>
      </c>
      <c r="U11" s="341">
        <v>39.799999999999997</v>
      </c>
      <c r="V11" s="341">
        <v>39</v>
      </c>
      <c r="W11" s="341">
        <v>41.8</v>
      </c>
      <c r="X11" s="341">
        <v>41.4</v>
      </c>
      <c r="Y11" s="341">
        <v>38.4</v>
      </c>
      <c r="Z11" s="341">
        <v>37.9</v>
      </c>
      <c r="AA11" s="341">
        <v>41.2</v>
      </c>
      <c r="AB11" s="341">
        <v>39.9</v>
      </c>
      <c r="AC11" s="341">
        <v>36.6</v>
      </c>
      <c r="AD11" s="341">
        <v>37.5</v>
      </c>
      <c r="AE11" s="341">
        <v>40</v>
      </c>
      <c r="AF11" s="341">
        <v>40.9</v>
      </c>
      <c r="AG11" s="341">
        <v>36.200000000000003</v>
      </c>
      <c r="AH11" s="341">
        <v>36.700000000000003</v>
      </c>
      <c r="AI11" s="341">
        <v>39.6</v>
      </c>
      <c r="AJ11" s="341">
        <v>41</v>
      </c>
      <c r="AK11" s="341">
        <v>36.4</v>
      </c>
      <c r="AL11" s="341">
        <v>36.200000000000003</v>
      </c>
      <c r="AM11" s="341">
        <v>39.1</v>
      </c>
      <c r="AN11" s="341">
        <v>41.7</v>
      </c>
      <c r="AO11" s="341">
        <v>37.799999999999997</v>
      </c>
      <c r="AP11" s="341">
        <v>37.700000000000003</v>
      </c>
      <c r="AQ11" s="341">
        <v>40.799999999999997</v>
      </c>
      <c r="AR11" s="341">
        <v>45.1</v>
      </c>
      <c r="AS11" s="341">
        <v>40.1</v>
      </c>
      <c r="AT11" s="341">
        <v>38.9</v>
      </c>
      <c r="AU11" s="341">
        <v>41.8</v>
      </c>
      <c r="AV11" s="341">
        <v>44.2</v>
      </c>
      <c r="AW11" s="341">
        <v>38.299999999999997</v>
      </c>
      <c r="AX11" s="341">
        <v>37.700000000000003</v>
      </c>
      <c r="AY11" s="341">
        <v>40.4</v>
      </c>
      <c r="AZ11" s="341">
        <v>42.2</v>
      </c>
      <c r="BA11" s="358">
        <v>37.1</v>
      </c>
      <c r="BB11" s="288"/>
      <c r="BC11" s="308">
        <f t="shared" si="2"/>
        <v>3.3999999999999986</v>
      </c>
      <c r="BD11" s="332">
        <f t="shared" si="3"/>
        <v>2.3000000000000043</v>
      </c>
      <c r="BE11" s="332">
        <f t="shared" si="4"/>
        <v>1.1999999999999957</v>
      </c>
      <c r="BF11" s="332">
        <f t="shared" si="5"/>
        <v>1</v>
      </c>
      <c r="BG11" s="332">
        <f t="shared" si="6"/>
        <v>-0.89999999999999858</v>
      </c>
      <c r="BH11" s="332">
        <f t="shared" si="7"/>
        <v>-1.8000000000000043</v>
      </c>
      <c r="BI11" s="332">
        <f t="shared" si="8"/>
        <v>-1.1999999999999957</v>
      </c>
      <c r="BJ11" s="332">
        <f t="shared" si="9"/>
        <v>-1.3999999999999986</v>
      </c>
      <c r="BK11" s="332">
        <f t="shared" si="10"/>
        <v>-2</v>
      </c>
      <c r="BL11" s="305">
        <f t="shared" si="11"/>
        <v>-1.1999999999999957</v>
      </c>
      <c r="BN11" s="307">
        <f t="shared" si="12"/>
        <v>8.1534772182254134E-2</v>
      </c>
      <c r="BO11" s="333">
        <f t="shared" si="13"/>
        <v>6.0846560846560926E-2</v>
      </c>
      <c r="BP11" s="333">
        <f t="shared" si="14"/>
        <v>3.1830238726790361E-2</v>
      </c>
      <c r="BQ11" s="333">
        <f t="shared" si="15"/>
        <v>2.450980392156854E-2</v>
      </c>
      <c r="BR11" s="333">
        <f t="shared" si="16"/>
        <v>-1.9955654101995512E-2</v>
      </c>
      <c r="BS11" s="333">
        <f t="shared" si="17"/>
        <v>-4.488778054862852E-2</v>
      </c>
      <c r="BT11" s="333">
        <f t="shared" si="18"/>
        <v>-3.0848329048843048E-2</v>
      </c>
      <c r="BU11" s="333">
        <f t="shared" si="19"/>
        <v>-3.349282296650713E-2</v>
      </c>
      <c r="BV11" s="333">
        <f t="shared" si="20"/>
        <v>-4.5248868778280493E-2</v>
      </c>
      <c r="BW11" s="306">
        <f t="shared" si="21"/>
        <v>-3.1331592689294974E-2</v>
      </c>
    </row>
    <row r="12" spans="1:75" ht="14.4" x14ac:dyDescent="0.3">
      <c r="A12" s="75">
        <v>8</v>
      </c>
      <c r="B12" s="63" t="s">
        <v>0</v>
      </c>
      <c r="C12" s="63" t="s">
        <v>39</v>
      </c>
      <c r="D12" s="341">
        <v>134.69999999999999</v>
      </c>
      <c r="E12" s="341">
        <v>133.5</v>
      </c>
      <c r="F12" s="341">
        <v>117.4</v>
      </c>
      <c r="G12" s="341">
        <v>108.9</v>
      </c>
      <c r="H12" s="341">
        <v>129.1</v>
      </c>
      <c r="I12" s="341">
        <v>116</v>
      </c>
      <c r="J12" s="341">
        <v>98.9</v>
      </c>
      <c r="K12" s="341">
        <v>94.9</v>
      </c>
      <c r="L12" s="341">
        <v>116.6</v>
      </c>
      <c r="M12" s="341">
        <v>113.2</v>
      </c>
      <c r="N12" s="341">
        <v>103.5</v>
      </c>
      <c r="O12" s="341">
        <v>99.6</v>
      </c>
      <c r="P12" s="341">
        <v>122.1</v>
      </c>
      <c r="Q12" s="341">
        <v>116.8</v>
      </c>
      <c r="R12" s="341">
        <v>106.6</v>
      </c>
      <c r="S12" s="341">
        <v>99.2</v>
      </c>
      <c r="T12" s="341">
        <v>124.4</v>
      </c>
      <c r="U12" s="341">
        <v>116.2</v>
      </c>
      <c r="V12" s="341">
        <v>104.8</v>
      </c>
      <c r="W12" s="341">
        <v>98.2</v>
      </c>
      <c r="X12" s="341">
        <v>120.3</v>
      </c>
      <c r="Y12" s="341">
        <v>110.9</v>
      </c>
      <c r="Z12" s="341">
        <v>102.1</v>
      </c>
      <c r="AA12" s="341">
        <v>96</v>
      </c>
      <c r="AB12" s="341">
        <v>118.4</v>
      </c>
      <c r="AC12" s="341">
        <v>109.9</v>
      </c>
      <c r="AD12" s="341">
        <v>102.4</v>
      </c>
      <c r="AE12" s="341">
        <v>96.5</v>
      </c>
      <c r="AF12" s="341">
        <v>116.9</v>
      </c>
      <c r="AG12" s="341">
        <v>109.2</v>
      </c>
      <c r="AH12" s="341">
        <v>99.8</v>
      </c>
      <c r="AI12" s="341">
        <v>92.9</v>
      </c>
      <c r="AJ12" s="341">
        <v>114</v>
      </c>
      <c r="AK12" s="341">
        <v>108.2</v>
      </c>
      <c r="AL12" s="341">
        <v>95.5</v>
      </c>
      <c r="AM12" s="341">
        <v>88.4</v>
      </c>
      <c r="AN12" s="341">
        <v>113.2</v>
      </c>
      <c r="AO12" s="341">
        <v>108.2</v>
      </c>
      <c r="AP12" s="341">
        <v>99.3</v>
      </c>
      <c r="AQ12" s="341">
        <v>91.2</v>
      </c>
      <c r="AR12" s="341">
        <v>115.3</v>
      </c>
      <c r="AS12" s="341">
        <v>109.1</v>
      </c>
      <c r="AT12" s="341">
        <v>100.1</v>
      </c>
      <c r="AU12" s="341">
        <v>92.9</v>
      </c>
      <c r="AV12" s="341">
        <v>114.6</v>
      </c>
      <c r="AW12" s="341">
        <v>109.1</v>
      </c>
      <c r="AX12" s="341">
        <v>102.4</v>
      </c>
      <c r="AY12" s="341">
        <v>92.9</v>
      </c>
      <c r="AZ12" s="341">
        <v>112.9</v>
      </c>
      <c r="BA12" s="358">
        <v>104.9</v>
      </c>
      <c r="BB12" s="288"/>
      <c r="BC12" s="308">
        <f t="shared" si="2"/>
        <v>2.0999999999999943</v>
      </c>
      <c r="BD12" s="332">
        <f t="shared" si="3"/>
        <v>0.89999999999999147</v>
      </c>
      <c r="BE12" s="332">
        <f t="shared" si="4"/>
        <v>0.79999999999999716</v>
      </c>
      <c r="BF12" s="332">
        <f t="shared" si="5"/>
        <v>1.7000000000000028</v>
      </c>
      <c r="BG12" s="332">
        <f t="shared" si="6"/>
        <v>-0.70000000000000284</v>
      </c>
      <c r="BH12" s="332">
        <f t="shared" si="7"/>
        <v>0</v>
      </c>
      <c r="BI12" s="332">
        <f t="shared" si="8"/>
        <v>2.3000000000000114</v>
      </c>
      <c r="BJ12" s="332">
        <f t="shared" si="9"/>
        <v>0</v>
      </c>
      <c r="BK12" s="332">
        <f t="shared" si="10"/>
        <v>-1.6999999999999886</v>
      </c>
      <c r="BL12" s="305">
        <f t="shared" si="11"/>
        <v>-4.1999999999999886</v>
      </c>
      <c r="BN12" s="307">
        <f t="shared" si="12"/>
        <v>1.8551236749116518E-2</v>
      </c>
      <c r="BO12" s="333">
        <f t="shared" si="13"/>
        <v>8.3179297597042456E-3</v>
      </c>
      <c r="BP12" s="333">
        <f t="shared" si="14"/>
        <v>8.0563947633434108E-3</v>
      </c>
      <c r="BQ12" s="333">
        <f t="shared" si="15"/>
        <v>1.8640350877193068E-2</v>
      </c>
      <c r="BR12" s="333">
        <f t="shared" si="16"/>
        <v>-6.0711188204684019E-3</v>
      </c>
      <c r="BS12" s="333">
        <f t="shared" si="17"/>
        <v>0</v>
      </c>
      <c r="BT12" s="333">
        <f t="shared" si="18"/>
        <v>2.2977022977023198E-2</v>
      </c>
      <c r="BU12" s="333">
        <f t="shared" si="19"/>
        <v>0</v>
      </c>
      <c r="BV12" s="333">
        <f t="shared" si="20"/>
        <v>-1.4834205933682232E-2</v>
      </c>
      <c r="BW12" s="306">
        <f t="shared" si="21"/>
        <v>-3.8496791934005348E-2</v>
      </c>
    </row>
    <row r="13" spans="1:75" ht="14.4" x14ac:dyDescent="0.3">
      <c r="A13" s="75">
        <v>9</v>
      </c>
      <c r="B13" s="63" t="s">
        <v>0</v>
      </c>
      <c r="C13" s="63" t="s">
        <v>4</v>
      </c>
      <c r="D13" s="341">
        <v>26.7</v>
      </c>
      <c r="E13" s="341">
        <v>31</v>
      </c>
      <c r="F13" s="341">
        <v>30.8</v>
      </c>
      <c r="G13" s="341">
        <v>27</v>
      </c>
      <c r="H13" s="341">
        <v>28.9</v>
      </c>
      <c r="I13" s="341">
        <v>33</v>
      </c>
      <c r="J13" s="341">
        <v>31.5</v>
      </c>
      <c r="K13" s="341">
        <v>28.2</v>
      </c>
      <c r="L13" s="341">
        <v>27.2</v>
      </c>
      <c r="M13" s="341">
        <v>31.2</v>
      </c>
      <c r="N13" s="341">
        <v>30.6</v>
      </c>
      <c r="O13" s="341">
        <v>27.4</v>
      </c>
      <c r="P13" s="341">
        <v>26.5</v>
      </c>
      <c r="Q13" s="341">
        <v>30.6</v>
      </c>
      <c r="R13" s="341">
        <v>29.7</v>
      </c>
      <c r="S13" s="341">
        <v>26.6</v>
      </c>
      <c r="T13" s="341">
        <v>26.2</v>
      </c>
      <c r="U13" s="341">
        <v>31.7</v>
      </c>
      <c r="V13" s="341">
        <v>31.7</v>
      </c>
      <c r="W13" s="341">
        <v>26.7</v>
      </c>
      <c r="X13" s="341">
        <v>27.8</v>
      </c>
      <c r="Y13" s="341">
        <v>33.5</v>
      </c>
      <c r="Z13" s="341">
        <v>31.8</v>
      </c>
      <c r="AA13" s="341">
        <v>27.7</v>
      </c>
      <c r="AB13" s="341">
        <v>25.6</v>
      </c>
      <c r="AC13" s="341">
        <v>32.5</v>
      </c>
      <c r="AD13" s="341">
        <v>31.1</v>
      </c>
      <c r="AE13" s="341">
        <v>27.3</v>
      </c>
      <c r="AF13" s="341">
        <v>18.8</v>
      </c>
      <c r="AG13" s="341">
        <v>24.2</v>
      </c>
      <c r="AH13" s="341">
        <v>22.4</v>
      </c>
      <c r="AI13" s="341">
        <v>19</v>
      </c>
      <c r="AJ13" s="341">
        <v>17.7</v>
      </c>
      <c r="AK13" s="341">
        <v>21.7</v>
      </c>
      <c r="AL13" s="341">
        <v>20.8</v>
      </c>
      <c r="AM13" s="341">
        <v>17.8</v>
      </c>
      <c r="AN13" s="341">
        <v>16.7</v>
      </c>
      <c r="AO13" s="341">
        <v>20.399999999999999</v>
      </c>
      <c r="AP13" s="341">
        <v>19.7</v>
      </c>
      <c r="AQ13" s="341">
        <v>17.100000000000001</v>
      </c>
      <c r="AR13" s="341">
        <v>20</v>
      </c>
      <c r="AS13" s="341">
        <v>22.1</v>
      </c>
      <c r="AT13" s="341">
        <v>21.1</v>
      </c>
      <c r="AU13" s="341">
        <v>18.8</v>
      </c>
      <c r="AV13" s="341">
        <v>18.899999999999999</v>
      </c>
      <c r="AW13" s="341">
        <v>22.3</v>
      </c>
      <c r="AX13" s="341">
        <v>21.9</v>
      </c>
      <c r="AY13" s="341">
        <v>19.5</v>
      </c>
      <c r="AZ13" s="341">
        <v>19.100000000000001</v>
      </c>
      <c r="BA13" s="358">
        <v>21.9</v>
      </c>
      <c r="BB13" s="288"/>
      <c r="BC13" s="308">
        <f t="shared" si="2"/>
        <v>3.3000000000000007</v>
      </c>
      <c r="BD13" s="332">
        <f t="shared" si="3"/>
        <v>1.7000000000000028</v>
      </c>
      <c r="BE13" s="332">
        <f t="shared" si="4"/>
        <v>1.4000000000000021</v>
      </c>
      <c r="BF13" s="332">
        <f t="shared" si="5"/>
        <v>1.6999999999999993</v>
      </c>
      <c r="BG13" s="332">
        <f t="shared" si="6"/>
        <v>-1.1000000000000014</v>
      </c>
      <c r="BH13" s="332">
        <f t="shared" si="7"/>
        <v>0.19999999999999929</v>
      </c>
      <c r="BI13" s="332">
        <f t="shared" si="8"/>
        <v>0.79999999999999716</v>
      </c>
      <c r="BJ13" s="332">
        <f t="shared" si="9"/>
        <v>0.69999999999999929</v>
      </c>
      <c r="BK13" s="332">
        <f t="shared" si="10"/>
        <v>0.20000000000000284</v>
      </c>
      <c r="BL13" s="305">
        <f t="shared" si="11"/>
        <v>-0.40000000000000213</v>
      </c>
      <c r="BN13" s="307">
        <f t="shared" si="12"/>
        <v>0.19760479041916179</v>
      </c>
      <c r="BO13" s="333">
        <f t="shared" si="13"/>
        <v>8.3333333333333481E-2</v>
      </c>
      <c r="BP13" s="333">
        <f t="shared" si="14"/>
        <v>7.1065989847715949E-2</v>
      </c>
      <c r="BQ13" s="333">
        <f t="shared" si="15"/>
        <v>9.9415204678362512E-2</v>
      </c>
      <c r="BR13" s="333">
        <f t="shared" si="16"/>
        <v>-5.5000000000000049E-2</v>
      </c>
      <c r="BS13" s="333">
        <f t="shared" si="17"/>
        <v>9.0497737556560764E-3</v>
      </c>
      <c r="BT13" s="333">
        <f t="shared" si="18"/>
        <v>3.7914691943127909E-2</v>
      </c>
      <c r="BU13" s="333">
        <f t="shared" si="19"/>
        <v>3.7234042553191404E-2</v>
      </c>
      <c r="BV13" s="333">
        <f t="shared" si="20"/>
        <v>1.0582010582010692E-2</v>
      </c>
      <c r="BW13" s="306">
        <f t="shared" si="21"/>
        <v>-1.7937219730941756E-2</v>
      </c>
    </row>
    <row r="14" spans="1:75" ht="14.4" x14ac:dyDescent="0.3">
      <c r="A14" s="75">
        <v>10</v>
      </c>
      <c r="B14" s="63" t="s">
        <v>0</v>
      </c>
      <c r="C14" s="63" t="s">
        <v>5</v>
      </c>
      <c r="D14" s="341">
        <v>32.4</v>
      </c>
      <c r="E14" s="341">
        <v>32.299999999999997</v>
      </c>
      <c r="F14" s="341">
        <v>28.1</v>
      </c>
      <c r="G14" s="341">
        <v>25.8</v>
      </c>
      <c r="H14" s="341">
        <v>30.1</v>
      </c>
      <c r="I14" s="341">
        <v>29.9</v>
      </c>
      <c r="J14" s="341">
        <v>25.7</v>
      </c>
      <c r="K14" s="341">
        <v>24.6</v>
      </c>
      <c r="L14" s="341">
        <v>29.8</v>
      </c>
      <c r="M14" s="341">
        <v>29.4</v>
      </c>
      <c r="N14" s="341">
        <v>24.9</v>
      </c>
      <c r="O14" s="341">
        <v>24.2</v>
      </c>
      <c r="P14" s="341">
        <v>29.3</v>
      </c>
      <c r="Q14" s="341">
        <v>29.9</v>
      </c>
      <c r="R14" s="341">
        <v>25.5</v>
      </c>
      <c r="S14" s="341">
        <v>24.5</v>
      </c>
      <c r="T14" s="341">
        <v>28.4</v>
      </c>
      <c r="U14" s="341">
        <v>29</v>
      </c>
      <c r="V14" s="341">
        <v>25.4</v>
      </c>
      <c r="W14" s="341">
        <v>24.6</v>
      </c>
      <c r="X14" s="341">
        <v>28.6</v>
      </c>
      <c r="Y14" s="341">
        <v>28.6</v>
      </c>
      <c r="Z14" s="341">
        <v>24.7</v>
      </c>
      <c r="AA14" s="341">
        <v>24</v>
      </c>
      <c r="AB14" s="341">
        <v>29.6</v>
      </c>
      <c r="AC14" s="341">
        <v>29.1</v>
      </c>
      <c r="AD14" s="341">
        <v>25.7</v>
      </c>
      <c r="AE14" s="341">
        <v>24.1</v>
      </c>
      <c r="AF14" s="341">
        <v>29.7</v>
      </c>
      <c r="AG14" s="341">
        <v>27.4</v>
      </c>
      <c r="AH14" s="341">
        <v>24.1</v>
      </c>
      <c r="AI14" s="341">
        <v>22.8</v>
      </c>
      <c r="AJ14" s="341">
        <v>26.5</v>
      </c>
      <c r="AK14" s="341">
        <v>26.2</v>
      </c>
      <c r="AL14" s="341">
        <v>22.6</v>
      </c>
      <c r="AM14" s="341">
        <v>21.6</v>
      </c>
      <c r="AN14" s="341">
        <v>26.3</v>
      </c>
      <c r="AO14" s="341">
        <v>26.3</v>
      </c>
      <c r="AP14" s="341">
        <v>23.3</v>
      </c>
      <c r="AQ14" s="341">
        <v>21.8</v>
      </c>
      <c r="AR14" s="341">
        <v>27.4</v>
      </c>
      <c r="AS14" s="341">
        <v>26.4</v>
      </c>
      <c r="AT14" s="341">
        <v>22.6</v>
      </c>
      <c r="AU14" s="341">
        <v>22.1</v>
      </c>
      <c r="AV14" s="341">
        <v>25.8</v>
      </c>
      <c r="AW14" s="341">
        <v>26.3</v>
      </c>
      <c r="AX14" s="341">
        <v>21.9</v>
      </c>
      <c r="AY14" s="341">
        <v>21.5</v>
      </c>
      <c r="AZ14" s="341">
        <v>24.8</v>
      </c>
      <c r="BA14" s="358">
        <v>25.1</v>
      </c>
      <c r="BB14" s="288"/>
      <c r="BC14" s="308">
        <f t="shared" si="2"/>
        <v>1.0999999999999979</v>
      </c>
      <c r="BD14" s="332">
        <f t="shared" si="3"/>
        <v>9.9999999999997868E-2</v>
      </c>
      <c r="BE14" s="332">
        <f t="shared" si="4"/>
        <v>-0.69999999999999929</v>
      </c>
      <c r="BF14" s="332">
        <f t="shared" si="5"/>
        <v>0.30000000000000071</v>
      </c>
      <c r="BG14" s="332">
        <f t="shared" si="6"/>
        <v>-1.5999999999999979</v>
      </c>
      <c r="BH14" s="332">
        <f t="shared" si="7"/>
        <v>-9.9999999999997868E-2</v>
      </c>
      <c r="BI14" s="332">
        <f t="shared" si="8"/>
        <v>-0.70000000000000284</v>
      </c>
      <c r="BJ14" s="332">
        <f t="shared" si="9"/>
        <v>-0.60000000000000142</v>
      </c>
      <c r="BK14" s="332">
        <f t="shared" si="10"/>
        <v>-1</v>
      </c>
      <c r="BL14" s="305">
        <f t="shared" si="11"/>
        <v>-1.1999999999999993</v>
      </c>
      <c r="BN14" s="307">
        <f t="shared" si="12"/>
        <v>4.1825095057034245E-2</v>
      </c>
      <c r="BO14" s="333">
        <f t="shared" si="13"/>
        <v>3.8022813688212143E-3</v>
      </c>
      <c r="BP14" s="333">
        <f t="shared" si="14"/>
        <v>-3.0042918454935563E-2</v>
      </c>
      <c r="BQ14" s="333">
        <f t="shared" si="15"/>
        <v>1.3761467889908285E-2</v>
      </c>
      <c r="BR14" s="333">
        <f t="shared" si="16"/>
        <v>-5.8394160583941535E-2</v>
      </c>
      <c r="BS14" s="333">
        <f t="shared" si="17"/>
        <v>-3.7878787878786735E-3</v>
      </c>
      <c r="BT14" s="333">
        <f t="shared" si="18"/>
        <v>-3.0973451327433787E-2</v>
      </c>
      <c r="BU14" s="333">
        <f t="shared" si="19"/>
        <v>-2.714932126696834E-2</v>
      </c>
      <c r="BV14" s="333">
        <f t="shared" si="20"/>
        <v>-3.8759689922480578E-2</v>
      </c>
      <c r="BW14" s="306">
        <f t="shared" si="21"/>
        <v>-4.5627376425855459E-2</v>
      </c>
    </row>
    <row r="15" spans="1:75" ht="14.4" x14ac:dyDescent="0.3">
      <c r="A15" s="75">
        <v>11</v>
      </c>
      <c r="B15" s="63" t="s">
        <v>0</v>
      </c>
      <c r="C15" s="63" t="s">
        <v>6</v>
      </c>
      <c r="D15" s="341">
        <v>101.3</v>
      </c>
      <c r="E15" s="341">
        <v>93.2</v>
      </c>
      <c r="F15" s="341">
        <v>93.6</v>
      </c>
      <c r="G15" s="341">
        <v>87.6</v>
      </c>
      <c r="H15" s="341">
        <v>94.5</v>
      </c>
      <c r="I15" s="341">
        <v>80.5</v>
      </c>
      <c r="J15" s="341">
        <v>75.599999999999994</v>
      </c>
      <c r="K15" s="341">
        <v>74.3</v>
      </c>
      <c r="L15" s="341">
        <v>85.2</v>
      </c>
      <c r="M15" s="341">
        <v>77.2</v>
      </c>
      <c r="N15" s="341">
        <v>77.900000000000006</v>
      </c>
      <c r="O15" s="341">
        <v>78.5</v>
      </c>
      <c r="P15" s="341">
        <v>89.7</v>
      </c>
      <c r="Q15" s="341">
        <v>79.599999999999994</v>
      </c>
      <c r="R15" s="341">
        <v>80.900000000000006</v>
      </c>
      <c r="S15" s="341">
        <v>77.5</v>
      </c>
      <c r="T15" s="341">
        <v>89</v>
      </c>
      <c r="U15" s="341">
        <v>78</v>
      </c>
      <c r="V15" s="341">
        <v>77.7</v>
      </c>
      <c r="W15" s="341">
        <v>76.2</v>
      </c>
      <c r="X15" s="341">
        <v>85.6</v>
      </c>
      <c r="Y15" s="341">
        <v>77.3</v>
      </c>
      <c r="Z15" s="341">
        <v>73.900000000000006</v>
      </c>
      <c r="AA15" s="341">
        <v>75.7</v>
      </c>
      <c r="AB15" s="341">
        <v>79.5</v>
      </c>
      <c r="AC15" s="341">
        <v>75.400000000000006</v>
      </c>
      <c r="AD15" s="341">
        <v>70.400000000000006</v>
      </c>
      <c r="AE15" s="341">
        <v>73.2</v>
      </c>
      <c r="AF15" s="341">
        <v>79.3</v>
      </c>
      <c r="AG15" s="341">
        <v>74.5</v>
      </c>
      <c r="AH15" s="341">
        <v>67.2</v>
      </c>
      <c r="AI15" s="341">
        <v>73</v>
      </c>
      <c r="AJ15" s="341">
        <v>79.5</v>
      </c>
      <c r="AK15" s="341">
        <v>72</v>
      </c>
      <c r="AL15" s="341">
        <v>65.8</v>
      </c>
      <c r="AM15" s="341">
        <v>70.7</v>
      </c>
      <c r="AN15" s="341">
        <v>78.599999999999994</v>
      </c>
      <c r="AO15" s="341">
        <v>74.2</v>
      </c>
      <c r="AP15" s="341">
        <v>69</v>
      </c>
      <c r="AQ15" s="341">
        <v>72.599999999999994</v>
      </c>
      <c r="AR15" s="341">
        <v>81.599999999999994</v>
      </c>
      <c r="AS15" s="341">
        <v>76.8</v>
      </c>
      <c r="AT15" s="341">
        <v>72.099999999999994</v>
      </c>
      <c r="AU15" s="341">
        <v>73.400000000000006</v>
      </c>
      <c r="AV15" s="341">
        <v>82.2</v>
      </c>
      <c r="AW15" s="341">
        <v>75.900000000000006</v>
      </c>
      <c r="AX15" s="341">
        <v>71.900000000000006</v>
      </c>
      <c r="AY15" s="341">
        <v>74</v>
      </c>
      <c r="AZ15" s="341">
        <v>80.8</v>
      </c>
      <c r="BA15" s="358">
        <v>74</v>
      </c>
      <c r="BB15" s="288"/>
      <c r="BC15" s="308">
        <f t="shared" si="2"/>
        <v>3</v>
      </c>
      <c r="BD15" s="332">
        <f t="shared" si="3"/>
        <v>2.5999999999999943</v>
      </c>
      <c r="BE15" s="332">
        <f t="shared" si="4"/>
        <v>3.0999999999999943</v>
      </c>
      <c r="BF15" s="332">
        <f t="shared" si="5"/>
        <v>0.80000000000001137</v>
      </c>
      <c r="BG15" s="332">
        <f t="shared" si="6"/>
        <v>0.60000000000000853</v>
      </c>
      <c r="BH15" s="332">
        <f t="shared" si="7"/>
        <v>-0.89999999999999147</v>
      </c>
      <c r="BI15" s="332">
        <f t="shared" si="8"/>
        <v>-0.19999999999998863</v>
      </c>
      <c r="BJ15" s="332">
        <f t="shared" si="9"/>
        <v>0.59999999999999432</v>
      </c>
      <c r="BK15" s="332">
        <f t="shared" si="10"/>
        <v>-1.4000000000000057</v>
      </c>
      <c r="BL15" s="305">
        <f t="shared" si="11"/>
        <v>-1.9000000000000057</v>
      </c>
      <c r="BN15" s="307">
        <f t="shared" si="12"/>
        <v>3.8167938931297662E-2</v>
      </c>
      <c r="BO15" s="333">
        <f t="shared" si="13"/>
        <v>3.5040431266846195E-2</v>
      </c>
      <c r="BP15" s="333">
        <f t="shared" si="14"/>
        <v>4.4927536231883947E-2</v>
      </c>
      <c r="BQ15" s="333">
        <f t="shared" si="15"/>
        <v>1.1019283746556585E-2</v>
      </c>
      <c r="BR15" s="333">
        <f t="shared" si="16"/>
        <v>7.3529411764707842E-3</v>
      </c>
      <c r="BS15" s="333">
        <f t="shared" si="17"/>
        <v>-1.1718749999999889E-2</v>
      </c>
      <c r="BT15" s="333">
        <f t="shared" si="18"/>
        <v>-2.7739251040220791E-3</v>
      </c>
      <c r="BU15" s="333">
        <f t="shared" si="19"/>
        <v>8.1743869209809361E-3</v>
      </c>
      <c r="BV15" s="333">
        <f t="shared" si="20"/>
        <v>-1.7031630170316392E-2</v>
      </c>
      <c r="BW15" s="306">
        <f t="shared" si="21"/>
        <v>-2.5032938076416378E-2</v>
      </c>
    </row>
    <row r="16" spans="1:75" ht="14.4" x14ac:dyDescent="0.3">
      <c r="A16" s="75">
        <v>12</v>
      </c>
      <c r="B16" s="63" t="s">
        <v>0</v>
      </c>
      <c r="C16" s="63" t="s">
        <v>7</v>
      </c>
      <c r="D16" s="341">
        <v>77.5</v>
      </c>
      <c r="E16" s="341">
        <v>77.7</v>
      </c>
      <c r="F16" s="341">
        <v>77.5</v>
      </c>
      <c r="G16" s="341">
        <v>73.099999999999994</v>
      </c>
      <c r="H16" s="341">
        <v>65.3</v>
      </c>
      <c r="I16" s="341">
        <v>61.2</v>
      </c>
      <c r="J16" s="341">
        <v>60.2</v>
      </c>
      <c r="K16" s="341">
        <v>56.6</v>
      </c>
      <c r="L16" s="341">
        <v>56.2</v>
      </c>
      <c r="M16" s="341">
        <v>60</v>
      </c>
      <c r="N16" s="341">
        <v>63</v>
      </c>
      <c r="O16" s="341">
        <v>62.3</v>
      </c>
      <c r="P16" s="341">
        <v>62.9</v>
      </c>
      <c r="Q16" s="341">
        <v>66.400000000000006</v>
      </c>
      <c r="R16" s="341">
        <v>68.900000000000006</v>
      </c>
      <c r="S16" s="341">
        <v>62.2</v>
      </c>
      <c r="T16" s="341">
        <v>58.2</v>
      </c>
      <c r="U16" s="341">
        <v>62.8</v>
      </c>
      <c r="V16" s="341">
        <v>66</v>
      </c>
      <c r="W16" s="341">
        <v>58.1</v>
      </c>
      <c r="X16" s="341">
        <v>57.9</v>
      </c>
      <c r="Y16" s="341">
        <v>63</v>
      </c>
      <c r="Z16" s="341">
        <v>66.8</v>
      </c>
      <c r="AA16" s="341">
        <v>58.7</v>
      </c>
      <c r="AB16" s="341">
        <v>58.8</v>
      </c>
      <c r="AC16" s="341">
        <v>65.900000000000006</v>
      </c>
      <c r="AD16" s="341">
        <v>67.2</v>
      </c>
      <c r="AE16" s="341">
        <v>60</v>
      </c>
      <c r="AF16" s="341">
        <v>58.3</v>
      </c>
      <c r="AG16" s="341">
        <v>66.8</v>
      </c>
      <c r="AH16" s="341">
        <v>67.900000000000006</v>
      </c>
      <c r="AI16" s="341">
        <v>60.6</v>
      </c>
      <c r="AJ16" s="341">
        <v>59.6</v>
      </c>
      <c r="AK16" s="341">
        <v>70.400000000000006</v>
      </c>
      <c r="AL16" s="341">
        <v>68</v>
      </c>
      <c r="AM16" s="341">
        <v>63.6</v>
      </c>
      <c r="AN16" s="341">
        <v>64.2</v>
      </c>
      <c r="AO16" s="341">
        <v>76</v>
      </c>
      <c r="AP16" s="341">
        <v>75.099999999999994</v>
      </c>
      <c r="AQ16" s="341">
        <v>70.3</v>
      </c>
      <c r="AR16" s="341">
        <v>69.8</v>
      </c>
      <c r="AS16" s="341">
        <v>85.5</v>
      </c>
      <c r="AT16" s="341">
        <v>81</v>
      </c>
      <c r="AU16" s="341">
        <v>73.8</v>
      </c>
      <c r="AV16" s="341">
        <v>70.7</v>
      </c>
      <c r="AW16" s="341">
        <v>83.5</v>
      </c>
      <c r="AX16" s="341">
        <v>79.3</v>
      </c>
      <c r="AY16" s="341">
        <v>70.7</v>
      </c>
      <c r="AZ16" s="341">
        <v>66.400000000000006</v>
      </c>
      <c r="BA16" s="358">
        <v>78.8</v>
      </c>
      <c r="BB16" s="288"/>
      <c r="BC16" s="308">
        <f t="shared" si="2"/>
        <v>5.5999999999999943</v>
      </c>
      <c r="BD16" s="332">
        <f t="shared" si="3"/>
        <v>9.5</v>
      </c>
      <c r="BE16" s="332">
        <f t="shared" si="4"/>
        <v>5.9000000000000057</v>
      </c>
      <c r="BF16" s="332">
        <f t="shared" si="5"/>
        <v>3.5</v>
      </c>
      <c r="BG16" s="332">
        <f t="shared" si="6"/>
        <v>0.90000000000000568</v>
      </c>
      <c r="BH16" s="332">
        <f t="shared" si="7"/>
        <v>-2</v>
      </c>
      <c r="BI16" s="332">
        <f t="shared" si="8"/>
        <v>-1.7000000000000028</v>
      </c>
      <c r="BJ16" s="332">
        <f t="shared" si="9"/>
        <v>-3.0999999999999943</v>
      </c>
      <c r="BK16" s="332">
        <f t="shared" si="10"/>
        <v>-4.2999999999999972</v>
      </c>
      <c r="BL16" s="305">
        <f t="shared" si="11"/>
        <v>-4.7000000000000028</v>
      </c>
      <c r="BN16" s="307">
        <f t="shared" si="12"/>
        <v>8.7227414330218078E-2</v>
      </c>
      <c r="BO16" s="333">
        <f t="shared" si="13"/>
        <v>0.125</v>
      </c>
      <c r="BP16" s="333">
        <f t="shared" si="14"/>
        <v>7.8561917443408902E-2</v>
      </c>
      <c r="BQ16" s="333">
        <f t="shared" si="15"/>
        <v>4.9786628733997196E-2</v>
      </c>
      <c r="BR16" s="333">
        <f t="shared" si="16"/>
        <v>1.2893982808023008E-2</v>
      </c>
      <c r="BS16" s="333">
        <f t="shared" si="17"/>
        <v>-2.3391812865497075E-2</v>
      </c>
      <c r="BT16" s="333">
        <f t="shared" si="18"/>
        <v>-2.0987654320987703E-2</v>
      </c>
      <c r="BU16" s="333">
        <f t="shared" si="19"/>
        <v>-4.2005420054200493E-2</v>
      </c>
      <c r="BV16" s="333">
        <f t="shared" si="20"/>
        <v>-6.0820367751060811E-2</v>
      </c>
      <c r="BW16" s="306">
        <f t="shared" si="21"/>
        <v>-5.6287425149700643E-2</v>
      </c>
    </row>
    <row r="17" spans="1:75" ht="14.4" x14ac:dyDescent="0.3">
      <c r="A17" s="75">
        <v>13</v>
      </c>
      <c r="B17" s="63" t="s">
        <v>0</v>
      </c>
      <c r="C17" s="63" t="s">
        <v>8</v>
      </c>
      <c r="D17" s="341">
        <v>15.2</v>
      </c>
      <c r="E17" s="341">
        <v>15.5</v>
      </c>
      <c r="F17" s="341">
        <v>14.9</v>
      </c>
      <c r="G17" s="341">
        <v>15.7</v>
      </c>
      <c r="H17" s="341">
        <v>15.7</v>
      </c>
      <c r="I17" s="341">
        <v>15.7</v>
      </c>
      <c r="J17" s="341">
        <v>15.5</v>
      </c>
      <c r="K17" s="341">
        <v>16</v>
      </c>
      <c r="L17" s="341">
        <v>14.7</v>
      </c>
      <c r="M17" s="341">
        <v>14.6</v>
      </c>
      <c r="N17" s="341">
        <v>14.7</v>
      </c>
      <c r="O17" s="341">
        <v>15.3</v>
      </c>
      <c r="P17" s="341">
        <v>13.9</v>
      </c>
      <c r="Q17" s="341">
        <v>14.5</v>
      </c>
      <c r="R17" s="341">
        <v>14.5</v>
      </c>
      <c r="S17" s="341">
        <v>15.5</v>
      </c>
      <c r="T17" s="341">
        <v>13.8</v>
      </c>
      <c r="U17" s="341">
        <v>14.4</v>
      </c>
      <c r="V17" s="341">
        <v>14.6</v>
      </c>
      <c r="W17" s="341">
        <v>15.9</v>
      </c>
      <c r="X17" s="341">
        <v>14.6</v>
      </c>
      <c r="Y17" s="341">
        <v>14.4</v>
      </c>
      <c r="Z17" s="341">
        <v>14.8</v>
      </c>
      <c r="AA17" s="341">
        <v>16.100000000000001</v>
      </c>
      <c r="AB17" s="341">
        <v>14.6</v>
      </c>
      <c r="AC17" s="341">
        <v>14.2</v>
      </c>
      <c r="AD17" s="341">
        <v>14.9</v>
      </c>
      <c r="AE17" s="341">
        <v>16.7</v>
      </c>
      <c r="AF17" s="341">
        <v>15.1</v>
      </c>
      <c r="AG17" s="341">
        <v>14.5</v>
      </c>
      <c r="AH17" s="341">
        <v>15.9</v>
      </c>
      <c r="AI17" s="341">
        <v>16.899999999999999</v>
      </c>
      <c r="AJ17" s="341">
        <v>14.6</v>
      </c>
      <c r="AK17" s="341">
        <v>14.3</v>
      </c>
      <c r="AL17" s="341">
        <v>15.4</v>
      </c>
      <c r="AM17" s="341">
        <v>15.8</v>
      </c>
      <c r="AN17" s="341">
        <v>15.1</v>
      </c>
      <c r="AO17" s="341">
        <v>14.5</v>
      </c>
      <c r="AP17" s="341">
        <v>16.100000000000001</v>
      </c>
      <c r="AQ17" s="341">
        <v>16.7</v>
      </c>
      <c r="AR17" s="341">
        <v>13.8</v>
      </c>
      <c r="AS17" s="341">
        <v>13.5</v>
      </c>
      <c r="AT17" s="341">
        <v>15</v>
      </c>
      <c r="AU17" s="341">
        <v>15.7</v>
      </c>
      <c r="AV17" s="341">
        <v>13.8</v>
      </c>
      <c r="AW17" s="341">
        <v>13.6</v>
      </c>
      <c r="AX17" s="341">
        <v>15.3</v>
      </c>
      <c r="AY17" s="341">
        <v>16.399999999999999</v>
      </c>
      <c r="AZ17" s="341">
        <v>14.1</v>
      </c>
      <c r="BA17" s="358">
        <v>13.7</v>
      </c>
      <c r="BB17" s="288"/>
      <c r="BC17" s="308">
        <f t="shared" si="2"/>
        <v>-1.2999999999999989</v>
      </c>
      <c r="BD17" s="332">
        <f t="shared" si="3"/>
        <v>-1</v>
      </c>
      <c r="BE17" s="332">
        <f t="shared" si="4"/>
        <v>-1.1000000000000014</v>
      </c>
      <c r="BF17" s="332">
        <f t="shared" si="5"/>
        <v>-1</v>
      </c>
      <c r="BG17" s="332">
        <f t="shared" si="6"/>
        <v>0</v>
      </c>
      <c r="BH17" s="332">
        <f t="shared" si="7"/>
        <v>9.9999999999999645E-2</v>
      </c>
      <c r="BI17" s="332">
        <f t="shared" si="8"/>
        <v>0.30000000000000071</v>
      </c>
      <c r="BJ17" s="332">
        <f t="shared" si="9"/>
        <v>0.69999999999999929</v>
      </c>
      <c r="BK17" s="332">
        <f t="shared" si="10"/>
        <v>0.29999999999999893</v>
      </c>
      <c r="BL17" s="305">
        <f t="shared" si="11"/>
        <v>9.9999999999999645E-2</v>
      </c>
      <c r="BN17" s="307">
        <f t="shared" si="12"/>
        <v>-8.6092715231787964E-2</v>
      </c>
      <c r="BO17" s="333">
        <f t="shared" si="13"/>
        <v>-6.8965517241379337E-2</v>
      </c>
      <c r="BP17" s="333">
        <f t="shared" si="14"/>
        <v>-6.8322981366459756E-2</v>
      </c>
      <c r="BQ17" s="333">
        <f t="shared" si="15"/>
        <v>-5.9880239520958112E-2</v>
      </c>
      <c r="BR17" s="333">
        <f t="shared" si="16"/>
        <v>0</v>
      </c>
      <c r="BS17" s="333">
        <f t="shared" si="17"/>
        <v>7.4074074074073071E-3</v>
      </c>
      <c r="BT17" s="333">
        <f t="shared" si="18"/>
        <v>2.0000000000000018E-2</v>
      </c>
      <c r="BU17" s="333">
        <f t="shared" si="19"/>
        <v>4.4585987261146487E-2</v>
      </c>
      <c r="BV17" s="333">
        <f t="shared" si="20"/>
        <v>2.1739130434782483E-2</v>
      </c>
      <c r="BW17" s="306">
        <f t="shared" si="21"/>
        <v>7.3529411764705621E-3</v>
      </c>
    </row>
    <row r="18" spans="1:75" ht="14.4" x14ac:dyDescent="0.3">
      <c r="A18" s="75">
        <v>14</v>
      </c>
      <c r="B18" s="63" t="s">
        <v>0</v>
      </c>
      <c r="C18" s="63" t="s">
        <v>40</v>
      </c>
      <c r="D18" s="341">
        <v>55.4</v>
      </c>
      <c r="E18" s="341">
        <v>55.7</v>
      </c>
      <c r="F18" s="341">
        <v>54.7</v>
      </c>
      <c r="G18" s="341">
        <v>51.4</v>
      </c>
      <c r="H18" s="341">
        <v>51.4</v>
      </c>
      <c r="I18" s="341">
        <v>50.8</v>
      </c>
      <c r="J18" s="341">
        <v>51.6</v>
      </c>
      <c r="K18" s="341">
        <v>50.9</v>
      </c>
      <c r="L18" s="341">
        <v>49.5</v>
      </c>
      <c r="M18" s="341">
        <v>48.6</v>
      </c>
      <c r="N18" s="341">
        <v>50.3</v>
      </c>
      <c r="O18" s="341">
        <v>49.3</v>
      </c>
      <c r="P18" s="341">
        <v>51.4</v>
      </c>
      <c r="Q18" s="341">
        <v>49.9</v>
      </c>
      <c r="R18" s="341">
        <v>52.2</v>
      </c>
      <c r="S18" s="341">
        <v>48.7</v>
      </c>
      <c r="T18" s="341">
        <v>51.5</v>
      </c>
      <c r="U18" s="341">
        <v>50.9</v>
      </c>
      <c r="V18" s="341">
        <v>50.5</v>
      </c>
      <c r="W18" s="341">
        <v>48.7</v>
      </c>
      <c r="X18" s="341">
        <v>49.7</v>
      </c>
      <c r="Y18" s="341">
        <v>46.3</v>
      </c>
      <c r="Z18" s="341">
        <v>46.8</v>
      </c>
      <c r="AA18" s="341">
        <v>46.1</v>
      </c>
      <c r="AB18" s="341">
        <v>49.8</v>
      </c>
      <c r="AC18" s="341">
        <v>46.1</v>
      </c>
      <c r="AD18" s="341">
        <v>46.9</v>
      </c>
      <c r="AE18" s="341">
        <v>44.1</v>
      </c>
      <c r="AF18" s="341">
        <v>48.5</v>
      </c>
      <c r="AG18" s="341">
        <v>45.5</v>
      </c>
      <c r="AH18" s="341">
        <v>45.7</v>
      </c>
      <c r="AI18" s="341">
        <v>44.3</v>
      </c>
      <c r="AJ18" s="341">
        <v>46.2</v>
      </c>
      <c r="AK18" s="341">
        <v>44.9</v>
      </c>
      <c r="AL18" s="341">
        <v>45.5</v>
      </c>
      <c r="AM18" s="341">
        <v>44.3</v>
      </c>
      <c r="AN18" s="341">
        <v>46.3</v>
      </c>
      <c r="AO18" s="341">
        <v>44.7</v>
      </c>
      <c r="AP18" s="341">
        <v>45.3</v>
      </c>
      <c r="AQ18" s="341">
        <v>43</v>
      </c>
      <c r="AR18" s="341">
        <v>46.4</v>
      </c>
      <c r="AS18" s="341">
        <v>45.3</v>
      </c>
      <c r="AT18" s="341">
        <v>46</v>
      </c>
      <c r="AU18" s="341">
        <v>43.6</v>
      </c>
      <c r="AV18" s="341">
        <v>45.9</v>
      </c>
      <c r="AW18" s="341">
        <v>44</v>
      </c>
      <c r="AX18" s="341">
        <v>46.4</v>
      </c>
      <c r="AY18" s="341">
        <v>43.9</v>
      </c>
      <c r="AZ18" s="341">
        <v>45.3</v>
      </c>
      <c r="BA18" s="358">
        <v>43.5</v>
      </c>
      <c r="BB18" s="288"/>
      <c r="BC18" s="308">
        <f t="shared" si="2"/>
        <v>0.10000000000000142</v>
      </c>
      <c r="BD18" s="332">
        <f t="shared" si="3"/>
        <v>0.59999999999999432</v>
      </c>
      <c r="BE18" s="332">
        <f t="shared" si="4"/>
        <v>0.70000000000000284</v>
      </c>
      <c r="BF18" s="332">
        <f t="shared" si="5"/>
        <v>0.60000000000000142</v>
      </c>
      <c r="BG18" s="332">
        <f t="shared" si="6"/>
        <v>-0.5</v>
      </c>
      <c r="BH18" s="332">
        <f t="shared" si="7"/>
        <v>-1.2999999999999972</v>
      </c>
      <c r="BI18" s="332">
        <f t="shared" si="8"/>
        <v>0.39999999999999858</v>
      </c>
      <c r="BJ18" s="332">
        <f t="shared" si="9"/>
        <v>0.29999999999999716</v>
      </c>
      <c r="BK18" s="332">
        <f t="shared" si="10"/>
        <v>-0.60000000000000142</v>
      </c>
      <c r="BL18" s="305">
        <f t="shared" si="11"/>
        <v>-0.5</v>
      </c>
      <c r="BN18" s="307">
        <f t="shared" si="12"/>
        <v>2.1598272138230179E-3</v>
      </c>
      <c r="BO18" s="333">
        <f t="shared" si="13"/>
        <v>1.3422818791946289E-2</v>
      </c>
      <c r="BP18" s="333">
        <f t="shared" si="14"/>
        <v>1.5452538631346657E-2</v>
      </c>
      <c r="BQ18" s="333">
        <f t="shared" si="15"/>
        <v>1.3953488372093092E-2</v>
      </c>
      <c r="BR18" s="333">
        <f t="shared" si="16"/>
        <v>-1.0775862068965525E-2</v>
      </c>
      <c r="BS18" s="333">
        <f t="shared" si="17"/>
        <v>-2.8697571743929284E-2</v>
      </c>
      <c r="BT18" s="333">
        <f t="shared" si="18"/>
        <v>8.6956521739129933E-3</v>
      </c>
      <c r="BU18" s="333">
        <f t="shared" si="19"/>
        <v>6.8807339449541427E-3</v>
      </c>
      <c r="BV18" s="333">
        <f t="shared" si="20"/>
        <v>-1.3071895424836666E-2</v>
      </c>
      <c r="BW18" s="306">
        <f t="shared" si="21"/>
        <v>-1.1363636363636354E-2</v>
      </c>
    </row>
    <row r="19" spans="1:75" ht="14.4" x14ac:dyDescent="0.3">
      <c r="A19" s="75">
        <v>15</v>
      </c>
      <c r="B19" s="63" t="s">
        <v>28</v>
      </c>
      <c r="C19" s="63" t="s">
        <v>41</v>
      </c>
      <c r="D19" s="341">
        <v>49.1</v>
      </c>
      <c r="E19" s="341">
        <v>50.3</v>
      </c>
      <c r="F19" s="341">
        <v>48.5</v>
      </c>
      <c r="G19" s="341">
        <v>57.3</v>
      </c>
      <c r="H19" s="341">
        <v>49.9</v>
      </c>
      <c r="I19" s="341">
        <v>52.2</v>
      </c>
      <c r="J19" s="341">
        <v>49.1</v>
      </c>
      <c r="K19" s="341">
        <v>56.5</v>
      </c>
      <c r="L19" s="341">
        <v>50</v>
      </c>
      <c r="M19" s="341">
        <v>50.7</v>
      </c>
      <c r="N19" s="341">
        <v>48.1</v>
      </c>
      <c r="O19" s="341">
        <v>56.2</v>
      </c>
      <c r="P19" s="341">
        <v>52.2</v>
      </c>
      <c r="Q19" s="341">
        <v>52.2</v>
      </c>
      <c r="R19" s="341">
        <v>50.2</v>
      </c>
      <c r="S19" s="341">
        <v>58.2</v>
      </c>
      <c r="T19" s="341">
        <v>52.5</v>
      </c>
      <c r="U19" s="341">
        <v>51.9</v>
      </c>
      <c r="V19" s="341">
        <v>51.2</v>
      </c>
      <c r="W19" s="341">
        <v>59.4</v>
      </c>
      <c r="X19" s="341">
        <v>53.9</v>
      </c>
      <c r="Y19" s="341">
        <v>54</v>
      </c>
      <c r="Z19" s="341">
        <v>52.8</v>
      </c>
      <c r="AA19" s="341">
        <v>60.7</v>
      </c>
      <c r="AB19" s="341">
        <v>55.1</v>
      </c>
      <c r="AC19" s="341">
        <v>54.6</v>
      </c>
      <c r="AD19" s="341">
        <v>54.1</v>
      </c>
      <c r="AE19" s="341">
        <v>63</v>
      </c>
      <c r="AF19" s="341">
        <v>54.7</v>
      </c>
      <c r="AG19" s="341">
        <v>53.8</v>
      </c>
      <c r="AH19" s="341">
        <v>54.9</v>
      </c>
      <c r="AI19" s="341">
        <v>64.3</v>
      </c>
      <c r="AJ19" s="341">
        <v>54</v>
      </c>
      <c r="AK19" s="341">
        <v>54.1</v>
      </c>
      <c r="AL19" s="341">
        <v>54.5</v>
      </c>
      <c r="AM19" s="341">
        <v>65.8</v>
      </c>
      <c r="AN19" s="341">
        <v>55.6</v>
      </c>
      <c r="AO19" s="341">
        <v>54</v>
      </c>
      <c r="AP19" s="341">
        <v>55.4</v>
      </c>
      <c r="AQ19" s="341">
        <v>66.5</v>
      </c>
      <c r="AR19" s="341">
        <v>56.8</v>
      </c>
      <c r="AS19" s="341">
        <v>55.3</v>
      </c>
      <c r="AT19" s="341">
        <v>56.6</v>
      </c>
      <c r="AU19" s="341">
        <v>67.099999999999994</v>
      </c>
      <c r="AV19" s="341">
        <v>56.6</v>
      </c>
      <c r="AW19" s="341">
        <v>55.5</v>
      </c>
      <c r="AX19" s="341">
        <v>57.7</v>
      </c>
      <c r="AY19" s="341">
        <v>69.2</v>
      </c>
      <c r="AZ19" s="341">
        <v>58.1</v>
      </c>
      <c r="BA19" s="358">
        <v>58.6</v>
      </c>
      <c r="BB19" s="288"/>
      <c r="BC19" s="308">
        <f t="shared" si="2"/>
        <v>1.1999999999999957</v>
      </c>
      <c r="BD19" s="332">
        <f t="shared" si="3"/>
        <v>1.2999999999999972</v>
      </c>
      <c r="BE19" s="332">
        <f t="shared" si="4"/>
        <v>1.2000000000000028</v>
      </c>
      <c r="BF19" s="332">
        <f t="shared" si="5"/>
        <v>0.59999999999999432</v>
      </c>
      <c r="BG19" s="332">
        <f t="shared" si="6"/>
        <v>-0.19999999999999574</v>
      </c>
      <c r="BH19" s="332">
        <f t="shared" si="7"/>
        <v>0.20000000000000284</v>
      </c>
      <c r="BI19" s="332">
        <f t="shared" si="8"/>
        <v>1.1000000000000014</v>
      </c>
      <c r="BJ19" s="332">
        <f t="shared" si="9"/>
        <v>2.1000000000000085</v>
      </c>
      <c r="BK19" s="332">
        <f t="shared" si="10"/>
        <v>1.5</v>
      </c>
      <c r="BL19" s="305">
        <f t="shared" si="11"/>
        <v>3.1000000000000014</v>
      </c>
      <c r="BN19" s="307">
        <f t="shared" si="12"/>
        <v>2.1582733812949506E-2</v>
      </c>
      <c r="BO19" s="333">
        <f t="shared" si="13"/>
        <v>2.4074074074073915E-2</v>
      </c>
      <c r="BP19" s="333">
        <f t="shared" si="14"/>
        <v>2.1660649819494671E-2</v>
      </c>
      <c r="BQ19" s="333">
        <f t="shared" si="15"/>
        <v>9.0225563909773765E-3</v>
      </c>
      <c r="BR19" s="333">
        <f t="shared" si="16"/>
        <v>-3.5211267605632646E-3</v>
      </c>
      <c r="BS19" s="333">
        <f t="shared" si="17"/>
        <v>3.6166365280290158E-3</v>
      </c>
      <c r="BT19" s="333">
        <f t="shared" si="18"/>
        <v>1.9434628975264934E-2</v>
      </c>
      <c r="BU19" s="333">
        <f t="shared" si="19"/>
        <v>3.1296572280179014E-2</v>
      </c>
      <c r="BV19" s="333">
        <f t="shared" si="20"/>
        <v>2.6501766784452263E-2</v>
      </c>
      <c r="BW19" s="306">
        <f t="shared" si="21"/>
        <v>5.5855855855855951E-2</v>
      </c>
    </row>
    <row r="20" spans="1:75" ht="14.4" x14ac:dyDescent="0.3">
      <c r="A20" s="75">
        <v>16</v>
      </c>
      <c r="B20" s="63" t="s">
        <v>24</v>
      </c>
      <c r="C20" s="63" t="s">
        <v>9</v>
      </c>
      <c r="D20" s="341">
        <v>269.10000000000002</v>
      </c>
      <c r="E20" s="341">
        <v>313.7</v>
      </c>
      <c r="F20" s="341">
        <v>324.60000000000002</v>
      </c>
      <c r="G20" s="341">
        <v>274.7</v>
      </c>
      <c r="H20" s="341">
        <v>271.89999999999998</v>
      </c>
      <c r="I20" s="341">
        <v>314.7</v>
      </c>
      <c r="J20" s="341">
        <v>321.10000000000002</v>
      </c>
      <c r="K20" s="341">
        <v>273.89999999999998</v>
      </c>
      <c r="L20" s="341">
        <v>275.39999999999998</v>
      </c>
      <c r="M20" s="341">
        <v>316.39999999999998</v>
      </c>
      <c r="N20" s="341">
        <v>326.89999999999998</v>
      </c>
      <c r="O20" s="341">
        <v>280.89999999999998</v>
      </c>
      <c r="P20" s="341">
        <v>292.3</v>
      </c>
      <c r="Q20" s="341">
        <v>326.2</v>
      </c>
      <c r="R20" s="341">
        <v>342.8</v>
      </c>
      <c r="S20" s="341">
        <v>301.2</v>
      </c>
      <c r="T20" s="341">
        <v>292.2</v>
      </c>
      <c r="U20" s="341">
        <v>341.9</v>
      </c>
      <c r="V20" s="341">
        <v>354.5</v>
      </c>
      <c r="W20" s="341">
        <v>296.60000000000002</v>
      </c>
      <c r="X20" s="341">
        <v>277.10000000000002</v>
      </c>
      <c r="Y20" s="341">
        <v>344.8</v>
      </c>
      <c r="Z20" s="341">
        <v>363.4</v>
      </c>
      <c r="AA20" s="341">
        <v>312.3</v>
      </c>
      <c r="AB20" s="341">
        <v>285</v>
      </c>
      <c r="AC20" s="341">
        <v>352.4</v>
      </c>
      <c r="AD20" s="341">
        <v>371.4</v>
      </c>
      <c r="AE20" s="341">
        <v>320.5</v>
      </c>
      <c r="AF20" s="341">
        <v>292.7</v>
      </c>
      <c r="AG20" s="341">
        <v>358.5</v>
      </c>
      <c r="AH20" s="341">
        <v>380.3</v>
      </c>
      <c r="AI20" s="341">
        <v>335.7</v>
      </c>
      <c r="AJ20" s="341">
        <v>293.60000000000002</v>
      </c>
      <c r="AK20" s="341">
        <v>365.8</v>
      </c>
      <c r="AL20" s="341">
        <v>392.2</v>
      </c>
      <c r="AM20" s="341">
        <v>340.8</v>
      </c>
      <c r="AN20" s="341">
        <v>316.60000000000002</v>
      </c>
      <c r="AO20" s="341">
        <v>389.6</v>
      </c>
      <c r="AP20" s="341">
        <v>425.1</v>
      </c>
      <c r="AQ20" s="341">
        <v>362.2</v>
      </c>
      <c r="AR20" s="341">
        <v>326.10000000000002</v>
      </c>
      <c r="AS20" s="341">
        <v>406.9</v>
      </c>
      <c r="AT20" s="341">
        <v>436.8</v>
      </c>
      <c r="AU20" s="341">
        <v>375.8</v>
      </c>
      <c r="AV20" s="341">
        <v>329.1</v>
      </c>
      <c r="AW20" s="341">
        <v>407.5</v>
      </c>
      <c r="AX20" s="341">
        <v>438.3</v>
      </c>
      <c r="AY20" s="341">
        <v>378.9</v>
      </c>
      <c r="AZ20" s="341">
        <v>327.39999999999998</v>
      </c>
      <c r="BA20" s="358">
        <v>402.3</v>
      </c>
      <c r="BB20" s="288"/>
      <c r="BC20" s="308">
        <f t="shared" si="2"/>
        <v>9.5</v>
      </c>
      <c r="BD20" s="332">
        <f t="shared" si="3"/>
        <v>17.299999999999955</v>
      </c>
      <c r="BE20" s="332">
        <f t="shared" si="4"/>
        <v>11.699999999999989</v>
      </c>
      <c r="BF20" s="332">
        <f t="shared" si="5"/>
        <v>13.600000000000023</v>
      </c>
      <c r="BG20" s="332">
        <f t="shared" si="6"/>
        <v>3</v>
      </c>
      <c r="BH20" s="332">
        <f t="shared" si="7"/>
        <v>0.60000000000002274</v>
      </c>
      <c r="BI20" s="332">
        <f t="shared" si="8"/>
        <v>1.5</v>
      </c>
      <c r="BJ20" s="332">
        <f t="shared" si="9"/>
        <v>3.0999999999999659</v>
      </c>
      <c r="BK20" s="332">
        <f t="shared" si="10"/>
        <v>-1.7000000000000455</v>
      </c>
      <c r="BL20" s="305">
        <f t="shared" si="11"/>
        <v>-5.1999999999999886</v>
      </c>
      <c r="BN20" s="307">
        <f t="shared" si="12"/>
        <v>3.0006317119393611E-2</v>
      </c>
      <c r="BO20" s="333">
        <f t="shared" si="13"/>
        <v>4.4404517453798587E-2</v>
      </c>
      <c r="BP20" s="333">
        <f t="shared" si="14"/>
        <v>2.7522935779816571E-2</v>
      </c>
      <c r="BQ20" s="333">
        <f t="shared" si="15"/>
        <v>3.7548315847597991E-2</v>
      </c>
      <c r="BR20" s="333">
        <f t="shared" si="16"/>
        <v>9.1996320147194055E-3</v>
      </c>
      <c r="BS20" s="333">
        <f t="shared" si="17"/>
        <v>1.4745637748834195E-3</v>
      </c>
      <c r="BT20" s="333">
        <f t="shared" si="18"/>
        <v>3.4340659340659219E-3</v>
      </c>
      <c r="BU20" s="333">
        <f t="shared" si="19"/>
        <v>8.2490686535390267E-3</v>
      </c>
      <c r="BV20" s="333">
        <f t="shared" si="20"/>
        <v>-5.1656031601338137E-3</v>
      </c>
      <c r="BW20" s="306">
        <f t="shared" si="21"/>
        <v>-1.2760736196319011E-2</v>
      </c>
    </row>
    <row r="21" spans="1:75" ht="14.4" x14ac:dyDescent="0.3">
      <c r="A21" s="75">
        <v>17</v>
      </c>
      <c r="B21" s="63" t="s">
        <v>29</v>
      </c>
      <c r="C21" s="63" t="s">
        <v>10</v>
      </c>
      <c r="D21" s="341">
        <v>501.2</v>
      </c>
      <c r="E21" s="341">
        <v>500.9</v>
      </c>
      <c r="F21" s="341">
        <v>589.6</v>
      </c>
      <c r="G21" s="341">
        <v>544.5</v>
      </c>
      <c r="H21" s="341">
        <v>513.70000000000005</v>
      </c>
      <c r="I21" s="341">
        <v>500.9</v>
      </c>
      <c r="J21" s="341">
        <v>586.9</v>
      </c>
      <c r="K21" s="341">
        <v>549.79999999999995</v>
      </c>
      <c r="L21" s="341">
        <v>510</v>
      </c>
      <c r="M21" s="341">
        <v>503.9</v>
      </c>
      <c r="N21" s="341">
        <v>596.4</v>
      </c>
      <c r="O21" s="341">
        <v>557.79999999999995</v>
      </c>
      <c r="P21" s="341">
        <v>517.9</v>
      </c>
      <c r="Q21" s="341">
        <v>515.1</v>
      </c>
      <c r="R21" s="341">
        <v>604.9</v>
      </c>
      <c r="S21" s="341">
        <v>564.1</v>
      </c>
      <c r="T21" s="341">
        <v>515.1</v>
      </c>
      <c r="U21" s="341">
        <v>513.9</v>
      </c>
      <c r="V21" s="341">
        <v>605.29999999999995</v>
      </c>
      <c r="W21" s="341">
        <v>564.29999999999995</v>
      </c>
      <c r="X21" s="341">
        <v>510.5</v>
      </c>
      <c r="Y21" s="341">
        <v>511.3</v>
      </c>
      <c r="Z21" s="341">
        <v>612</v>
      </c>
      <c r="AA21" s="341">
        <v>573.29999999999995</v>
      </c>
      <c r="AB21" s="341">
        <v>510.9</v>
      </c>
      <c r="AC21" s="341">
        <v>523.20000000000005</v>
      </c>
      <c r="AD21" s="341">
        <v>625.1</v>
      </c>
      <c r="AE21" s="341">
        <v>581.5</v>
      </c>
      <c r="AF21" s="341">
        <v>515.5</v>
      </c>
      <c r="AG21" s="341">
        <v>525.5</v>
      </c>
      <c r="AH21" s="341">
        <v>626.4</v>
      </c>
      <c r="AI21" s="341">
        <v>581.1</v>
      </c>
      <c r="AJ21" s="341">
        <v>529</v>
      </c>
      <c r="AK21" s="341">
        <v>523.70000000000005</v>
      </c>
      <c r="AL21" s="341">
        <v>618.6</v>
      </c>
      <c r="AM21" s="341">
        <v>580.79999999999995</v>
      </c>
      <c r="AN21" s="341">
        <v>536.20000000000005</v>
      </c>
      <c r="AO21" s="341">
        <v>530.29999999999995</v>
      </c>
      <c r="AP21" s="341">
        <v>636.4</v>
      </c>
      <c r="AQ21" s="341">
        <v>588.1</v>
      </c>
      <c r="AR21" s="341">
        <v>539.1</v>
      </c>
      <c r="AS21" s="341">
        <v>538.1</v>
      </c>
      <c r="AT21" s="341">
        <v>642</v>
      </c>
      <c r="AU21" s="341">
        <v>601.29999999999995</v>
      </c>
      <c r="AV21" s="341">
        <v>544.6</v>
      </c>
      <c r="AW21" s="341">
        <v>532.6</v>
      </c>
      <c r="AX21" s="341">
        <v>642</v>
      </c>
      <c r="AY21" s="341">
        <v>592.79999999999995</v>
      </c>
      <c r="AZ21" s="341">
        <v>536.79999999999995</v>
      </c>
      <c r="BA21" s="358">
        <v>530.6</v>
      </c>
      <c r="BB21" s="288"/>
      <c r="BC21" s="308">
        <f t="shared" si="2"/>
        <v>2.8999999999999773</v>
      </c>
      <c r="BD21" s="332">
        <f t="shared" si="3"/>
        <v>7.8000000000000682</v>
      </c>
      <c r="BE21" s="332">
        <f t="shared" si="4"/>
        <v>5.6000000000000227</v>
      </c>
      <c r="BF21" s="332">
        <f t="shared" si="5"/>
        <v>13.199999999999932</v>
      </c>
      <c r="BG21" s="332">
        <f t="shared" si="6"/>
        <v>5.5</v>
      </c>
      <c r="BH21" s="332">
        <f t="shared" si="7"/>
        <v>-5.5</v>
      </c>
      <c r="BI21" s="332">
        <f t="shared" si="8"/>
        <v>0</v>
      </c>
      <c r="BJ21" s="332">
        <f t="shared" ref="BJ21:BK41" si="22">IFERROR(AY21-AU21,"..")</f>
        <v>-8.5</v>
      </c>
      <c r="BK21" s="332">
        <f t="shared" si="22"/>
        <v>-7.8000000000000682</v>
      </c>
      <c r="BL21" s="305">
        <f t="shared" ref="BL21:BL41" si="23">IFERROR(BA21-AW21,"..")</f>
        <v>-2</v>
      </c>
      <c r="BN21" s="307">
        <f t="shared" si="12"/>
        <v>5.4084296904139961E-3</v>
      </c>
      <c r="BO21" s="333">
        <f t="shared" si="13"/>
        <v>1.4708655478031352E-2</v>
      </c>
      <c r="BP21" s="333">
        <f t="shared" si="14"/>
        <v>8.7994971715901205E-3</v>
      </c>
      <c r="BQ21" s="333">
        <f t="shared" si="15"/>
        <v>2.2445162387348949E-2</v>
      </c>
      <c r="BR21" s="333">
        <f t="shared" si="16"/>
        <v>1.0202188833240644E-2</v>
      </c>
      <c r="BS21" s="333">
        <f t="shared" si="17"/>
        <v>-1.0221148485411669E-2</v>
      </c>
      <c r="BT21" s="333">
        <f t="shared" si="18"/>
        <v>0</v>
      </c>
      <c r="BU21" s="333">
        <f t="shared" si="19"/>
        <v>-1.4136038583069999E-2</v>
      </c>
      <c r="BV21" s="333">
        <f t="shared" si="20"/>
        <v>-1.4322438486963018E-2</v>
      </c>
      <c r="BW21" s="306">
        <f t="shared" si="21"/>
        <v>-3.7551633496056835E-3</v>
      </c>
    </row>
    <row r="22" spans="1:75" ht="14.4" x14ac:dyDescent="0.3">
      <c r="A22" s="75">
        <v>18</v>
      </c>
      <c r="B22" s="63" t="s">
        <v>241</v>
      </c>
      <c r="C22" s="63" t="s">
        <v>42</v>
      </c>
      <c r="D22" s="341">
        <v>223.4</v>
      </c>
      <c r="E22" s="341">
        <v>234.3</v>
      </c>
      <c r="F22" s="341">
        <v>252.3</v>
      </c>
      <c r="G22" s="341">
        <v>249.1</v>
      </c>
      <c r="H22" s="341">
        <v>218.6</v>
      </c>
      <c r="I22" s="341">
        <v>227.9</v>
      </c>
      <c r="J22" s="341">
        <v>242.3</v>
      </c>
      <c r="K22" s="341">
        <v>241.2</v>
      </c>
      <c r="L22" s="341">
        <v>220.3</v>
      </c>
      <c r="M22" s="341">
        <v>231.4</v>
      </c>
      <c r="N22" s="341">
        <v>243.6</v>
      </c>
      <c r="O22" s="341">
        <v>245.9</v>
      </c>
      <c r="P22" s="341">
        <v>226.9</v>
      </c>
      <c r="Q22" s="341">
        <v>235.4</v>
      </c>
      <c r="R22" s="341">
        <v>244.7</v>
      </c>
      <c r="S22" s="341">
        <v>248.6</v>
      </c>
      <c r="T22" s="341">
        <v>225.7</v>
      </c>
      <c r="U22" s="341">
        <v>231.3</v>
      </c>
      <c r="V22" s="341">
        <v>239.3</v>
      </c>
      <c r="W22" s="341">
        <v>244.4</v>
      </c>
      <c r="X22" s="341">
        <v>225</v>
      </c>
      <c r="Y22" s="341">
        <v>228.3</v>
      </c>
      <c r="Z22" s="341">
        <v>239.6</v>
      </c>
      <c r="AA22" s="341">
        <v>244.6</v>
      </c>
      <c r="AB22" s="341">
        <v>223.5</v>
      </c>
      <c r="AC22" s="341">
        <v>225</v>
      </c>
      <c r="AD22" s="341">
        <v>238.6</v>
      </c>
      <c r="AE22" s="341">
        <v>236.2</v>
      </c>
      <c r="AF22" s="341">
        <v>222.6</v>
      </c>
      <c r="AG22" s="341">
        <v>224.3</v>
      </c>
      <c r="AH22" s="341">
        <v>231.2</v>
      </c>
      <c r="AI22" s="341">
        <v>233.5</v>
      </c>
      <c r="AJ22" s="341">
        <v>229</v>
      </c>
      <c r="AK22" s="341">
        <v>229.6</v>
      </c>
      <c r="AL22" s="341">
        <v>228.1</v>
      </c>
      <c r="AM22" s="341">
        <v>240.7</v>
      </c>
      <c r="AN22" s="341">
        <v>235.1</v>
      </c>
      <c r="AO22" s="341">
        <v>234.1</v>
      </c>
      <c r="AP22" s="341">
        <v>233.9</v>
      </c>
      <c r="AQ22" s="341">
        <v>244.1</v>
      </c>
      <c r="AR22" s="341">
        <v>239.6</v>
      </c>
      <c r="AS22" s="341">
        <v>244.3</v>
      </c>
      <c r="AT22" s="341">
        <v>242.3</v>
      </c>
      <c r="AU22" s="341">
        <v>250.9</v>
      </c>
      <c r="AV22" s="341">
        <v>242.8</v>
      </c>
      <c r="AW22" s="341">
        <v>246.6</v>
      </c>
      <c r="AX22" s="341">
        <v>246.1</v>
      </c>
      <c r="AY22" s="341">
        <v>253.6</v>
      </c>
      <c r="AZ22" s="341">
        <v>242.8</v>
      </c>
      <c r="BA22" s="358">
        <v>231.2</v>
      </c>
      <c r="BB22" s="288"/>
      <c r="BC22" s="308">
        <f t="shared" si="2"/>
        <v>4.5</v>
      </c>
      <c r="BD22" s="332">
        <f t="shared" si="3"/>
        <v>10.200000000000017</v>
      </c>
      <c r="BE22" s="332">
        <f t="shared" si="4"/>
        <v>8.4000000000000057</v>
      </c>
      <c r="BF22" s="332">
        <f t="shared" si="5"/>
        <v>6.8000000000000114</v>
      </c>
      <c r="BG22" s="332">
        <f t="shared" si="6"/>
        <v>3.2000000000000171</v>
      </c>
      <c r="BH22" s="332">
        <f t="shared" si="7"/>
        <v>2.2999999999999829</v>
      </c>
      <c r="BI22" s="332">
        <f t="shared" si="8"/>
        <v>3.7999999999999829</v>
      </c>
      <c r="BJ22" s="332">
        <f t="shared" si="22"/>
        <v>2.6999999999999886</v>
      </c>
      <c r="BK22" s="332">
        <f t="shared" si="22"/>
        <v>0</v>
      </c>
      <c r="BL22" s="305">
        <f t="shared" si="23"/>
        <v>-15.400000000000006</v>
      </c>
      <c r="BN22" s="307">
        <f t="shared" si="12"/>
        <v>1.9140791152701064E-2</v>
      </c>
      <c r="BO22" s="333">
        <f t="shared" si="13"/>
        <v>4.3571123451516591E-2</v>
      </c>
      <c r="BP22" s="333">
        <f t="shared" si="14"/>
        <v>3.5912783240701129E-2</v>
      </c>
      <c r="BQ22" s="333">
        <f t="shared" si="15"/>
        <v>2.7857435477263381E-2</v>
      </c>
      <c r="BR22" s="333">
        <f t="shared" si="16"/>
        <v>1.3355592654424209E-2</v>
      </c>
      <c r="BS22" s="333">
        <f t="shared" si="17"/>
        <v>9.4146541137944961E-3</v>
      </c>
      <c r="BT22" s="333">
        <f t="shared" si="18"/>
        <v>1.5683037556747825E-2</v>
      </c>
      <c r="BU22" s="333">
        <f t="shared" si="19"/>
        <v>1.0761259465922546E-2</v>
      </c>
      <c r="BV22" s="333">
        <f t="shared" si="20"/>
        <v>0</v>
      </c>
      <c r="BW22" s="306">
        <f t="shared" si="21"/>
        <v>-6.2449310624493104E-2</v>
      </c>
    </row>
    <row r="23" spans="1:75" ht="14.4" x14ac:dyDescent="0.3">
      <c r="A23" s="75">
        <v>19</v>
      </c>
      <c r="B23" s="63" t="s">
        <v>29</v>
      </c>
      <c r="C23" s="63" t="s">
        <v>11</v>
      </c>
      <c r="D23" s="341">
        <v>135.1</v>
      </c>
      <c r="E23" s="341">
        <v>143.69999999999999</v>
      </c>
      <c r="F23" s="341">
        <v>142.6</v>
      </c>
      <c r="G23" s="341">
        <v>133.4</v>
      </c>
      <c r="H23" s="341">
        <v>135.19999999999999</v>
      </c>
      <c r="I23" s="341">
        <v>144.80000000000001</v>
      </c>
      <c r="J23" s="341">
        <v>147.80000000000001</v>
      </c>
      <c r="K23" s="341">
        <v>143.4</v>
      </c>
      <c r="L23" s="341">
        <v>139.6</v>
      </c>
      <c r="M23" s="341">
        <v>150.6</v>
      </c>
      <c r="N23" s="341">
        <v>155.80000000000001</v>
      </c>
      <c r="O23" s="341">
        <v>143.6</v>
      </c>
      <c r="P23" s="341">
        <v>149.80000000000001</v>
      </c>
      <c r="Q23" s="341">
        <v>157.69999999999999</v>
      </c>
      <c r="R23" s="341">
        <v>158.6</v>
      </c>
      <c r="S23" s="341">
        <v>146.30000000000001</v>
      </c>
      <c r="T23" s="341">
        <v>159.80000000000001</v>
      </c>
      <c r="U23" s="341">
        <v>165</v>
      </c>
      <c r="V23" s="341">
        <v>162.5</v>
      </c>
      <c r="W23" s="341">
        <v>154.19999999999999</v>
      </c>
      <c r="X23" s="341">
        <v>172.5</v>
      </c>
      <c r="Y23" s="341">
        <v>171.8</v>
      </c>
      <c r="Z23" s="341">
        <v>173.3</v>
      </c>
      <c r="AA23" s="341">
        <v>162.4</v>
      </c>
      <c r="AB23" s="341">
        <v>182.8</v>
      </c>
      <c r="AC23" s="341">
        <v>179.2</v>
      </c>
      <c r="AD23" s="341">
        <v>179.4</v>
      </c>
      <c r="AE23" s="341">
        <v>164.2</v>
      </c>
      <c r="AF23" s="341">
        <v>185.6</v>
      </c>
      <c r="AG23" s="341">
        <v>182.2</v>
      </c>
      <c r="AH23" s="341">
        <v>191.6</v>
      </c>
      <c r="AI23" s="341">
        <v>176.6</v>
      </c>
      <c r="AJ23" s="341">
        <v>201.7</v>
      </c>
      <c r="AK23" s="341">
        <v>204.2</v>
      </c>
      <c r="AL23" s="341">
        <v>203.5</v>
      </c>
      <c r="AM23" s="341">
        <v>178.6</v>
      </c>
      <c r="AN23" s="341">
        <v>195.8</v>
      </c>
      <c r="AO23" s="341">
        <v>209.1</v>
      </c>
      <c r="AP23" s="341">
        <v>208.7</v>
      </c>
      <c r="AQ23" s="341">
        <v>186.6</v>
      </c>
      <c r="AR23" s="341">
        <v>209.5</v>
      </c>
      <c r="AS23" s="341">
        <v>200.8</v>
      </c>
      <c r="AT23" s="341">
        <v>203.8</v>
      </c>
      <c r="AU23" s="341">
        <v>189.2</v>
      </c>
      <c r="AV23" s="341">
        <v>207.4</v>
      </c>
      <c r="AW23" s="341">
        <v>207.1</v>
      </c>
      <c r="AX23" s="341">
        <v>211.4</v>
      </c>
      <c r="AY23" s="341">
        <v>194.5</v>
      </c>
      <c r="AZ23" s="341">
        <v>201.7</v>
      </c>
      <c r="BA23" s="358">
        <v>164.8</v>
      </c>
      <c r="BB23" s="288"/>
      <c r="BC23" s="308">
        <f t="shared" si="2"/>
        <v>13.699999999999989</v>
      </c>
      <c r="BD23" s="332">
        <f t="shared" si="3"/>
        <v>-8.2999999999999829</v>
      </c>
      <c r="BE23" s="332">
        <f t="shared" si="4"/>
        <v>-4.8999999999999773</v>
      </c>
      <c r="BF23" s="332">
        <f t="shared" si="5"/>
        <v>2.5999999999999943</v>
      </c>
      <c r="BG23" s="332">
        <f t="shared" si="6"/>
        <v>-2.0999999999999943</v>
      </c>
      <c r="BH23" s="332">
        <f t="shared" si="7"/>
        <v>6.2999999999999829</v>
      </c>
      <c r="BI23" s="332">
        <f t="shared" si="8"/>
        <v>7.5999999999999943</v>
      </c>
      <c r="BJ23" s="332">
        <f t="shared" si="22"/>
        <v>5.3000000000000114</v>
      </c>
      <c r="BK23" s="332">
        <f t="shared" si="22"/>
        <v>-5.7000000000000171</v>
      </c>
      <c r="BL23" s="305">
        <f t="shared" si="23"/>
        <v>-42.299999999999983</v>
      </c>
      <c r="BN23" s="307">
        <f t="shared" si="12"/>
        <v>6.9969356486210277E-2</v>
      </c>
      <c r="BO23" s="333">
        <f t="shared" si="13"/>
        <v>-3.9693926351028086E-2</v>
      </c>
      <c r="BP23" s="333">
        <f t="shared" si="14"/>
        <v>-2.3478677527551395E-2</v>
      </c>
      <c r="BQ23" s="333">
        <f t="shared" si="15"/>
        <v>1.3933547695605508E-2</v>
      </c>
      <c r="BR23" s="333">
        <f t="shared" si="16"/>
        <v>-1.0023866348448651E-2</v>
      </c>
      <c r="BS23" s="333">
        <f t="shared" si="17"/>
        <v>3.1374501992031734E-2</v>
      </c>
      <c r="BT23" s="333">
        <f t="shared" si="18"/>
        <v>3.7291462217860616E-2</v>
      </c>
      <c r="BU23" s="333">
        <f t="shared" si="19"/>
        <v>2.8012684989429326E-2</v>
      </c>
      <c r="BV23" s="333">
        <f t="shared" si="20"/>
        <v>-2.7483124397299941E-2</v>
      </c>
      <c r="BW23" s="306">
        <f t="shared" si="21"/>
        <v>-0.20424915499758567</v>
      </c>
    </row>
    <row r="24" spans="1:75" ht="14.4" x14ac:dyDescent="0.3">
      <c r="A24" s="75">
        <v>20</v>
      </c>
      <c r="B24" s="63" t="s">
        <v>29</v>
      </c>
      <c r="C24" s="63" t="s">
        <v>43</v>
      </c>
      <c r="D24" s="341">
        <v>52.9</v>
      </c>
      <c r="E24" s="341">
        <v>52.4</v>
      </c>
      <c r="F24" s="341">
        <v>57.5</v>
      </c>
      <c r="G24" s="341">
        <v>54.1</v>
      </c>
      <c r="H24" s="341">
        <v>52</v>
      </c>
      <c r="I24" s="341">
        <v>51.8</v>
      </c>
      <c r="J24" s="341">
        <v>56.7</v>
      </c>
      <c r="K24" s="341">
        <v>52.2</v>
      </c>
      <c r="L24" s="341">
        <v>49.3</v>
      </c>
      <c r="M24" s="341">
        <v>49.2</v>
      </c>
      <c r="N24" s="341">
        <v>55</v>
      </c>
      <c r="O24" s="341">
        <v>50.2</v>
      </c>
      <c r="P24" s="341">
        <v>49.7</v>
      </c>
      <c r="Q24" s="341">
        <v>49.5</v>
      </c>
      <c r="R24" s="341">
        <v>55.1</v>
      </c>
      <c r="S24" s="341">
        <v>49.7</v>
      </c>
      <c r="T24" s="341">
        <v>49.4</v>
      </c>
      <c r="U24" s="341">
        <v>50</v>
      </c>
      <c r="V24" s="341">
        <v>56</v>
      </c>
      <c r="W24" s="341">
        <v>50.1</v>
      </c>
      <c r="X24" s="341">
        <v>48.4</v>
      </c>
      <c r="Y24" s="341">
        <v>50.9</v>
      </c>
      <c r="Z24" s="341">
        <v>57.3</v>
      </c>
      <c r="AA24" s="341">
        <v>50.6</v>
      </c>
      <c r="AB24" s="341">
        <v>47.9</v>
      </c>
      <c r="AC24" s="341">
        <v>52.4</v>
      </c>
      <c r="AD24" s="341">
        <v>55.8</v>
      </c>
      <c r="AE24" s="341">
        <v>50.8</v>
      </c>
      <c r="AF24" s="341">
        <v>49</v>
      </c>
      <c r="AG24" s="341">
        <v>53.5</v>
      </c>
      <c r="AH24" s="341">
        <v>57.2</v>
      </c>
      <c r="AI24" s="341">
        <v>52.7</v>
      </c>
      <c r="AJ24" s="341">
        <v>45.5</v>
      </c>
      <c r="AK24" s="341">
        <v>54.4</v>
      </c>
      <c r="AL24" s="341">
        <v>55.7</v>
      </c>
      <c r="AM24" s="341">
        <v>52.3</v>
      </c>
      <c r="AN24" s="341">
        <v>46</v>
      </c>
      <c r="AO24" s="341">
        <v>55.5</v>
      </c>
      <c r="AP24" s="341">
        <v>58.8</v>
      </c>
      <c r="AQ24" s="341">
        <v>54</v>
      </c>
      <c r="AR24" s="341">
        <v>44.3</v>
      </c>
      <c r="AS24" s="341">
        <v>54</v>
      </c>
      <c r="AT24" s="341">
        <v>57.4</v>
      </c>
      <c r="AU24" s="341">
        <v>53.3</v>
      </c>
      <c r="AV24" s="341">
        <v>44.8</v>
      </c>
      <c r="AW24" s="341">
        <v>57.2</v>
      </c>
      <c r="AX24" s="341">
        <v>61.1</v>
      </c>
      <c r="AY24" s="341">
        <v>55.3</v>
      </c>
      <c r="AZ24" s="341">
        <v>45.4</v>
      </c>
      <c r="BA24" s="358">
        <v>56.5</v>
      </c>
      <c r="BB24" s="288"/>
      <c r="BC24" s="308">
        <f t="shared" si="2"/>
        <v>-1.7000000000000028</v>
      </c>
      <c r="BD24" s="332">
        <f t="shared" si="3"/>
        <v>-1.5</v>
      </c>
      <c r="BE24" s="332">
        <f t="shared" si="4"/>
        <v>-1.3999999999999986</v>
      </c>
      <c r="BF24" s="332">
        <f t="shared" si="5"/>
        <v>-0.70000000000000284</v>
      </c>
      <c r="BG24" s="332">
        <f t="shared" si="6"/>
        <v>0.5</v>
      </c>
      <c r="BH24" s="332">
        <f t="shared" si="7"/>
        <v>3.2000000000000028</v>
      </c>
      <c r="BI24" s="332">
        <f t="shared" si="8"/>
        <v>3.7000000000000028</v>
      </c>
      <c r="BJ24" s="332">
        <f t="shared" si="22"/>
        <v>2</v>
      </c>
      <c r="BK24" s="332">
        <f t="shared" si="22"/>
        <v>0.60000000000000142</v>
      </c>
      <c r="BL24" s="305">
        <f t="shared" si="23"/>
        <v>-0.70000000000000284</v>
      </c>
      <c r="BN24" s="307">
        <f t="shared" si="12"/>
        <v>-3.6956521739130443E-2</v>
      </c>
      <c r="BO24" s="333">
        <f t="shared" si="13"/>
        <v>-2.7027027027026973E-2</v>
      </c>
      <c r="BP24" s="333">
        <f t="shared" si="14"/>
        <v>-2.3809523809523836E-2</v>
      </c>
      <c r="BQ24" s="333">
        <f t="shared" si="15"/>
        <v>-1.2962962962963065E-2</v>
      </c>
      <c r="BR24" s="333">
        <f t="shared" si="16"/>
        <v>1.1286681715575675E-2</v>
      </c>
      <c r="BS24" s="333">
        <f t="shared" si="17"/>
        <v>5.9259259259259345E-2</v>
      </c>
      <c r="BT24" s="333">
        <f t="shared" si="18"/>
        <v>6.4459930313588876E-2</v>
      </c>
      <c r="BU24" s="333">
        <f t="shared" si="19"/>
        <v>3.7523452157598447E-2</v>
      </c>
      <c r="BV24" s="333">
        <f t="shared" si="20"/>
        <v>1.3392857142857206E-2</v>
      </c>
      <c r="BW24" s="306">
        <f t="shared" si="21"/>
        <v>-1.2237762237762295E-2</v>
      </c>
    </row>
    <row r="25" spans="1:75" ht="14.4" x14ac:dyDescent="0.3">
      <c r="A25" s="75">
        <v>21</v>
      </c>
      <c r="B25" s="63" t="s">
        <v>29</v>
      </c>
      <c r="C25" s="63" t="s">
        <v>12</v>
      </c>
      <c r="D25" s="341">
        <v>20.5</v>
      </c>
      <c r="E25" s="341">
        <v>22.7</v>
      </c>
      <c r="F25" s="341">
        <v>29</v>
      </c>
      <c r="G25" s="341">
        <v>25.4</v>
      </c>
      <c r="H25" s="341">
        <v>20.8</v>
      </c>
      <c r="I25" s="341">
        <v>22.5</v>
      </c>
      <c r="J25" s="341">
        <v>28.3</v>
      </c>
      <c r="K25" s="341">
        <v>24.8</v>
      </c>
      <c r="L25" s="341">
        <v>19.2</v>
      </c>
      <c r="M25" s="341">
        <v>20.9</v>
      </c>
      <c r="N25" s="341">
        <v>25.6</v>
      </c>
      <c r="O25" s="341">
        <v>23.1</v>
      </c>
      <c r="P25" s="341">
        <v>18.2</v>
      </c>
      <c r="Q25" s="341">
        <v>19.399999999999999</v>
      </c>
      <c r="R25" s="341">
        <v>24.4</v>
      </c>
      <c r="S25" s="341">
        <v>21.7</v>
      </c>
      <c r="T25" s="341">
        <v>19.100000000000001</v>
      </c>
      <c r="U25" s="341">
        <v>18.5</v>
      </c>
      <c r="V25" s="341">
        <v>24.9</v>
      </c>
      <c r="W25" s="341">
        <v>22.3</v>
      </c>
      <c r="X25" s="341">
        <v>19.399999999999999</v>
      </c>
      <c r="Y25" s="341">
        <v>18.399999999999999</v>
      </c>
      <c r="Z25" s="341">
        <v>25.3</v>
      </c>
      <c r="AA25" s="341">
        <v>22.5</v>
      </c>
      <c r="AB25" s="341">
        <v>19.399999999999999</v>
      </c>
      <c r="AC25" s="341">
        <v>19.100000000000001</v>
      </c>
      <c r="AD25" s="341">
        <v>25.5</v>
      </c>
      <c r="AE25" s="341">
        <v>22.9</v>
      </c>
      <c r="AF25" s="341">
        <v>21</v>
      </c>
      <c r="AG25" s="341">
        <v>19.8</v>
      </c>
      <c r="AH25" s="341">
        <v>25.8</v>
      </c>
      <c r="AI25" s="341">
        <v>24.2</v>
      </c>
      <c r="AJ25" s="341">
        <v>20.8</v>
      </c>
      <c r="AK25" s="341">
        <v>19.3</v>
      </c>
      <c r="AL25" s="341">
        <v>26</v>
      </c>
      <c r="AM25" s="341">
        <v>23.8</v>
      </c>
      <c r="AN25" s="341">
        <v>22.1</v>
      </c>
      <c r="AO25" s="341">
        <v>19.2</v>
      </c>
      <c r="AP25" s="341">
        <v>25.6</v>
      </c>
      <c r="AQ25" s="341">
        <v>22</v>
      </c>
      <c r="AR25" s="341">
        <v>20.7</v>
      </c>
      <c r="AS25" s="341">
        <v>19.3</v>
      </c>
      <c r="AT25" s="341">
        <v>24.9</v>
      </c>
      <c r="AU25" s="341">
        <v>22.7</v>
      </c>
      <c r="AV25" s="341">
        <v>20.8</v>
      </c>
      <c r="AW25" s="341">
        <v>18.7</v>
      </c>
      <c r="AX25" s="341">
        <v>24.9</v>
      </c>
      <c r="AY25" s="341">
        <v>22.2</v>
      </c>
      <c r="AZ25" s="341">
        <v>19.399999999999999</v>
      </c>
      <c r="BA25" s="358">
        <v>17.5</v>
      </c>
      <c r="BB25" s="288"/>
      <c r="BC25" s="308">
        <f t="shared" si="2"/>
        <v>-1.4000000000000021</v>
      </c>
      <c r="BD25" s="332">
        <f t="shared" si="3"/>
        <v>0.10000000000000142</v>
      </c>
      <c r="BE25" s="332">
        <f t="shared" si="4"/>
        <v>-0.70000000000000284</v>
      </c>
      <c r="BF25" s="332">
        <f t="shared" si="5"/>
        <v>0.69999999999999929</v>
      </c>
      <c r="BG25" s="332">
        <f t="shared" si="6"/>
        <v>0.10000000000000142</v>
      </c>
      <c r="BH25" s="332">
        <f t="shared" si="7"/>
        <v>-0.60000000000000142</v>
      </c>
      <c r="BI25" s="332">
        <f t="shared" si="8"/>
        <v>0</v>
      </c>
      <c r="BJ25" s="332">
        <f t="shared" si="22"/>
        <v>-0.5</v>
      </c>
      <c r="BK25" s="332">
        <f t="shared" si="22"/>
        <v>-1.4000000000000021</v>
      </c>
      <c r="BL25" s="305">
        <f t="shared" si="23"/>
        <v>-1.1999999999999993</v>
      </c>
      <c r="BN25" s="307">
        <f t="shared" si="12"/>
        <v>-6.3348416289592868E-2</v>
      </c>
      <c r="BO25" s="333">
        <f t="shared" si="13"/>
        <v>5.2083333333334814E-3</v>
      </c>
      <c r="BP25" s="333">
        <f t="shared" si="14"/>
        <v>-2.7343750000000111E-2</v>
      </c>
      <c r="BQ25" s="333">
        <f t="shared" si="15"/>
        <v>3.1818181818181746E-2</v>
      </c>
      <c r="BR25" s="333">
        <f t="shared" si="16"/>
        <v>4.8309178743961567E-3</v>
      </c>
      <c r="BS25" s="333">
        <f t="shared" si="17"/>
        <v>-3.1088082901554515E-2</v>
      </c>
      <c r="BT25" s="333">
        <f t="shared" si="18"/>
        <v>0</v>
      </c>
      <c r="BU25" s="333">
        <f t="shared" si="19"/>
        <v>-2.2026431718061623E-2</v>
      </c>
      <c r="BV25" s="333">
        <f t="shared" si="20"/>
        <v>-6.7307692307692402E-2</v>
      </c>
      <c r="BW25" s="306">
        <f t="shared" si="21"/>
        <v>-6.417112299465233E-2</v>
      </c>
    </row>
    <row r="26" spans="1:75" ht="14.4" x14ac:dyDescent="0.3">
      <c r="A26" s="75">
        <v>22</v>
      </c>
      <c r="B26" s="63" t="s">
        <v>29</v>
      </c>
      <c r="C26" s="63" t="s">
        <v>13</v>
      </c>
      <c r="D26" s="341">
        <v>113.1</v>
      </c>
      <c r="E26" s="341">
        <v>96.7</v>
      </c>
      <c r="F26" s="341">
        <v>98.3</v>
      </c>
      <c r="G26" s="341">
        <v>102.8</v>
      </c>
      <c r="H26" s="341">
        <v>111.8</v>
      </c>
      <c r="I26" s="341">
        <v>94.8</v>
      </c>
      <c r="J26" s="341">
        <v>93.3</v>
      </c>
      <c r="K26" s="341">
        <v>97.3</v>
      </c>
      <c r="L26" s="341">
        <v>111.1</v>
      </c>
      <c r="M26" s="341">
        <v>93.4</v>
      </c>
      <c r="N26" s="341">
        <v>94.8</v>
      </c>
      <c r="O26" s="341">
        <v>99.9</v>
      </c>
      <c r="P26" s="341">
        <v>112.9</v>
      </c>
      <c r="Q26" s="341">
        <v>94.6</v>
      </c>
      <c r="R26" s="341">
        <v>100.2</v>
      </c>
      <c r="S26" s="341">
        <v>105.2</v>
      </c>
      <c r="T26" s="341">
        <v>117.3</v>
      </c>
      <c r="U26" s="341">
        <v>97.9</v>
      </c>
      <c r="V26" s="341">
        <v>102.1</v>
      </c>
      <c r="W26" s="341">
        <v>107.1</v>
      </c>
      <c r="X26" s="341">
        <v>119</v>
      </c>
      <c r="Y26" s="341">
        <v>100.9</v>
      </c>
      <c r="Z26" s="341">
        <v>98.5</v>
      </c>
      <c r="AA26" s="341">
        <v>108.9</v>
      </c>
      <c r="AB26" s="341">
        <v>119.6</v>
      </c>
      <c r="AC26" s="341">
        <v>104</v>
      </c>
      <c r="AD26" s="341">
        <v>106.4</v>
      </c>
      <c r="AE26" s="341">
        <v>111.1</v>
      </c>
      <c r="AF26" s="341">
        <v>124.3</v>
      </c>
      <c r="AG26" s="341">
        <v>107.4</v>
      </c>
      <c r="AH26" s="341">
        <v>107.3</v>
      </c>
      <c r="AI26" s="341">
        <v>117.3</v>
      </c>
      <c r="AJ26" s="341">
        <v>126.1</v>
      </c>
      <c r="AK26" s="341">
        <v>107.9</v>
      </c>
      <c r="AL26" s="341">
        <v>108.4</v>
      </c>
      <c r="AM26" s="341">
        <v>113.6</v>
      </c>
      <c r="AN26" s="341">
        <v>129.4</v>
      </c>
      <c r="AO26" s="341">
        <v>111.7</v>
      </c>
      <c r="AP26" s="341">
        <v>114.1</v>
      </c>
      <c r="AQ26" s="341">
        <v>126.1</v>
      </c>
      <c r="AR26" s="341">
        <v>138.1</v>
      </c>
      <c r="AS26" s="341">
        <v>118.8</v>
      </c>
      <c r="AT26" s="341">
        <v>115.2</v>
      </c>
      <c r="AU26" s="341">
        <v>131</v>
      </c>
      <c r="AV26" s="341">
        <v>141.6</v>
      </c>
      <c r="AW26" s="341">
        <v>119.5</v>
      </c>
      <c r="AX26" s="341">
        <v>120.7</v>
      </c>
      <c r="AY26" s="341">
        <v>142.80000000000001</v>
      </c>
      <c r="AZ26" s="341">
        <v>154.69999999999999</v>
      </c>
      <c r="BA26" s="358">
        <v>131</v>
      </c>
      <c r="BB26" s="288"/>
      <c r="BC26" s="308">
        <f t="shared" si="2"/>
        <v>8.6999999999999886</v>
      </c>
      <c r="BD26" s="332">
        <f t="shared" si="3"/>
        <v>7.0999999999999943</v>
      </c>
      <c r="BE26" s="332">
        <f t="shared" si="4"/>
        <v>1.1000000000000085</v>
      </c>
      <c r="BF26" s="332">
        <f t="shared" si="5"/>
        <v>4.9000000000000057</v>
      </c>
      <c r="BG26" s="332">
        <f t="shared" si="6"/>
        <v>3.5</v>
      </c>
      <c r="BH26" s="332">
        <f t="shared" si="7"/>
        <v>0.70000000000000284</v>
      </c>
      <c r="BI26" s="332">
        <f t="shared" si="8"/>
        <v>5.5</v>
      </c>
      <c r="BJ26" s="332">
        <f t="shared" si="22"/>
        <v>11.800000000000011</v>
      </c>
      <c r="BK26" s="332">
        <f t="shared" si="22"/>
        <v>13.099999999999994</v>
      </c>
      <c r="BL26" s="305">
        <f t="shared" si="23"/>
        <v>11.5</v>
      </c>
      <c r="BN26" s="307">
        <f t="shared" si="12"/>
        <v>6.7233384853168321E-2</v>
      </c>
      <c r="BO26" s="333">
        <f t="shared" si="13"/>
        <v>6.3563115487913935E-2</v>
      </c>
      <c r="BP26" s="333">
        <f t="shared" si="14"/>
        <v>9.6406660823840085E-3</v>
      </c>
      <c r="BQ26" s="333">
        <f t="shared" si="15"/>
        <v>3.8858049167327602E-2</v>
      </c>
      <c r="BR26" s="333">
        <f t="shared" si="16"/>
        <v>2.5343953656770557E-2</v>
      </c>
      <c r="BS26" s="333">
        <f t="shared" si="17"/>
        <v>5.8922558922558377E-3</v>
      </c>
      <c r="BT26" s="333">
        <f t="shared" si="18"/>
        <v>4.774305555555558E-2</v>
      </c>
      <c r="BU26" s="333">
        <f t="shared" si="19"/>
        <v>9.0076335877862679E-2</v>
      </c>
      <c r="BV26" s="333">
        <f t="shared" si="20"/>
        <v>9.2514124293785249E-2</v>
      </c>
      <c r="BW26" s="306">
        <f t="shared" si="21"/>
        <v>9.6234309623431047E-2</v>
      </c>
    </row>
    <row r="27" spans="1:75" ht="14.4" x14ac:dyDescent="0.3">
      <c r="A27" s="75">
        <v>23</v>
      </c>
      <c r="B27" s="63" t="s">
        <v>29</v>
      </c>
      <c r="C27" s="63" t="s">
        <v>44</v>
      </c>
      <c r="D27" s="341">
        <v>98</v>
      </c>
      <c r="E27" s="341">
        <v>89.6</v>
      </c>
      <c r="F27" s="341">
        <v>92.3</v>
      </c>
      <c r="G27" s="341">
        <v>105.3</v>
      </c>
      <c r="H27" s="341">
        <v>96.6</v>
      </c>
      <c r="I27" s="341">
        <v>84.8</v>
      </c>
      <c r="J27" s="341">
        <v>89.4</v>
      </c>
      <c r="K27" s="341">
        <v>105.1</v>
      </c>
      <c r="L27" s="341">
        <v>93.4</v>
      </c>
      <c r="M27" s="341">
        <v>86.5</v>
      </c>
      <c r="N27" s="341">
        <v>90.6</v>
      </c>
      <c r="O27" s="341">
        <v>104.6</v>
      </c>
      <c r="P27" s="341">
        <v>96.8</v>
      </c>
      <c r="Q27" s="341">
        <v>87.7</v>
      </c>
      <c r="R27" s="341">
        <v>93</v>
      </c>
      <c r="S27" s="341">
        <v>104.8</v>
      </c>
      <c r="T27" s="341">
        <v>93.6</v>
      </c>
      <c r="U27" s="341">
        <v>89.4</v>
      </c>
      <c r="V27" s="341">
        <v>94.5</v>
      </c>
      <c r="W27" s="341">
        <v>107.2</v>
      </c>
      <c r="X27" s="341">
        <v>94.7</v>
      </c>
      <c r="Y27" s="341">
        <v>88.8</v>
      </c>
      <c r="Z27" s="341">
        <v>94.5</v>
      </c>
      <c r="AA27" s="341">
        <v>105.7</v>
      </c>
      <c r="AB27" s="341">
        <v>95.9</v>
      </c>
      <c r="AC27" s="341">
        <v>87.4</v>
      </c>
      <c r="AD27" s="341">
        <v>94.6</v>
      </c>
      <c r="AE27" s="341">
        <v>106.4</v>
      </c>
      <c r="AF27" s="341">
        <v>98.4</v>
      </c>
      <c r="AG27" s="341">
        <v>85.4</v>
      </c>
      <c r="AH27" s="341">
        <v>91.3</v>
      </c>
      <c r="AI27" s="341">
        <v>106.3</v>
      </c>
      <c r="AJ27" s="341">
        <v>98.3</v>
      </c>
      <c r="AK27" s="341">
        <v>85</v>
      </c>
      <c r="AL27" s="341">
        <v>87.3</v>
      </c>
      <c r="AM27" s="341">
        <v>106.5</v>
      </c>
      <c r="AN27" s="341">
        <v>100.5</v>
      </c>
      <c r="AO27" s="341">
        <v>79.7</v>
      </c>
      <c r="AP27" s="341">
        <v>84.7</v>
      </c>
      <c r="AQ27" s="341">
        <v>103.3</v>
      </c>
      <c r="AR27" s="341">
        <v>102.2</v>
      </c>
      <c r="AS27" s="341">
        <v>80.8</v>
      </c>
      <c r="AT27" s="341">
        <v>87.1</v>
      </c>
      <c r="AU27" s="341">
        <v>104.5</v>
      </c>
      <c r="AV27" s="341">
        <v>99.9</v>
      </c>
      <c r="AW27" s="341">
        <v>80.2</v>
      </c>
      <c r="AX27" s="341">
        <v>89.4</v>
      </c>
      <c r="AY27" s="341">
        <v>106.7</v>
      </c>
      <c r="AZ27" s="341">
        <v>104.3</v>
      </c>
      <c r="BA27" s="358">
        <v>82.2</v>
      </c>
      <c r="BB27" s="288"/>
      <c r="BC27" s="308">
        <f t="shared" si="2"/>
        <v>1.7000000000000028</v>
      </c>
      <c r="BD27" s="332">
        <f t="shared" si="3"/>
        <v>1.0999999999999943</v>
      </c>
      <c r="BE27" s="332">
        <f t="shared" si="4"/>
        <v>2.3999999999999915</v>
      </c>
      <c r="BF27" s="332">
        <f t="shared" si="5"/>
        <v>1.2000000000000028</v>
      </c>
      <c r="BG27" s="332">
        <f t="shared" si="6"/>
        <v>-2.2999999999999972</v>
      </c>
      <c r="BH27" s="332">
        <f t="shared" si="7"/>
        <v>-0.59999999999999432</v>
      </c>
      <c r="BI27" s="332">
        <f t="shared" si="8"/>
        <v>2.3000000000000114</v>
      </c>
      <c r="BJ27" s="332">
        <f t="shared" si="22"/>
        <v>2.2000000000000028</v>
      </c>
      <c r="BK27" s="332">
        <f t="shared" si="22"/>
        <v>4.3999999999999915</v>
      </c>
      <c r="BL27" s="305">
        <f t="shared" si="23"/>
        <v>2</v>
      </c>
      <c r="BN27" s="307">
        <f t="shared" si="12"/>
        <v>1.6915422885572129E-2</v>
      </c>
      <c r="BO27" s="333">
        <f t="shared" si="13"/>
        <v>1.3801756587201952E-2</v>
      </c>
      <c r="BP27" s="333">
        <f t="shared" si="14"/>
        <v>2.8335301062573759E-2</v>
      </c>
      <c r="BQ27" s="333">
        <f t="shared" si="15"/>
        <v>1.1616650532429773E-2</v>
      </c>
      <c r="BR27" s="333">
        <f t="shared" si="16"/>
        <v>-2.2504892367906093E-2</v>
      </c>
      <c r="BS27" s="333">
        <f t="shared" si="17"/>
        <v>-7.4257425742573213E-3</v>
      </c>
      <c r="BT27" s="333">
        <f t="shared" si="18"/>
        <v>2.640642939150406E-2</v>
      </c>
      <c r="BU27" s="333">
        <f t="shared" si="19"/>
        <v>2.1052631578947434E-2</v>
      </c>
      <c r="BV27" s="333">
        <f t="shared" si="20"/>
        <v>4.404404404404394E-2</v>
      </c>
      <c r="BW27" s="306">
        <f t="shared" si="21"/>
        <v>2.4937655860349128E-2</v>
      </c>
    </row>
    <row r="28" spans="1:75" ht="14.4" x14ac:dyDescent="0.3">
      <c r="A28" s="75">
        <v>24</v>
      </c>
      <c r="B28" s="63" t="s">
        <v>29</v>
      </c>
      <c r="C28" s="63" t="s">
        <v>14</v>
      </c>
      <c r="D28" s="341">
        <v>59.8</v>
      </c>
      <c r="E28" s="341">
        <v>77</v>
      </c>
      <c r="F28" s="341">
        <v>73</v>
      </c>
      <c r="G28" s="341">
        <v>66.3</v>
      </c>
      <c r="H28" s="341">
        <v>60.8</v>
      </c>
      <c r="I28" s="341">
        <v>75.099999999999994</v>
      </c>
      <c r="J28" s="341">
        <v>71.8</v>
      </c>
      <c r="K28" s="341">
        <v>68.599999999999994</v>
      </c>
      <c r="L28" s="341">
        <v>61.1</v>
      </c>
      <c r="M28" s="341">
        <v>73</v>
      </c>
      <c r="N28" s="341">
        <v>70.5</v>
      </c>
      <c r="O28" s="341">
        <v>68.3</v>
      </c>
      <c r="P28" s="341">
        <v>64.8</v>
      </c>
      <c r="Q28" s="341">
        <v>75.8</v>
      </c>
      <c r="R28" s="341">
        <v>72.2</v>
      </c>
      <c r="S28" s="341">
        <v>71.900000000000006</v>
      </c>
      <c r="T28" s="341">
        <v>63.9</v>
      </c>
      <c r="U28" s="341">
        <v>74.8</v>
      </c>
      <c r="V28" s="341">
        <v>73.3</v>
      </c>
      <c r="W28" s="341">
        <v>72.900000000000006</v>
      </c>
      <c r="X28" s="341">
        <v>67.599999999999994</v>
      </c>
      <c r="Y28" s="341">
        <v>75.900000000000006</v>
      </c>
      <c r="Z28" s="341">
        <v>77.599999999999994</v>
      </c>
      <c r="AA28" s="341">
        <v>73.7</v>
      </c>
      <c r="AB28" s="341">
        <v>68.400000000000006</v>
      </c>
      <c r="AC28" s="341">
        <v>77.2</v>
      </c>
      <c r="AD28" s="341">
        <v>78.400000000000006</v>
      </c>
      <c r="AE28" s="341">
        <v>78.099999999999994</v>
      </c>
      <c r="AF28" s="341">
        <v>70.099999999999994</v>
      </c>
      <c r="AG28" s="341">
        <v>77.599999999999994</v>
      </c>
      <c r="AH28" s="341">
        <v>77.7</v>
      </c>
      <c r="AI28" s="341">
        <v>81.900000000000006</v>
      </c>
      <c r="AJ28" s="341">
        <v>70.099999999999994</v>
      </c>
      <c r="AK28" s="341">
        <v>81.900000000000006</v>
      </c>
      <c r="AL28" s="341">
        <v>77.599999999999994</v>
      </c>
      <c r="AM28" s="341">
        <v>81.5</v>
      </c>
      <c r="AN28" s="341">
        <v>76.900000000000006</v>
      </c>
      <c r="AO28" s="341">
        <v>82.1</v>
      </c>
      <c r="AP28" s="341">
        <v>81.7</v>
      </c>
      <c r="AQ28" s="341">
        <v>89.3</v>
      </c>
      <c r="AR28" s="341">
        <v>75.900000000000006</v>
      </c>
      <c r="AS28" s="341">
        <v>85.3</v>
      </c>
      <c r="AT28" s="341">
        <v>84.5</v>
      </c>
      <c r="AU28" s="341">
        <v>86.4</v>
      </c>
      <c r="AV28" s="341">
        <v>75.900000000000006</v>
      </c>
      <c r="AW28" s="341">
        <v>89.6</v>
      </c>
      <c r="AX28" s="341">
        <v>89.1</v>
      </c>
      <c r="AY28" s="341">
        <v>89.4</v>
      </c>
      <c r="AZ28" s="341">
        <v>78.900000000000006</v>
      </c>
      <c r="BA28" s="358">
        <v>91.5</v>
      </c>
      <c r="BB28" s="288"/>
      <c r="BC28" s="308">
        <f t="shared" si="2"/>
        <v>-1</v>
      </c>
      <c r="BD28" s="332">
        <f t="shared" si="3"/>
        <v>3.2000000000000028</v>
      </c>
      <c r="BE28" s="332">
        <f t="shared" si="4"/>
        <v>2.7999999999999972</v>
      </c>
      <c r="BF28" s="332">
        <f t="shared" si="5"/>
        <v>-2.8999999999999915</v>
      </c>
      <c r="BG28" s="332">
        <f t="shared" si="6"/>
        <v>0</v>
      </c>
      <c r="BH28" s="332">
        <f t="shared" si="7"/>
        <v>4.2999999999999972</v>
      </c>
      <c r="BI28" s="332">
        <f t="shared" si="8"/>
        <v>4.5999999999999943</v>
      </c>
      <c r="BJ28" s="332">
        <f t="shared" si="22"/>
        <v>3</v>
      </c>
      <c r="BK28" s="332">
        <f t="shared" si="22"/>
        <v>3</v>
      </c>
      <c r="BL28" s="305">
        <f t="shared" si="23"/>
        <v>1.9000000000000057</v>
      </c>
      <c r="BN28" s="307">
        <f t="shared" si="12"/>
        <v>-1.3003901170351106E-2</v>
      </c>
      <c r="BO28" s="333">
        <f t="shared" si="13"/>
        <v>3.897685749086488E-2</v>
      </c>
      <c r="BP28" s="333">
        <f t="shared" si="14"/>
        <v>3.4271725826193311E-2</v>
      </c>
      <c r="BQ28" s="333">
        <f t="shared" si="15"/>
        <v>-3.2474804031354942E-2</v>
      </c>
      <c r="BR28" s="333">
        <f t="shared" si="16"/>
        <v>0</v>
      </c>
      <c r="BS28" s="333">
        <f t="shared" si="17"/>
        <v>5.0410316529894361E-2</v>
      </c>
      <c r="BT28" s="333">
        <f t="shared" si="18"/>
        <v>5.4437869822485219E-2</v>
      </c>
      <c r="BU28" s="333">
        <f t="shared" si="19"/>
        <v>3.4722222222222321E-2</v>
      </c>
      <c r="BV28" s="333">
        <f t="shared" si="20"/>
        <v>3.9525691699604737E-2</v>
      </c>
      <c r="BW28" s="306">
        <f t="shared" si="21"/>
        <v>2.1205357142857206E-2</v>
      </c>
    </row>
    <row r="29" spans="1:75" ht="14.4" x14ac:dyDescent="0.3">
      <c r="A29" s="75">
        <v>25</v>
      </c>
      <c r="B29" s="63" t="s">
        <v>29</v>
      </c>
      <c r="C29" s="63" t="s">
        <v>45</v>
      </c>
      <c r="D29" s="341">
        <v>196.2</v>
      </c>
      <c r="E29" s="341">
        <v>183.7</v>
      </c>
      <c r="F29" s="341">
        <v>178.9</v>
      </c>
      <c r="G29" s="341">
        <v>202.6</v>
      </c>
      <c r="H29" s="341">
        <v>204.5</v>
      </c>
      <c r="I29" s="341">
        <v>182.9</v>
      </c>
      <c r="J29" s="341">
        <v>178</v>
      </c>
      <c r="K29" s="341">
        <v>202</v>
      </c>
      <c r="L29" s="341">
        <v>204.7</v>
      </c>
      <c r="M29" s="341">
        <v>185.5</v>
      </c>
      <c r="N29" s="341">
        <v>185.1</v>
      </c>
      <c r="O29" s="341">
        <v>208.4</v>
      </c>
      <c r="P29" s="341">
        <v>210.1</v>
      </c>
      <c r="Q29" s="341">
        <v>192.1</v>
      </c>
      <c r="R29" s="341">
        <v>191.9</v>
      </c>
      <c r="S29" s="341">
        <v>217.9</v>
      </c>
      <c r="T29" s="341">
        <v>220.8</v>
      </c>
      <c r="U29" s="341">
        <v>197.3</v>
      </c>
      <c r="V29" s="341">
        <v>201.5</v>
      </c>
      <c r="W29" s="341">
        <v>227.8</v>
      </c>
      <c r="X29" s="341">
        <v>230.2</v>
      </c>
      <c r="Y29" s="341">
        <v>204.8</v>
      </c>
      <c r="Z29" s="341">
        <v>200.3</v>
      </c>
      <c r="AA29" s="341">
        <v>230</v>
      </c>
      <c r="AB29" s="341">
        <v>232.7</v>
      </c>
      <c r="AC29" s="341">
        <v>206.5</v>
      </c>
      <c r="AD29" s="341">
        <v>205.9</v>
      </c>
      <c r="AE29" s="341">
        <v>238.4</v>
      </c>
      <c r="AF29" s="341">
        <v>236.3</v>
      </c>
      <c r="AG29" s="341">
        <v>207.5</v>
      </c>
      <c r="AH29" s="341">
        <v>210.9</v>
      </c>
      <c r="AI29" s="341">
        <v>248</v>
      </c>
      <c r="AJ29" s="341">
        <v>234.9</v>
      </c>
      <c r="AK29" s="341">
        <v>225.6</v>
      </c>
      <c r="AL29" s="341">
        <v>213.5</v>
      </c>
      <c r="AM29" s="341">
        <v>244.4</v>
      </c>
      <c r="AN29" s="341">
        <v>256.7</v>
      </c>
      <c r="AO29" s="341">
        <v>240.7</v>
      </c>
      <c r="AP29" s="341">
        <v>231.7</v>
      </c>
      <c r="AQ29" s="341">
        <v>264</v>
      </c>
      <c r="AR29" s="341">
        <v>266.10000000000002</v>
      </c>
      <c r="AS29" s="341">
        <v>250.9</v>
      </c>
      <c r="AT29" s="341">
        <v>240.4</v>
      </c>
      <c r="AU29" s="341">
        <v>267.2</v>
      </c>
      <c r="AV29" s="341">
        <v>274.89999999999998</v>
      </c>
      <c r="AW29" s="341">
        <v>255.4</v>
      </c>
      <c r="AX29" s="341">
        <v>246.5</v>
      </c>
      <c r="AY29" s="341">
        <v>274.8</v>
      </c>
      <c r="AZ29" s="341">
        <v>282.89999999999998</v>
      </c>
      <c r="BA29" s="358">
        <v>257.3</v>
      </c>
      <c r="BB29" s="288"/>
      <c r="BC29" s="308">
        <f t="shared" si="2"/>
        <v>9.4000000000000341</v>
      </c>
      <c r="BD29" s="332">
        <f t="shared" si="3"/>
        <v>10.200000000000017</v>
      </c>
      <c r="BE29" s="332">
        <f t="shared" si="4"/>
        <v>8.7000000000000171</v>
      </c>
      <c r="BF29" s="332">
        <f t="shared" si="5"/>
        <v>3.1999999999999886</v>
      </c>
      <c r="BG29" s="332">
        <f t="shared" si="6"/>
        <v>8.7999999999999545</v>
      </c>
      <c r="BH29" s="332">
        <f t="shared" si="7"/>
        <v>4.5</v>
      </c>
      <c r="BI29" s="332">
        <f t="shared" si="8"/>
        <v>6.0999999999999943</v>
      </c>
      <c r="BJ29" s="332">
        <f t="shared" si="22"/>
        <v>7.6000000000000227</v>
      </c>
      <c r="BK29" s="332">
        <f t="shared" si="22"/>
        <v>8</v>
      </c>
      <c r="BL29" s="305">
        <f t="shared" si="23"/>
        <v>1.9000000000000057</v>
      </c>
      <c r="BN29" s="307">
        <f t="shared" si="12"/>
        <v>3.661862095831725E-2</v>
      </c>
      <c r="BO29" s="333">
        <f t="shared" si="13"/>
        <v>4.2376402160365645E-2</v>
      </c>
      <c r="BP29" s="333">
        <f t="shared" si="14"/>
        <v>3.7548554164868353E-2</v>
      </c>
      <c r="BQ29" s="333">
        <f t="shared" si="15"/>
        <v>1.2121212121211977E-2</v>
      </c>
      <c r="BR29" s="333">
        <f t="shared" si="16"/>
        <v>3.3070274332957394E-2</v>
      </c>
      <c r="BS29" s="333">
        <f t="shared" si="17"/>
        <v>1.7935432443204391E-2</v>
      </c>
      <c r="BT29" s="333">
        <f t="shared" si="18"/>
        <v>2.5374376039933422E-2</v>
      </c>
      <c r="BU29" s="333">
        <f t="shared" si="19"/>
        <v>2.8443113772455231E-2</v>
      </c>
      <c r="BV29" s="333">
        <f t="shared" si="20"/>
        <v>2.9101491451436923E-2</v>
      </c>
      <c r="BW29" s="306">
        <f t="shared" si="21"/>
        <v>7.4393108848864742E-3</v>
      </c>
    </row>
    <row r="30" spans="1:75" ht="14.4" x14ac:dyDescent="0.3">
      <c r="A30" s="75">
        <v>26</v>
      </c>
      <c r="B30" s="63" t="s">
        <v>29</v>
      </c>
      <c r="C30" s="63" t="s">
        <v>15</v>
      </c>
      <c r="D30" s="341">
        <v>61.8</v>
      </c>
      <c r="E30" s="341">
        <v>58.4</v>
      </c>
      <c r="F30" s="341">
        <v>57.4</v>
      </c>
      <c r="G30" s="341">
        <v>64</v>
      </c>
      <c r="H30" s="341">
        <v>60.4</v>
      </c>
      <c r="I30" s="341">
        <v>56</v>
      </c>
      <c r="J30" s="341">
        <v>55.4</v>
      </c>
      <c r="K30" s="341">
        <v>60.3</v>
      </c>
      <c r="L30" s="341">
        <v>61.3</v>
      </c>
      <c r="M30" s="341">
        <v>57</v>
      </c>
      <c r="N30" s="341">
        <v>56.2</v>
      </c>
      <c r="O30" s="341">
        <v>61.8</v>
      </c>
      <c r="P30" s="341">
        <v>61.8</v>
      </c>
      <c r="Q30" s="341">
        <v>55.1</v>
      </c>
      <c r="R30" s="341">
        <v>54.9</v>
      </c>
      <c r="S30" s="341">
        <v>60.1</v>
      </c>
      <c r="T30" s="341">
        <v>62.4</v>
      </c>
      <c r="U30" s="341">
        <v>53.7</v>
      </c>
      <c r="V30" s="341">
        <v>56.4</v>
      </c>
      <c r="W30" s="341">
        <v>60.6</v>
      </c>
      <c r="X30" s="341">
        <v>62.6</v>
      </c>
      <c r="Y30" s="341">
        <v>55.4</v>
      </c>
      <c r="Z30" s="341">
        <v>54.2</v>
      </c>
      <c r="AA30" s="341">
        <v>62.2</v>
      </c>
      <c r="AB30" s="341">
        <v>62.1</v>
      </c>
      <c r="AC30" s="341">
        <v>56</v>
      </c>
      <c r="AD30" s="341">
        <v>56.5</v>
      </c>
      <c r="AE30" s="341">
        <v>61.8</v>
      </c>
      <c r="AF30" s="341">
        <v>61.4</v>
      </c>
      <c r="AG30" s="341">
        <v>54.8</v>
      </c>
      <c r="AH30" s="341">
        <v>57.9</v>
      </c>
      <c r="AI30" s="341">
        <v>64.5</v>
      </c>
      <c r="AJ30" s="341">
        <v>60.9</v>
      </c>
      <c r="AK30" s="341">
        <v>55</v>
      </c>
      <c r="AL30" s="341">
        <v>57.6</v>
      </c>
      <c r="AM30" s="341">
        <v>63.6</v>
      </c>
      <c r="AN30" s="341">
        <v>63.1</v>
      </c>
      <c r="AO30" s="341">
        <v>57.7</v>
      </c>
      <c r="AP30" s="341">
        <v>56.4</v>
      </c>
      <c r="AQ30" s="341">
        <v>64.400000000000006</v>
      </c>
      <c r="AR30" s="341">
        <v>62.4</v>
      </c>
      <c r="AS30" s="341">
        <v>58.3</v>
      </c>
      <c r="AT30" s="341">
        <v>57.1</v>
      </c>
      <c r="AU30" s="341">
        <v>67.900000000000006</v>
      </c>
      <c r="AV30" s="341">
        <v>64.599999999999994</v>
      </c>
      <c r="AW30" s="341">
        <v>57</v>
      </c>
      <c r="AX30" s="341">
        <v>58.4</v>
      </c>
      <c r="AY30" s="341">
        <v>66.2</v>
      </c>
      <c r="AZ30" s="341">
        <v>63</v>
      </c>
      <c r="BA30" s="358">
        <v>56.3</v>
      </c>
      <c r="BB30" s="288"/>
      <c r="BC30" s="308">
        <f t="shared" si="2"/>
        <v>-0.70000000000000284</v>
      </c>
      <c r="BD30" s="332">
        <f t="shared" si="3"/>
        <v>0.59999999999999432</v>
      </c>
      <c r="BE30" s="332">
        <f t="shared" si="4"/>
        <v>0.70000000000000284</v>
      </c>
      <c r="BF30" s="332">
        <f t="shared" si="5"/>
        <v>3.5</v>
      </c>
      <c r="BG30" s="332">
        <f t="shared" si="6"/>
        <v>2.1999999999999957</v>
      </c>
      <c r="BH30" s="332">
        <f t="shared" si="7"/>
        <v>-1.2999999999999972</v>
      </c>
      <c r="BI30" s="332">
        <f t="shared" si="8"/>
        <v>1.2999999999999972</v>
      </c>
      <c r="BJ30" s="332">
        <f t="shared" si="22"/>
        <v>-1.7000000000000028</v>
      </c>
      <c r="BK30" s="332">
        <f t="shared" si="22"/>
        <v>-1.5999999999999943</v>
      </c>
      <c r="BL30" s="305">
        <f t="shared" si="23"/>
        <v>-0.70000000000000284</v>
      </c>
      <c r="BN30" s="307">
        <f t="shared" si="12"/>
        <v>-1.1093502377179099E-2</v>
      </c>
      <c r="BO30" s="333">
        <f t="shared" si="13"/>
        <v>1.0398613518197486E-2</v>
      </c>
      <c r="BP30" s="333">
        <f t="shared" si="14"/>
        <v>1.2411347517730542E-2</v>
      </c>
      <c r="BQ30" s="333">
        <f t="shared" si="15"/>
        <v>5.4347826086956541E-2</v>
      </c>
      <c r="BR30" s="333">
        <f t="shared" si="16"/>
        <v>3.5256410256410131E-2</v>
      </c>
      <c r="BS30" s="333">
        <f t="shared" si="17"/>
        <v>-2.2298456260720356E-2</v>
      </c>
      <c r="BT30" s="333">
        <f t="shared" si="18"/>
        <v>2.27670753064797E-2</v>
      </c>
      <c r="BU30" s="333">
        <f t="shared" si="19"/>
        <v>-2.5036818851251863E-2</v>
      </c>
      <c r="BV30" s="333">
        <f t="shared" si="20"/>
        <v>-2.4767801857585092E-2</v>
      </c>
      <c r="BW30" s="306">
        <f t="shared" si="21"/>
        <v>-1.2280701754386003E-2</v>
      </c>
    </row>
    <row r="31" spans="1:75" ht="14.4" x14ac:dyDescent="0.3">
      <c r="A31" s="75">
        <v>27</v>
      </c>
      <c r="B31" s="63" t="s">
        <v>29</v>
      </c>
      <c r="C31" s="63" t="s">
        <v>46</v>
      </c>
      <c r="D31" s="341">
        <v>222.9</v>
      </c>
      <c r="E31" s="341">
        <v>211.7</v>
      </c>
      <c r="F31" s="341">
        <v>205</v>
      </c>
      <c r="G31" s="341">
        <v>228.1</v>
      </c>
      <c r="H31" s="341">
        <v>207.2</v>
      </c>
      <c r="I31" s="341">
        <v>202.8</v>
      </c>
      <c r="J31" s="341">
        <v>197.9</v>
      </c>
      <c r="K31" s="341">
        <v>210.9</v>
      </c>
      <c r="L31" s="341">
        <v>205.3</v>
      </c>
      <c r="M31" s="341">
        <v>208.8</v>
      </c>
      <c r="N31" s="341">
        <v>214.8</v>
      </c>
      <c r="O31" s="341">
        <v>237.1</v>
      </c>
      <c r="P31" s="341">
        <v>226.7</v>
      </c>
      <c r="Q31" s="341">
        <v>229.9</v>
      </c>
      <c r="R31" s="341">
        <v>230.4</v>
      </c>
      <c r="S31" s="341">
        <v>253.3</v>
      </c>
      <c r="T31" s="341">
        <v>239.9</v>
      </c>
      <c r="U31" s="341">
        <v>233.8</v>
      </c>
      <c r="V31" s="341">
        <v>232.8</v>
      </c>
      <c r="W31" s="341">
        <v>255</v>
      </c>
      <c r="X31" s="341">
        <v>244</v>
      </c>
      <c r="Y31" s="341">
        <v>235.5</v>
      </c>
      <c r="Z31" s="341">
        <v>236.7</v>
      </c>
      <c r="AA31" s="341">
        <v>257.2</v>
      </c>
      <c r="AB31" s="341">
        <v>248.9</v>
      </c>
      <c r="AC31" s="341">
        <v>239.9</v>
      </c>
      <c r="AD31" s="341">
        <v>241</v>
      </c>
      <c r="AE31" s="341">
        <v>265.39999999999998</v>
      </c>
      <c r="AF31" s="341">
        <v>263.8</v>
      </c>
      <c r="AG31" s="341">
        <v>250.5</v>
      </c>
      <c r="AH31" s="341">
        <v>254.9</v>
      </c>
      <c r="AI31" s="341">
        <v>277.60000000000002</v>
      </c>
      <c r="AJ31" s="341">
        <v>278.89999999999998</v>
      </c>
      <c r="AK31" s="341">
        <v>256.2</v>
      </c>
      <c r="AL31" s="341">
        <v>262.60000000000002</v>
      </c>
      <c r="AM31" s="341">
        <v>302.3</v>
      </c>
      <c r="AN31" s="341">
        <v>288.2</v>
      </c>
      <c r="AO31" s="341">
        <v>268.7</v>
      </c>
      <c r="AP31" s="341">
        <v>270.60000000000002</v>
      </c>
      <c r="AQ31" s="341">
        <v>307.3</v>
      </c>
      <c r="AR31" s="341">
        <v>299.2</v>
      </c>
      <c r="AS31" s="341">
        <v>277.89999999999998</v>
      </c>
      <c r="AT31" s="341">
        <v>278.8</v>
      </c>
      <c r="AU31" s="341">
        <v>310.10000000000002</v>
      </c>
      <c r="AV31" s="341">
        <v>305</v>
      </c>
      <c r="AW31" s="341">
        <v>283.89999999999998</v>
      </c>
      <c r="AX31" s="341">
        <v>274.7</v>
      </c>
      <c r="AY31" s="341">
        <v>311.7</v>
      </c>
      <c r="AZ31" s="341">
        <v>307.60000000000002</v>
      </c>
      <c r="BA31" s="358">
        <v>272.2</v>
      </c>
      <c r="BB31" s="288"/>
      <c r="BC31" s="308">
        <f t="shared" si="2"/>
        <v>11</v>
      </c>
      <c r="BD31" s="332">
        <f t="shared" si="3"/>
        <v>9.1999999999999886</v>
      </c>
      <c r="BE31" s="332">
        <f t="shared" si="4"/>
        <v>8.1999999999999886</v>
      </c>
      <c r="BF31" s="332">
        <f t="shared" si="5"/>
        <v>2.8000000000000114</v>
      </c>
      <c r="BG31" s="332">
        <f t="shared" si="6"/>
        <v>5.8000000000000114</v>
      </c>
      <c r="BH31" s="332">
        <f t="shared" si="7"/>
        <v>6</v>
      </c>
      <c r="BI31" s="332">
        <f t="shared" si="8"/>
        <v>-4.1000000000000227</v>
      </c>
      <c r="BJ31" s="332">
        <f t="shared" si="22"/>
        <v>1.5999999999999659</v>
      </c>
      <c r="BK31" s="332">
        <f t="shared" si="22"/>
        <v>2.6000000000000227</v>
      </c>
      <c r="BL31" s="305">
        <f t="shared" si="23"/>
        <v>-11.699999999999989</v>
      </c>
      <c r="BN31" s="307">
        <f t="shared" si="12"/>
        <v>3.8167938931297662E-2</v>
      </c>
      <c r="BO31" s="333">
        <f t="shared" si="13"/>
        <v>3.4238928172683147E-2</v>
      </c>
      <c r="BP31" s="333">
        <f t="shared" si="14"/>
        <v>3.0303030303030276E-2</v>
      </c>
      <c r="BQ31" s="333">
        <f t="shared" si="15"/>
        <v>9.1116173120728838E-3</v>
      </c>
      <c r="BR31" s="333">
        <f t="shared" si="16"/>
        <v>1.9385026737968047E-2</v>
      </c>
      <c r="BS31" s="333">
        <f t="shared" si="17"/>
        <v>2.1590500179920813E-2</v>
      </c>
      <c r="BT31" s="333">
        <f t="shared" si="18"/>
        <v>-1.4705882352941235E-2</v>
      </c>
      <c r="BU31" s="333">
        <f t="shared" si="19"/>
        <v>5.1596259271202705E-3</v>
      </c>
      <c r="BV31" s="333">
        <f t="shared" si="20"/>
        <v>8.5245901639345867E-3</v>
      </c>
      <c r="BW31" s="306">
        <f t="shared" si="21"/>
        <v>-4.1211694258541653E-2</v>
      </c>
    </row>
    <row r="32" spans="1:75" ht="14.4" x14ac:dyDescent="0.3">
      <c r="A32" s="75">
        <v>28</v>
      </c>
      <c r="B32" s="63" t="s">
        <v>29</v>
      </c>
      <c r="C32" s="63" t="s">
        <v>16</v>
      </c>
      <c r="D32" s="341">
        <v>53.4</v>
      </c>
      <c r="E32" s="341">
        <v>52.9</v>
      </c>
      <c r="F32" s="341">
        <v>53.4</v>
      </c>
      <c r="G32" s="341">
        <v>54.9</v>
      </c>
      <c r="H32" s="341">
        <v>57</v>
      </c>
      <c r="I32" s="341">
        <v>57.5</v>
      </c>
      <c r="J32" s="341">
        <v>58.2</v>
      </c>
      <c r="K32" s="341">
        <v>60.2</v>
      </c>
      <c r="L32" s="341">
        <v>60.2</v>
      </c>
      <c r="M32" s="341">
        <v>59.7</v>
      </c>
      <c r="N32" s="341">
        <v>60.9</v>
      </c>
      <c r="O32" s="341">
        <v>64</v>
      </c>
      <c r="P32" s="341">
        <v>64.900000000000006</v>
      </c>
      <c r="Q32" s="341">
        <v>67</v>
      </c>
      <c r="R32" s="341">
        <v>67.3</v>
      </c>
      <c r="S32" s="341">
        <v>66.3</v>
      </c>
      <c r="T32" s="341">
        <v>67.2</v>
      </c>
      <c r="U32" s="341">
        <v>71.3</v>
      </c>
      <c r="V32" s="341">
        <v>69.900000000000006</v>
      </c>
      <c r="W32" s="341">
        <v>71.599999999999994</v>
      </c>
      <c r="X32" s="341">
        <v>69.3</v>
      </c>
      <c r="Y32" s="341">
        <v>72.5</v>
      </c>
      <c r="Z32" s="341">
        <v>71.599999999999994</v>
      </c>
      <c r="AA32" s="341">
        <v>71.900000000000006</v>
      </c>
      <c r="AB32" s="341">
        <v>69.599999999999994</v>
      </c>
      <c r="AC32" s="341">
        <v>74.400000000000006</v>
      </c>
      <c r="AD32" s="341">
        <v>74.2</v>
      </c>
      <c r="AE32" s="341">
        <v>76</v>
      </c>
      <c r="AF32" s="341">
        <v>75.8</v>
      </c>
      <c r="AG32" s="341">
        <v>78.7</v>
      </c>
      <c r="AH32" s="341">
        <v>75.2</v>
      </c>
      <c r="AI32" s="341">
        <v>76.3</v>
      </c>
      <c r="AJ32" s="341">
        <v>82.6</v>
      </c>
      <c r="AK32" s="341">
        <v>85.3</v>
      </c>
      <c r="AL32" s="341">
        <v>83.7</v>
      </c>
      <c r="AM32" s="341">
        <v>84.9</v>
      </c>
      <c r="AN32" s="341">
        <v>82.3</v>
      </c>
      <c r="AO32" s="341">
        <v>85.4</v>
      </c>
      <c r="AP32" s="341">
        <v>82</v>
      </c>
      <c r="AQ32" s="341">
        <v>83.2</v>
      </c>
      <c r="AR32" s="341">
        <v>85.3</v>
      </c>
      <c r="AS32" s="341">
        <v>87.9</v>
      </c>
      <c r="AT32" s="341">
        <v>84.2</v>
      </c>
      <c r="AU32" s="341">
        <v>82.6</v>
      </c>
      <c r="AV32" s="341">
        <v>86.9</v>
      </c>
      <c r="AW32" s="341">
        <v>89.3</v>
      </c>
      <c r="AX32" s="341">
        <v>84.5</v>
      </c>
      <c r="AY32" s="341">
        <v>84.8</v>
      </c>
      <c r="AZ32" s="341">
        <v>88.8</v>
      </c>
      <c r="BA32" s="358">
        <v>89.6</v>
      </c>
      <c r="BB32" s="288"/>
      <c r="BC32" s="308">
        <f>IFERROR(AR32-AN32,"..")</f>
        <v>3</v>
      </c>
      <c r="BD32" s="332">
        <f t="shared" si="3"/>
        <v>2.5</v>
      </c>
      <c r="BE32" s="332">
        <f t="shared" si="4"/>
        <v>2.2000000000000028</v>
      </c>
      <c r="BF32" s="332">
        <f t="shared" si="5"/>
        <v>-0.60000000000000853</v>
      </c>
      <c r="BG32" s="332">
        <f t="shared" si="6"/>
        <v>1.6000000000000085</v>
      </c>
      <c r="BH32" s="332">
        <f t="shared" si="7"/>
        <v>1.3999999999999915</v>
      </c>
      <c r="BI32" s="332">
        <f t="shared" si="8"/>
        <v>0.29999999999999716</v>
      </c>
      <c r="BJ32" s="332">
        <f t="shared" si="22"/>
        <v>2.2000000000000028</v>
      </c>
      <c r="BK32" s="332">
        <f t="shared" si="22"/>
        <v>1.8999999999999915</v>
      </c>
      <c r="BL32" s="305">
        <f t="shared" si="23"/>
        <v>0.29999999999999716</v>
      </c>
      <c r="BN32" s="307">
        <f t="shared" si="12"/>
        <v>3.6452004860267229E-2</v>
      </c>
      <c r="BO32" s="333">
        <f t="shared" si="13"/>
        <v>2.9274004683840671E-2</v>
      </c>
      <c r="BP32" s="333">
        <f t="shared" si="14"/>
        <v>2.6829268292682951E-2</v>
      </c>
      <c r="BQ32" s="333">
        <f t="shared" si="15"/>
        <v>-7.2115384615385469E-3</v>
      </c>
      <c r="BR32" s="333">
        <f t="shared" si="16"/>
        <v>1.8757327080891173E-2</v>
      </c>
      <c r="BS32" s="333">
        <f t="shared" si="17"/>
        <v>1.5927189988623303E-2</v>
      </c>
      <c r="BT32" s="333">
        <f t="shared" si="18"/>
        <v>3.5629453681709222E-3</v>
      </c>
      <c r="BU32" s="333">
        <f t="shared" si="19"/>
        <v>2.6634382566586012E-2</v>
      </c>
      <c r="BV32" s="333">
        <f t="shared" si="20"/>
        <v>2.1864211737629313E-2</v>
      </c>
      <c r="BW32" s="306">
        <f t="shared" si="21"/>
        <v>3.3594624860022737E-3</v>
      </c>
    </row>
    <row r="33" spans="1:75" ht="14.4" x14ac:dyDescent="0.3">
      <c r="A33" s="75">
        <v>29</v>
      </c>
      <c r="B33" s="63" t="s">
        <v>29</v>
      </c>
      <c r="C33" s="63" t="s">
        <v>17</v>
      </c>
      <c r="D33" s="341">
        <v>50.9</v>
      </c>
      <c r="E33" s="341">
        <v>53.6</v>
      </c>
      <c r="F33" s="341">
        <v>58.4</v>
      </c>
      <c r="G33" s="341">
        <v>54.8</v>
      </c>
      <c r="H33" s="341">
        <v>50.5</v>
      </c>
      <c r="I33" s="341">
        <v>54.3</v>
      </c>
      <c r="J33" s="341">
        <v>58.9</v>
      </c>
      <c r="K33" s="341">
        <v>56.8</v>
      </c>
      <c r="L33" s="341">
        <v>54.4</v>
      </c>
      <c r="M33" s="341">
        <v>56.3</v>
      </c>
      <c r="N33" s="341">
        <v>61.3</v>
      </c>
      <c r="O33" s="341">
        <v>58.8</v>
      </c>
      <c r="P33" s="341">
        <v>57.1</v>
      </c>
      <c r="Q33" s="341">
        <v>59.9</v>
      </c>
      <c r="R33" s="341">
        <v>64.099999999999994</v>
      </c>
      <c r="S33" s="341">
        <v>60.9</v>
      </c>
      <c r="T33" s="341">
        <v>49.1</v>
      </c>
      <c r="U33" s="341">
        <v>52.3</v>
      </c>
      <c r="V33" s="341">
        <v>55.5</v>
      </c>
      <c r="W33" s="341">
        <v>53.8</v>
      </c>
      <c r="X33" s="341">
        <v>49.9</v>
      </c>
      <c r="Y33" s="341">
        <v>55.1</v>
      </c>
      <c r="Z33" s="341">
        <v>56.6</v>
      </c>
      <c r="AA33" s="341">
        <v>54.7</v>
      </c>
      <c r="AB33" s="341">
        <v>54.9</v>
      </c>
      <c r="AC33" s="341">
        <v>57</v>
      </c>
      <c r="AD33" s="341">
        <v>60.7</v>
      </c>
      <c r="AE33" s="341">
        <v>57.7</v>
      </c>
      <c r="AF33" s="341">
        <v>54.5</v>
      </c>
      <c r="AG33" s="341">
        <v>59.4</v>
      </c>
      <c r="AH33" s="341">
        <v>64.400000000000006</v>
      </c>
      <c r="AI33" s="341">
        <v>58.9</v>
      </c>
      <c r="AJ33" s="341">
        <v>54.1</v>
      </c>
      <c r="AK33" s="341">
        <v>62.1</v>
      </c>
      <c r="AL33" s="341">
        <v>65.400000000000006</v>
      </c>
      <c r="AM33" s="341">
        <v>59.7</v>
      </c>
      <c r="AN33" s="341">
        <v>54.3</v>
      </c>
      <c r="AO33" s="341">
        <v>65</v>
      </c>
      <c r="AP33" s="341">
        <v>67.400000000000006</v>
      </c>
      <c r="AQ33" s="341">
        <v>62.1</v>
      </c>
      <c r="AR33" s="341">
        <v>58.2</v>
      </c>
      <c r="AS33" s="341">
        <v>69</v>
      </c>
      <c r="AT33" s="341">
        <v>69.3</v>
      </c>
      <c r="AU33" s="341">
        <v>63.1</v>
      </c>
      <c r="AV33" s="341">
        <v>56.8</v>
      </c>
      <c r="AW33" s="341">
        <v>68.5</v>
      </c>
      <c r="AX33" s="341">
        <v>70.900000000000006</v>
      </c>
      <c r="AY33" s="341">
        <v>67.5</v>
      </c>
      <c r="AZ33" s="341">
        <v>59.2</v>
      </c>
      <c r="BA33" s="358">
        <v>69.900000000000006</v>
      </c>
      <c r="BB33" s="288"/>
      <c r="BC33" s="308">
        <f t="shared" si="2"/>
        <v>3.9000000000000057</v>
      </c>
      <c r="BD33" s="332">
        <f t="shared" si="3"/>
        <v>4</v>
      </c>
      <c r="BE33" s="332">
        <f t="shared" si="4"/>
        <v>1.8999999999999915</v>
      </c>
      <c r="BF33" s="332">
        <f t="shared" si="5"/>
        <v>1</v>
      </c>
      <c r="BG33" s="332">
        <f t="shared" si="6"/>
        <v>-1.4000000000000057</v>
      </c>
      <c r="BH33" s="332">
        <f t="shared" si="7"/>
        <v>-0.5</v>
      </c>
      <c r="BI33" s="332">
        <f t="shared" si="8"/>
        <v>1.6000000000000085</v>
      </c>
      <c r="BJ33" s="332">
        <f t="shared" si="22"/>
        <v>4.3999999999999986</v>
      </c>
      <c r="BK33" s="332">
        <f t="shared" si="22"/>
        <v>2.4000000000000057</v>
      </c>
      <c r="BL33" s="305">
        <f t="shared" si="23"/>
        <v>1.4000000000000057</v>
      </c>
      <c r="BN33" s="307">
        <f t="shared" si="12"/>
        <v>7.1823204419889652E-2</v>
      </c>
      <c r="BO33" s="333">
        <f t="shared" si="13"/>
        <v>6.1538461538461542E-2</v>
      </c>
      <c r="BP33" s="333">
        <f t="shared" si="14"/>
        <v>2.8189910979228294E-2</v>
      </c>
      <c r="BQ33" s="333">
        <f t="shared" si="15"/>
        <v>1.6103059581320522E-2</v>
      </c>
      <c r="BR33" s="333">
        <f t="shared" si="16"/>
        <v>-2.4054982817869552E-2</v>
      </c>
      <c r="BS33" s="333">
        <f t="shared" si="17"/>
        <v>-7.2463768115942351E-3</v>
      </c>
      <c r="BT33" s="333">
        <f t="shared" si="18"/>
        <v>2.3088023088023268E-2</v>
      </c>
      <c r="BU33" s="333">
        <f t="shared" si="19"/>
        <v>6.9730586370839953E-2</v>
      </c>
      <c r="BV33" s="333">
        <f t="shared" si="20"/>
        <v>4.2253521126760729E-2</v>
      </c>
      <c r="BW33" s="306">
        <f t="shared" si="21"/>
        <v>2.0437956204379715E-2</v>
      </c>
    </row>
    <row r="34" spans="1:75" ht="14.4" x14ac:dyDescent="0.3">
      <c r="A34" s="75">
        <v>30</v>
      </c>
      <c r="B34" s="63" t="s">
        <v>29</v>
      </c>
      <c r="C34" s="63" t="s">
        <v>18</v>
      </c>
      <c r="D34" s="341">
        <v>63.6</v>
      </c>
      <c r="E34" s="341">
        <v>69.099999999999994</v>
      </c>
      <c r="F34" s="341">
        <v>72.8</v>
      </c>
      <c r="G34" s="341">
        <v>69</v>
      </c>
      <c r="H34" s="341">
        <v>68.099999999999994</v>
      </c>
      <c r="I34" s="341">
        <v>74</v>
      </c>
      <c r="J34" s="341">
        <v>78</v>
      </c>
      <c r="K34" s="341">
        <v>74.2</v>
      </c>
      <c r="L34" s="341">
        <v>72.900000000000006</v>
      </c>
      <c r="M34" s="341">
        <v>79.099999999999994</v>
      </c>
      <c r="N34" s="341">
        <v>83</v>
      </c>
      <c r="O34" s="341">
        <v>79.3</v>
      </c>
      <c r="P34" s="341">
        <v>79.8</v>
      </c>
      <c r="Q34" s="341">
        <v>88.5</v>
      </c>
      <c r="R34" s="341">
        <v>93.2</v>
      </c>
      <c r="S34" s="341">
        <v>88.1</v>
      </c>
      <c r="T34" s="341">
        <v>83.5</v>
      </c>
      <c r="U34" s="341">
        <v>92.1</v>
      </c>
      <c r="V34" s="341">
        <v>93.4</v>
      </c>
      <c r="W34" s="341">
        <v>90.6</v>
      </c>
      <c r="X34" s="341">
        <v>88.8</v>
      </c>
      <c r="Y34" s="341">
        <v>97.1</v>
      </c>
      <c r="Z34" s="341">
        <v>98.6</v>
      </c>
      <c r="AA34" s="341">
        <v>97.7</v>
      </c>
      <c r="AB34" s="341">
        <v>94.9</v>
      </c>
      <c r="AC34" s="341">
        <v>103.7</v>
      </c>
      <c r="AD34" s="341">
        <v>106.1</v>
      </c>
      <c r="AE34" s="341">
        <v>104.5</v>
      </c>
      <c r="AF34" s="341">
        <v>102.6</v>
      </c>
      <c r="AG34" s="341">
        <v>108.1</v>
      </c>
      <c r="AH34" s="341">
        <v>113.9</v>
      </c>
      <c r="AI34" s="341">
        <v>106.7</v>
      </c>
      <c r="AJ34" s="341">
        <v>120.2</v>
      </c>
      <c r="AK34" s="341">
        <v>119.5</v>
      </c>
      <c r="AL34" s="341">
        <v>130.5</v>
      </c>
      <c r="AM34" s="341">
        <v>117.4</v>
      </c>
      <c r="AN34" s="341">
        <v>116.9</v>
      </c>
      <c r="AO34" s="341">
        <v>111.7</v>
      </c>
      <c r="AP34" s="341">
        <v>119.9</v>
      </c>
      <c r="AQ34" s="341">
        <v>108.3</v>
      </c>
      <c r="AR34" s="341">
        <v>116.5</v>
      </c>
      <c r="AS34" s="341">
        <v>111.1</v>
      </c>
      <c r="AT34" s="341">
        <v>117.9</v>
      </c>
      <c r="AU34" s="341">
        <v>102.2</v>
      </c>
      <c r="AV34" s="341">
        <v>107.5</v>
      </c>
      <c r="AW34" s="341">
        <v>107.8</v>
      </c>
      <c r="AX34" s="341">
        <v>112.5</v>
      </c>
      <c r="AY34" s="341">
        <v>100.5</v>
      </c>
      <c r="AZ34" s="341">
        <v>105.9</v>
      </c>
      <c r="BA34" s="358">
        <v>96.1</v>
      </c>
      <c r="BB34" s="288"/>
      <c r="BC34" s="308">
        <f t="shared" si="2"/>
        <v>-0.40000000000000568</v>
      </c>
      <c r="BD34" s="332">
        <f t="shared" si="3"/>
        <v>-0.60000000000000853</v>
      </c>
      <c r="BE34" s="332">
        <f t="shared" si="4"/>
        <v>-2</v>
      </c>
      <c r="BF34" s="332">
        <f t="shared" si="5"/>
        <v>-6.0999999999999943</v>
      </c>
      <c r="BG34" s="332">
        <f t="shared" si="6"/>
        <v>-9</v>
      </c>
      <c r="BH34" s="332">
        <f t="shared" si="7"/>
        <v>-3.2999999999999972</v>
      </c>
      <c r="BI34" s="332">
        <f t="shared" si="8"/>
        <v>-5.4000000000000057</v>
      </c>
      <c r="BJ34" s="332">
        <f t="shared" si="22"/>
        <v>-1.7000000000000028</v>
      </c>
      <c r="BK34" s="332">
        <f t="shared" si="22"/>
        <v>-1.5999999999999943</v>
      </c>
      <c r="BL34" s="305">
        <f t="shared" si="23"/>
        <v>-11.700000000000003</v>
      </c>
      <c r="BN34" s="307">
        <f t="shared" si="12"/>
        <v>-3.4217279726261873E-3</v>
      </c>
      <c r="BO34" s="333">
        <f t="shared" si="13"/>
        <v>-5.3715308863027111E-3</v>
      </c>
      <c r="BP34" s="333">
        <f t="shared" si="14"/>
        <v>-1.6680567139282787E-2</v>
      </c>
      <c r="BQ34" s="333">
        <f t="shared" si="15"/>
        <v>-5.632502308402576E-2</v>
      </c>
      <c r="BR34" s="333">
        <f t="shared" si="16"/>
        <v>-7.7253218884120178E-2</v>
      </c>
      <c r="BS34" s="333">
        <f t="shared" si="17"/>
        <v>-2.9702970297029729E-2</v>
      </c>
      <c r="BT34" s="333">
        <f t="shared" si="18"/>
        <v>-4.5801526717557328E-2</v>
      </c>
      <c r="BU34" s="333">
        <f t="shared" si="19"/>
        <v>-1.6634050880626305E-2</v>
      </c>
      <c r="BV34" s="333">
        <f t="shared" si="20"/>
        <v>-1.4883720930232491E-2</v>
      </c>
      <c r="BW34" s="306">
        <f t="shared" si="21"/>
        <v>-0.10853432282003717</v>
      </c>
    </row>
    <row r="35" spans="1:75" ht="14.4" x14ac:dyDescent="0.3">
      <c r="A35" s="75">
        <v>31</v>
      </c>
      <c r="B35" s="63" t="s">
        <v>29</v>
      </c>
      <c r="C35" s="63" t="s">
        <v>19</v>
      </c>
      <c r="D35" s="341">
        <v>42.7</v>
      </c>
      <c r="E35" s="341">
        <v>42.8</v>
      </c>
      <c r="F35" s="341">
        <v>43.8</v>
      </c>
      <c r="G35" s="341">
        <v>43.3</v>
      </c>
      <c r="H35" s="341">
        <v>41.4</v>
      </c>
      <c r="I35" s="341">
        <v>42.7</v>
      </c>
      <c r="J35" s="341">
        <v>44</v>
      </c>
      <c r="K35" s="341">
        <v>43.1</v>
      </c>
      <c r="L35" s="341">
        <v>43.3</v>
      </c>
      <c r="M35" s="341">
        <v>44.7</v>
      </c>
      <c r="N35" s="341">
        <v>45.6</v>
      </c>
      <c r="O35" s="341">
        <v>44.5</v>
      </c>
      <c r="P35" s="341">
        <v>42.8</v>
      </c>
      <c r="Q35" s="341">
        <v>44.9</v>
      </c>
      <c r="R35" s="341">
        <v>45.8</v>
      </c>
      <c r="S35" s="341">
        <v>44.2</v>
      </c>
      <c r="T35" s="341">
        <v>44.5</v>
      </c>
      <c r="U35" s="341">
        <v>46.7</v>
      </c>
      <c r="V35" s="341">
        <v>47.3</v>
      </c>
      <c r="W35" s="341">
        <v>46.3</v>
      </c>
      <c r="X35" s="341">
        <v>45.1</v>
      </c>
      <c r="Y35" s="341">
        <v>48.9</v>
      </c>
      <c r="Z35" s="341">
        <v>48.4</v>
      </c>
      <c r="AA35" s="341">
        <v>47.3</v>
      </c>
      <c r="AB35" s="341">
        <v>46.7</v>
      </c>
      <c r="AC35" s="341">
        <v>52.2</v>
      </c>
      <c r="AD35" s="341">
        <v>49.7</v>
      </c>
      <c r="AE35" s="341">
        <v>48.2</v>
      </c>
      <c r="AF35" s="341">
        <v>49.5</v>
      </c>
      <c r="AG35" s="341">
        <v>52.8</v>
      </c>
      <c r="AH35" s="341">
        <v>49.9</v>
      </c>
      <c r="AI35" s="341">
        <v>49.6</v>
      </c>
      <c r="AJ35" s="341">
        <v>48.9</v>
      </c>
      <c r="AK35" s="341">
        <v>55.8</v>
      </c>
      <c r="AL35" s="341">
        <v>50.6</v>
      </c>
      <c r="AM35" s="341">
        <v>51.3</v>
      </c>
      <c r="AN35" s="341">
        <v>53.9</v>
      </c>
      <c r="AO35" s="341">
        <v>59</v>
      </c>
      <c r="AP35" s="341">
        <v>52.9</v>
      </c>
      <c r="AQ35" s="341">
        <v>54.2</v>
      </c>
      <c r="AR35" s="341">
        <v>55.6</v>
      </c>
      <c r="AS35" s="341">
        <v>59.6</v>
      </c>
      <c r="AT35" s="341">
        <v>53.1</v>
      </c>
      <c r="AU35" s="341">
        <v>56.1</v>
      </c>
      <c r="AV35" s="341">
        <v>58.6</v>
      </c>
      <c r="AW35" s="341">
        <v>61</v>
      </c>
      <c r="AX35" s="341">
        <v>54.2</v>
      </c>
      <c r="AY35" s="341">
        <v>55.8</v>
      </c>
      <c r="AZ35" s="341">
        <v>58.9</v>
      </c>
      <c r="BA35" s="358">
        <v>50.9</v>
      </c>
      <c r="BB35" s="288"/>
      <c r="BC35" s="308">
        <f t="shared" si="2"/>
        <v>1.7000000000000028</v>
      </c>
      <c r="BD35" s="332">
        <f t="shared" si="3"/>
        <v>0.60000000000000142</v>
      </c>
      <c r="BE35" s="332">
        <f t="shared" si="4"/>
        <v>0.20000000000000284</v>
      </c>
      <c r="BF35" s="332">
        <f t="shared" si="5"/>
        <v>1.8999999999999986</v>
      </c>
      <c r="BG35" s="332">
        <f t="shared" si="6"/>
        <v>3</v>
      </c>
      <c r="BH35" s="332">
        <f t="shared" si="7"/>
        <v>1.3999999999999986</v>
      </c>
      <c r="BI35" s="332">
        <f t="shared" si="8"/>
        <v>1.1000000000000014</v>
      </c>
      <c r="BJ35" s="332">
        <f t="shared" si="22"/>
        <v>-0.30000000000000426</v>
      </c>
      <c r="BK35" s="332">
        <f t="shared" si="22"/>
        <v>0.29999999999999716</v>
      </c>
      <c r="BL35" s="305">
        <f t="shared" si="23"/>
        <v>-10.100000000000001</v>
      </c>
      <c r="BN35" s="307">
        <f t="shared" si="12"/>
        <v>3.153988868274582E-2</v>
      </c>
      <c r="BO35" s="333">
        <f t="shared" si="13"/>
        <v>1.0169491525423791E-2</v>
      </c>
      <c r="BP35" s="333">
        <f t="shared" si="14"/>
        <v>3.780718336483968E-3</v>
      </c>
      <c r="BQ35" s="333">
        <f t="shared" si="15"/>
        <v>3.5055350553505615E-2</v>
      </c>
      <c r="BR35" s="333">
        <f t="shared" si="16"/>
        <v>5.3956834532374209E-2</v>
      </c>
      <c r="BS35" s="333">
        <f t="shared" si="17"/>
        <v>2.3489932885905951E-2</v>
      </c>
      <c r="BT35" s="333">
        <f t="shared" si="18"/>
        <v>2.0715630885122405E-2</v>
      </c>
      <c r="BU35" s="333">
        <f t="shared" si="19"/>
        <v>-5.3475935828877219E-3</v>
      </c>
      <c r="BV35" s="333">
        <f t="shared" si="20"/>
        <v>5.1194539249146409E-3</v>
      </c>
      <c r="BW35" s="306">
        <f t="shared" si="21"/>
        <v>-0.16557377049180333</v>
      </c>
    </row>
    <row r="36" spans="1:75" ht="14.4" x14ac:dyDescent="0.3">
      <c r="A36" s="75">
        <v>32</v>
      </c>
      <c r="B36" s="63" t="s">
        <v>29</v>
      </c>
      <c r="C36" s="63" t="s">
        <v>20</v>
      </c>
      <c r="D36" s="341">
        <v>51.1</v>
      </c>
      <c r="E36" s="341">
        <v>56.5</v>
      </c>
      <c r="F36" s="341">
        <v>56.8</v>
      </c>
      <c r="G36" s="341">
        <v>50.5</v>
      </c>
      <c r="H36" s="341">
        <v>51.9</v>
      </c>
      <c r="I36" s="341">
        <v>56</v>
      </c>
      <c r="J36" s="341">
        <v>60.8</v>
      </c>
      <c r="K36" s="341">
        <v>53.3</v>
      </c>
      <c r="L36" s="341">
        <v>53.4</v>
      </c>
      <c r="M36" s="341">
        <v>57.8</v>
      </c>
      <c r="N36" s="341">
        <v>63.5</v>
      </c>
      <c r="O36" s="341">
        <v>54.4</v>
      </c>
      <c r="P36" s="341">
        <v>52.6</v>
      </c>
      <c r="Q36" s="341">
        <v>56.5</v>
      </c>
      <c r="R36" s="341">
        <v>61.3</v>
      </c>
      <c r="S36" s="341">
        <v>52.1</v>
      </c>
      <c r="T36" s="341">
        <v>54.7</v>
      </c>
      <c r="U36" s="341">
        <v>57.9</v>
      </c>
      <c r="V36" s="341">
        <v>60.6</v>
      </c>
      <c r="W36" s="341">
        <v>56.5</v>
      </c>
      <c r="X36" s="341">
        <v>57.2</v>
      </c>
      <c r="Y36" s="341">
        <v>60.8</v>
      </c>
      <c r="Z36" s="341">
        <v>63.2</v>
      </c>
      <c r="AA36" s="341">
        <v>57.5</v>
      </c>
      <c r="AB36" s="341">
        <v>60.8</v>
      </c>
      <c r="AC36" s="341">
        <v>64.099999999999994</v>
      </c>
      <c r="AD36" s="341">
        <v>66.3</v>
      </c>
      <c r="AE36" s="341">
        <v>54.8</v>
      </c>
      <c r="AF36" s="341">
        <v>59.1</v>
      </c>
      <c r="AG36" s="341">
        <v>63.2</v>
      </c>
      <c r="AH36" s="341">
        <v>63.7</v>
      </c>
      <c r="AI36" s="341">
        <v>53.1</v>
      </c>
      <c r="AJ36" s="341">
        <v>57.5</v>
      </c>
      <c r="AK36" s="341">
        <v>65.8</v>
      </c>
      <c r="AL36" s="341">
        <v>64.599999999999994</v>
      </c>
      <c r="AM36" s="341">
        <v>54.7</v>
      </c>
      <c r="AN36" s="341">
        <v>56.5</v>
      </c>
      <c r="AO36" s="341">
        <v>63.6</v>
      </c>
      <c r="AP36" s="341">
        <v>64.599999999999994</v>
      </c>
      <c r="AQ36" s="341">
        <v>55.6</v>
      </c>
      <c r="AR36" s="341">
        <v>54.3</v>
      </c>
      <c r="AS36" s="341">
        <v>63.8</v>
      </c>
      <c r="AT36" s="341">
        <v>65.8</v>
      </c>
      <c r="AU36" s="341">
        <v>55.7</v>
      </c>
      <c r="AV36" s="341">
        <v>56</v>
      </c>
      <c r="AW36" s="341">
        <v>65.2</v>
      </c>
      <c r="AX36" s="341">
        <v>62</v>
      </c>
      <c r="AY36" s="341">
        <v>50</v>
      </c>
      <c r="AZ36" s="341">
        <v>51.4</v>
      </c>
      <c r="BA36" s="358">
        <v>62.7</v>
      </c>
      <c r="BB36" s="288"/>
      <c r="BC36" s="308">
        <f t="shared" si="2"/>
        <v>-2.2000000000000028</v>
      </c>
      <c r="BD36" s="332">
        <f t="shared" si="3"/>
        <v>0.19999999999999574</v>
      </c>
      <c r="BE36" s="332">
        <f t="shared" si="4"/>
        <v>1.2000000000000028</v>
      </c>
      <c r="BF36" s="332">
        <f t="shared" si="5"/>
        <v>0.10000000000000142</v>
      </c>
      <c r="BG36" s="332">
        <f t="shared" si="6"/>
        <v>1.7000000000000028</v>
      </c>
      <c r="BH36" s="332">
        <f t="shared" si="7"/>
        <v>1.4000000000000057</v>
      </c>
      <c r="BI36" s="332">
        <f t="shared" si="8"/>
        <v>-3.7999999999999972</v>
      </c>
      <c r="BJ36" s="332">
        <f t="shared" si="22"/>
        <v>-5.7000000000000028</v>
      </c>
      <c r="BK36" s="332">
        <f t="shared" si="22"/>
        <v>-4.6000000000000014</v>
      </c>
      <c r="BL36" s="305">
        <f t="shared" si="23"/>
        <v>-2.5</v>
      </c>
      <c r="BN36" s="307">
        <f t="shared" si="12"/>
        <v>-3.8938053097345215E-2</v>
      </c>
      <c r="BO36" s="333">
        <f t="shared" si="13"/>
        <v>3.1446540880502027E-3</v>
      </c>
      <c r="BP36" s="333">
        <f t="shared" si="14"/>
        <v>1.8575851393188847E-2</v>
      </c>
      <c r="BQ36" s="333">
        <f t="shared" si="15"/>
        <v>1.7985611510791255E-3</v>
      </c>
      <c r="BR36" s="333">
        <f t="shared" si="16"/>
        <v>3.130755064456725E-2</v>
      </c>
      <c r="BS36" s="333">
        <f t="shared" si="17"/>
        <v>2.1943573667711602E-2</v>
      </c>
      <c r="BT36" s="333">
        <f t="shared" si="18"/>
        <v>-5.7750759878419378E-2</v>
      </c>
      <c r="BU36" s="333">
        <f t="shared" si="19"/>
        <v>-0.10233393177737882</v>
      </c>
      <c r="BV36" s="333">
        <f t="shared" si="20"/>
        <v>-8.2142857142857184E-2</v>
      </c>
      <c r="BW36" s="306">
        <f t="shared" si="21"/>
        <v>-3.834355828220859E-2</v>
      </c>
    </row>
    <row r="37" spans="1:75" ht="14.4" x14ac:dyDescent="0.3">
      <c r="A37" s="75">
        <v>33</v>
      </c>
      <c r="B37" s="63" t="s">
        <v>183</v>
      </c>
      <c r="C37" s="63" t="s">
        <v>50</v>
      </c>
      <c r="D37" s="341">
        <v>115.8</v>
      </c>
      <c r="E37" s="341">
        <v>103.6</v>
      </c>
      <c r="F37" s="341">
        <v>107.7</v>
      </c>
      <c r="G37" s="341">
        <v>99.5</v>
      </c>
      <c r="H37" s="341">
        <v>116.8</v>
      </c>
      <c r="I37" s="341">
        <v>106.1</v>
      </c>
      <c r="J37" s="341">
        <v>109.1</v>
      </c>
      <c r="K37" s="341">
        <v>98.6</v>
      </c>
      <c r="L37" s="341">
        <v>117.8</v>
      </c>
      <c r="M37" s="341">
        <v>104.7</v>
      </c>
      <c r="N37" s="341">
        <v>110.2</v>
      </c>
      <c r="O37" s="341">
        <v>96.1</v>
      </c>
      <c r="P37" s="341">
        <v>117.7</v>
      </c>
      <c r="Q37" s="341">
        <v>102.6</v>
      </c>
      <c r="R37" s="341">
        <v>108.4</v>
      </c>
      <c r="S37" s="341">
        <v>95</v>
      </c>
      <c r="T37" s="341">
        <v>127.5</v>
      </c>
      <c r="U37" s="341">
        <v>104.9</v>
      </c>
      <c r="V37" s="341">
        <v>112.1</v>
      </c>
      <c r="W37" s="341">
        <v>94.7</v>
      </c>
      <c r="X37" s="341">
        <v>136.6</v>
      </c>
      <c r="Y37" s="341">
        <v>105.4</v>
      </c>
      <c r="Z37" s="341">
        <v>119.1</v>
      </c>
      <c r="AA37" s="341">
        <v>96.3</v>
      </c>
      <c r="AB37" s="341">
        <v>139</v>
      </c>
      <c r="AC37" s="341">
        <v>108.8</v>
      </c>
      <c r="AD37" s="341">
        <v>124.3</v>
      </c>
      <c r="AE37" s="341">
        <v>98.3</v>
      </c>
      <c r="AF37" s="341">
        <v>139.30000000000001</v>
      </c>
      <c r="AG37" s="341">
        <v>109.4</v>
      </c>
      <c r="AH37" s="341">
        <v>128.19999999999999</v>
      </c>
      <c r="AI37" s="341">
        <v>104.4</v>
      </c>
      <c r="AJ37" s="341">
        <v>137.4</v>
      </c>
      <c r="AK37" s="341">
        <v>111.4</v>
      </c>
      <c r="AL37" s="341">
        <v>128.4</v>
      </c>
      <c r="AM37" s="341">
        <v>105.4</v>
      </c>
      <c r="AN37" s="341">
        <v>130.4</v>
      </c>
      <c r="AO37" s="341">
        <v>122.8</v>
      </c>
      <c r="AP37" s="341">
        <v>128.6</v>
      </c>
      <c r="AQ37" s="341">
        <v>117.9</v>
      </c>
      <c r="AR37" s="341">
        <v>133.30000000000001</v>
      </c>
      <c r="AS37" s="341">
        <v>120.1</v>
      </c>
      <c r="AT37" s="341">
        <v>126.4</v>
      </c>
      <c r="AU37" s="341">
        <v>123.4</v>
      </c>
      <c r="AV37" s="341">
        <v>137.1</v>
      </c>
      <c r="AW37" s="341">
        <v>121.1</v>
      </c>
      <c r="AX37" s="341">
        <v>126.4</v>
      </c>
      <c r="AY37" s="341">
        <v>122.8</v>
      </c>
      <c r="AZ37" s="341">
        <v>134.30000000000001</v>
      </c>
      <c r="BA37" s="358">
        <v>120.5</v>
      </c>
      <c r="BB37" s="288"/>
      <c r="BC37" s="308">
        <f t="shared" si="2"/>
        <v>2.9000000000000057</v>
      </c>
      <c r="BD37" s="332">
        <f t="shared" si="3"/>
        <v>-2.7000000000000028</v>
      </c>
      <c r="BE37" s="332">
        <f t="shared" si="4"/>
        <v>-2.1999999999999886</v>
      </c>
      <c r="BF37" s="332">
        <f t="shared" si="5"/>
        <v>5.5</v>
      </c>
      <c r="BG37" s="332">
        <f t="shared" si="6"/>
        <v>3.7999999999999829</v>
      </c>
      <c r="BH37" s="332">
        <f t="shared" si="7"/>
        <v>1</v>
      </c>
      <c r="BI37" s="332">
        <f t="shared" si="8"/>
        <v>0</v>
      </c>
      <c r="BJ37" s="332">
        <f t="shared" si="22"/>
        <v>-0.60000000000000853</v>
      </c>
      <c r="BK37" s="332">
        <f t="shared" si="22"/>
        <v>-2.7999999999999829</v>
      </c>
      <c r="BL37" s="305">
        <f t="shared" si="23"/>
        <v>-0.59999999999999432</v>
      </c>
      <c r="BN37" s="307">
        <f t="shared" si="12"/>
        <v>2.223926380368102E-2</v>
      </c>
      <c r="BO37" s="333">
        <f t="shared" si="13"/>
        <v>-2.1986970684039098E-2</v>
      </c>
      <c r="BP37" s="333">
        <f t="shared" si="14"/>
        <v>-1.7107309486780631E-2</v>
      </c>
      <c r="BQ37" s="333">
        <f t="shared" si="15"/>
        <v>4.6649703138252674E-2</v>
      </c>
      <c r="BR37" s="333">
        <f t="shared" si="16"/>
        <v>2.8507126781695202E-2</v>
      </c>
      <c r="BS37" s="333">
        <f t="shared" si="17"/>
        <v>8.3263946711074066E-3</v>
      </c>
      <c r="BT37" s="333">
        <f t="shared" si="18"/>
        <v>0</v>
      </c>
      <c r="BU37" s="333">
        <f t="shared" si="19"/>
        <v>-4.8622366288493257E-3</v>
      </c>
      <c r="BV37" s="333">
        <f t="shared" si="20"/>
        <v>-2.0423048869438243E-2</v>
      </c>
      <c r="BW37" s="306">
        <f t="shared" si="21"/>
        <v>-4.9545829892649884E-3</v>
      </c>
    </row>
    <row r="38" spans="1:75" ht="14.4" x14ac:dyDescent="0.3">
      <c r="A38" s="75">
        <v>34</v>
      </c>
      <c r="B38" s="63" t="s">
        <v>26</v>
      </c>
      <c r="C38" s="63" t="s">
        <v>47</v>
      </c>
      <c r="D38" s="341">
        <v>236.7</v>
      </c>
      <c r="E38" s="341">
        <v>239.3</v>
      </c>
      <c r="F38" s="341">
        <v>232.5</v>
      </c>
      <c r="G38" s="341">
        <v>228.3</v>
      </c>
      <c r="H38" s="341">
        <v>233.4</v>
      </c>
      <c r="I38" s="341">
        <v>234.3</v>
      </c>
      <c r="J38" s="341">
        <v>231.6</v>
      </c>
      <c r="K38" s="341">
        <v>231.9</v>
      </c>
      <c r="L38" s="341">
        <v>241.3</v>
      </c>
      <c r="M38" s="341">
        <v>241.9</v>
      </c>
      <c r="N38" s="341">
        <v>232.6</v>
      </c>
      <c r="O38" s="341">
        <v>235.4</v>
      </c>
      <c r="P38" s="341">
        <v>243.2</v>
      </c>
      <c r="Q38" s="341">
        <v>242.4</v>
      </c>
      <c r="R38" s="341">
        <v>232.7</v>
      </c>
      <c r="S38" s="341">
        <v>235.4</v>
      </c>
      <c r="T38" s="341">
        <v>246.8</v>
      </c>
      <c r="U38" s="341">
        <v>246.9</v>
      </c>
      <c r="V38" s="341">
        <v>237.7</v>
      </c>
      <c r="W38" s="341">
        <v>239.8</v>
      </c>
      <c r="X38" s="341">
        <v>252.6</v>
      </c>
      <c r="Y38" s="341">
        <v>253.1</v>
      </c>
      <c r="Z38" s="341">
        <v>242.8</v>
      </c>
      <c r="AA38" s="341">
        <v>244.7</v>
      </c>
      <c r="AB38" s="341">
        <v>256.3</v>
      </c>
      <c r="AC38" s="341">
        <v>255.9</v>
      </c>
      <c r="AD38" s="341">
        <v>245</v>
      </c>
      <c r="AE38" s="341">
        <v>247.6</v>
      </c>
      <c r="AF38" s="341">
        <v>259.7</v>
      </c>
      <c r="AG38" s="341">
        <v>256.60000000000002</v>
      </c>
      <c r="AH38" s="341">
        <v>245</v>
      </c>
      <c r="AI38" s="341">
        <v>247.8</v>
      </c>
      <c r="AJ38" s="341">
        <v>263</v>
      </c>
      <c r="AK38" s="341">
        <v>260.5</v>
      </c>
      <c r="AL38" s="341">
        <v>247.8</v>
      </c>
      <c r="AM38" s="341">
        <v>249.5</v>
      </c>
      <c r="AN38" s="341">
        <v>264.7</v>
      </c>
      <c r="AO38" s="341">
        <v>262.8</v>
      </c>
      <c r="AP38" s="341">
        <v>251.6</v>
      </c>
      <c r="AQ38" s="341">
        <v>253.3</v>
      </c>
      <c r="AR38" s="341">
        <v>268.7</v>
      </c>
      <c r="AS38" s="341">
        <v>267</v>
      </c>
      <c r="AT38" s="341">
        <v>254</v>
      </c>
      <c r="AU38" s="341">
        <v>257.3</v>
      </c>
      <c r="AV38" s="341">
        <v>272.8</v>
      </c>
      <c r="AW38" s="341">
        <v>269.3</v>
      </c>
      <c r="AX38" s="341">
        <v>256.7</v>
      </c>
      <c r="AY38" s="341">
        <v>258.8</v>
      </c>
      <c r="AZ38" s="341">
        <v>275.3</v>
      </c>
      <c r="BA38" s="358">
        <v>269.39999999999998</v>
      </c>
      <c r="BB38" s="288"/>
      <c r="BC38" s="308">
        <f t="shared" si="2"/>
        <v>4</v>
      </c>
      <c r="BD38" s="332">
        <f t="shared" si="3"/>
        <v>4.1999999999999886</v>
      </c>
      <c r="BE38" s="332">
        <f t="shared" si="4"/>
        <v>2.4000000000000057</v>
      </c>
      <c r="BF38" s="332">
        <f t="shared" si="5"/>
        <v>4</v>
      </c>
      <c r="BG38" s="332">
        <f t="shared" si="6"/>
        <v>4.1000000000000227</v>
      </c>
      <c r="BH38" s="332">
        <f t="shared" si="7"/>
        <v>2.3000000000000114</v>
      </c>
      <c r="BI38" s="332">
        <f t="shared" si="8"/>
        <v>2.6999999999999886</v>
      </c>
      <c r="BJ38" s="332">
        <f t="shared" si="22"/>
        <v>1.5</v>
      </c>
      <c r="BK38" s="332">
        <f t="shared" si="22"/>
        <v>2.5</v>
      </c>
      <c r="BL38" s="305">
        <f t="shared" si="23"/>
        <v>9.9999999999965894E-2</v>
      </c>
      <c r="BN38" s="307">
        <f t="shared" si="12"/>
        <v>1.5111446921042715E-2</v>
      </c>
      <c r="BO38" s="333">
        <f t="shared" si="13"/>
        <v>1.5981735159817267E-2</v>
      </c>
      <c r="BP38" s="333">
        <f t="shared" si="14"/>
        <v>9.5389507154213238E-3</v>
      </c>
      <c r="BQ38" s="333">
        <f t="shared" si="15"/>
        <v>1.5791551519936942E-2</v>
      </c>
      <c r="BR38" s="333">
        <f t="shared" si="16"/>
        <v>1.5258652772608849E-2</v>
      </c>
      <c r="BS38" s="333">
        <f t="shared" si="17"/>
        <v>8.6142322097377821E-3</v>
      </c>
      <c r="BT38" s="333">
        <f t="shared" si="18"/>
        <v>1.0629921259842412E-2</v>
      </c>
      <c r="BU38" s="333">
        <f t="shared" si="19"/>
        <v>5.8297706956860207E-3</v>
      </c>
      <c r="BV38" s="333">
        <f t="shared" si="20"/>
        <v>9.1642228739003961E-3</v>
      </c>
      <c r="BW38" s="306">
        <f t="shared" si="21"/>
        <v>3.7133308577774748E-4</v>
      </c>
    </row>
    <row r="39" spans="1:75" ht="14.4" x14ac:dyDescent="0.3">
      <c r="A39" s="75">
        <v>35</v>
      </c>
      <c r="B39" s="63" t="s">
        <v>26</v>
      </c>
      <c r="C39" s="63" t="s">
        <v>48</v>
      </c>
      <c r="D39" s="341">
        <v>841.3</v>
      </c>
      <c r="E39" s="341">
        <v>825.7</v>
      </c>
      <c r="F39" s="341">
        <v>840.6</v>
      </c>
      <c r="G39" s="341">
        <v>789.6</v>
      </c>
      <c r="H39" s="341">
        <v>824.4</v>
      </c>
      <c r="I39" s="341">
        <v>814.6</v>
      </c>
      <c r="J39" s="341">
        <v>819</v>
      </c>
      <c r="K39" s="341">
        <v>763.6</v>
      </c>
      <c r="L39" s="341">
        <v>805.5</v>
      </c>
      <c r="M39" s="341">
        <v>805.7</v>
      </c>
      <c r="N39" s="341">
        <v>817.6</v>
      </c>
      <c r="O39" s="341">
        <v>769.7</v>
      </c>
      <c r="P39" s="341">
        <v>808.2</v>
      </c>
      <c r="Q39" s="341">
        <v>810.8</v>
      </c>
      <c r="R39" s="341">
        <v>819.9</v>
      </c>
      <c r="S39" s="341">
        <v>771.5</v>
      </c>
      <c r="T39" s="341">
        <v>814.3</v>
      </c>
      <c r="U39" s="341">
        <v>816.1</v>
      </c>
      <c r="V39" s="341">
        <v>825</v>
      </c>
      <c r="W39" s="341">
        <v>775.8</v>
      </c>
      <c r="X39" s="341">
        <v>817.4</v>
      </c>
      <c r="Y39" s="341">
        <v>822.8</v>
      </c>
      <c r="Z39" s="341">
        <v>830.1</v>
      </c>
      <c r="AA39" s="341">
        <v>782.2</v>
      </c>
      <c r="AB39" s="341">
        <v>822.2</v>
      </c>
      <c r="AC39" s="341">
        <v>825.2</v>
      </c>
      <c r="AD39" s="341">
        <v>841.6</v>
      </c>
      <c r="AE39" s="341">
        <v>797.8</v>
      </c>
      <c r="AF39" s="341">
        <v>845.4</v>
      </c>
      <c r="AG39" s="341">
        <v>847.7</v>
      </c>
      <c r="AH39" s="341">
        <v>862.8</v>
      </c>
      <c r="AI39" s="341">
        <v>823.4</v>
      </c>
      <c r="AJ39" s="341">
        <v>873.1</v>
      </c>
      <c r="AK39" s="341">
        <v>878.8</v>
      </c>
      <c r="AL39" s="341">
        <v>896.3</v>
      </c>
      <c r="AM39" s="341">
        <v>854.6</v>
      </c>
      <c r="AN39" s="341">
        <v>895.3</v>
      </c>
      <c r="AO39" s="341">
        <v>896.7</v>
      </c>
      <c r="AP39" s="341">
        <v>906.7</v>
      </c>
      <c r="AQ39" s="341">
        <v>860.9</v>
      </c>
      <c r="AR39" s="341">
        <v>901.4</v>
      </c>
      <c r="AS39" s="341">
        <v>898.8</v>
      </c>
      <c r="AT39" s="341">
        <v>906.8</v>
      </c>
      <c r="AU39" s="341">
        <v>862.8</v>
      </c>
      <c r="AV39" s="341">
        <v>905.9</v>
      </c>
      <c r="AW39" s="341">
        <v>901.9</v>
      </c>
      <c r="AX39" s="341">
        <v>906.4</v>
      </c>
      <c r="AY39" s="341">
        <v>856.6</v>
      </c>
      <c r="AZ39" s="341">
        <v>896</v>
      </c>
      <c r="BA39" s="358">
        <v>888.1</v>
      </c>
      <c r="BB39" s="288"/>
      <c r="BC39" s="308">
        <f t="shared" si="2"/>
        <v>6.1000000000000227</v>
      </c>
      <c r="BD39" s="332">
        <f t="shared" si="3"/>
        <v>2.0999999999999091</v>
      </c>
      <c r="BE39" s="332">
        <f t="shared" si="4"/>
        <v>9.9999999999909051E-2</v>
      </c>
      <c r="BF39" s="332">
        <f t="shared" si="5"/>
        <v>1.8999999999999773</v>
      </c>
      <c r="BG39" s="332">
        <f t="shared" si="6"/>
        <v>4.5</v>
      </c>
      <c r="BH39" s="332">
        <f t="shared" si="7"/>
        <v>3.1000000000000227</v>
      </c>
      <c r="BI39" s="332">
        <f t="shared" si="8"/>
        <v>-0.39999999999997726</v>
      </c>
      <c r="BJ39" s="332">
        <f t="shared" si="22"/>
        <v>-6.1999999999999318</v>
      </c>
      <c r="BK39" s="332">
        <f t="shared" si="22"/>
        <v>-9.8999999999999773</v>
      </c>
      <c r="BL39" s="305">
        <f t="shared" si="23"/>
        <v>-13.799999999999955</v>
      </c>
      <c r="BN39" s="307">
        <f t="shared" si="12"/>
        <v>6.8133586507315158E-3</v>
      </c>
      <c r="BO39" s="333">
        <f t="shared" si="13"/>
        <v>2.3419203747072626E-3</v>
      </c>
      <c r="BP39" s="333">
        <f t="shared" si="14"/>
        <v>1.1029006286533694E-4</v>
      </c>
      <c r="BQ39" s="333">
        <f t="shared" si="15"/>
        <v>2.2069926820769137E-3</v>
      </c>
      <c r="BR39" s="333">
        <f t="shared" si="16"/>
        <v>4.9922343021966409E-3</v>
      </c>
      <c r="BS39" s="333">
        <f t="shared" si="17"/>
        <v>3.4490431686693412E-3</v>
      </c>
      <c r="BT39" s="333">
        <f t="shared" si="18"/>
        <v>-4.4111160123505577E-4</v>
      </c>
      <c r="BU39" s="333">
        <f t="shared" si="19"/>
        <v>-7.1859063514139176E-3</v>
      </c>
      <c r="BV39" s="333">
        <f t="shared" si="20"/>
        <v>-1.0928358538469962E-2</v>
      </c>
      <c r="BW39" s="306">
        <f t="shared" si="21"/>
        <v>-1.5301031156447431E-2</v>
      </c>
    </row>
    <row r="40" spans="1:75" s="77" customFormat="1" ht="14.4" x14ac:dyDescent="0.3">
      <c r="A40" s="76">
        <v>36</v>
      </c>
      <c r="B40" s="77" t="s">
        <v>26</v>
      </c>
      <c r="C40" s="77" t="s">
        <v>371</v>
      </c>
      <c r="D40" s="341">
        <v>289</v>
      </c>
      <c r="E40" s="341">
        <v>277.10000000000002</v>
      </c>
      <c r="F40" s="341">
        <v>277.7</v>
      </c>
      <c r="G40" s="341">
        <v>265.39999999999998</v>
      </c>
      <c r="H40" s="341">
        <v>284.2</v>
      </c>
      <c r="I40" s="341">
        <v>270.89999999999998</v>
      </c>
      <c r="J40" s="341">
        <v>271.10000000000002</v>
      </c>
      <c r="K40" s="341">
        <v>257.39999999999998</v>
      </c>
      <c r="L40" s="341">
        <v>275.2</v>
      </c>
      <c r="M40" s="341">
        <v>265</v>
      </c>
      <c r="N40" s="341">
        <v>266.60000000000002</v>
      </c>
      <c r="O40" s="341">
        <v>254.7</v>
      </c>
      <c r="P40" s="341">
        <v>276.3</v>
      </c>
      <c r="Q40" s="341">
        <v>267.60000000000002</v>
      </c>
      <c r="R40" s="341">
        <v>268.8</v>
      </c>
      <c r="S40" s="341">
        <v>256.5</v>
      </c>
      <c r="T40" s="341">
        <v>276.7</v>
      </c>
      <c r="U40" s="341">
        <v>267.5</v>
      </c>
      <c r="V40" s="341">
        <v>268.8</v>
      </c>
      <c r="W40" s="341">
        <v>255.7</v>
      </c>
      <c r="X40" s="341">
        <v>279</v>
      </c>
      <c r="Y40" s="341">
        <v>270.39999999999998</v>
      </c>
      <c r="Z40" s="341">
        <v>272</v>
      </c>
      <c r="AA40" s="341">
        <v>259.5</v>
      </c>
      <c r="AB40" s="341">
        <v>283.60000000000002</v>
      </c>
      <c r="AC40" s="341">
        <v>274.60000000000002</v>
      </c>
      <c r="AD40" s="341">
        <v>277.10000000000002</v>
      </c>
      <c r="AE40" s="341">
        <v>265.10000000000002</v>
      </c>
      <c r="AF40" s="341">
        <v>289.8</v>
      </c>
      <c r="AG40" s="341">
        <v>281.89999999999998</v>
      </c>
      <c r="AH40" s="341">
        <v>282.7</v>
      </c>
      <c r="AI40" s="341">
        <v>270.10000000000002</v>
      </c>
      <c r="AJ40" s="341">
        <v>294.5</v>
      </c>
      <c r="AK40" s="341">
        <v>285.5</v>
      </c>
      <c r="AL40" s="341">
        <v>286.3</v>
      </c>
      <c r="AM40" s="341">
        <v>274.10000000000002</v>
      </c>
      <c r="AN40" s="341">
        <v>301.8</v>
      </c>
      <c r="AO40" s="341">
        <v>292.89999999999998</v>
      </c>
      <c r="AP40" s="341">
        <v>293.7</v>
      </c>
      <c r="AQ40" s="341">
        <v>281.2</v>
      </c>
      <c r="AR40" s="341">
        <v>309.39999999999998</v>
      </c>
      <c r="AS40" s="341">
        <v>299.2</v>
      </c>
      <c r="AT40" s="341">
        <v>301.10000000000002</v>
      </c>
      <c r="AU40" s="341">
        <v>287.60000000000002</v>
      </c>
      <c r="AV40" s="341">
        <v>314.89999999999998</v>
      </c>
      <c r="AW40" s="341">
        <v>304.7</v>
      </c>
      <c r="AX40" s="341">
        <v>306.8</v>
      </c>
      <c r="AY40" s="341">
        <v>293</v>
      </c>
      <c r="AZ40" s="341">
        <v>317.89999999999998</v>
      </c>
      <c r="BA40" s="358">
        <v>306.8</v>
      </c>
      <c r="BB40" s="288"/>
      <c r="BC40" s="308">
        <f t="shared" si="2"/>
        <v>7.5999999999999659</v>
      </c>
      <c r="BD40" s="332">
        <f t="shared" si="3"/>
        <v>6.3000000000000114</v>
      </c>
      <c r="BE40" s="332">
        <f t="shared" si="4"/>
        <v>7.4000000000000341</v>
      </c>
      <c r="BF40" s="332">
        <f t="shared" si="5"/>
        <v>6.4000000000000341</v>
      </c>
      <c r="BG40" s="332">
        <f t="shared" si="6"/>
        <v>5.5</v>
      </c>
      <c r="BH40" s="332">
        <f t="shared" si="7"/>
        <v>5.5</v>
      </c>
      <c r="BI40" s="332">
        <f t="shared" si="8"/>
        <v>5.6999999999999886</v>
      </c>
      <c r="BJ40" s="332">
        <f t="shared" si="22"/>
        <v>5.3999999999999773</v>
      </c>
      <c r="BK40" s="332">
        <f t="shared" si="22"/>
        <v>3</v>
      </c>
      <c r="BL40" s="305">
        <f t="shared" si="23"/>
        <v>2.1000000000000227</v>
      </c>
      <c r="BN40" s="307">
        <f t="shared" si="12"/>
        <v>2.5182239893969394E-2</v>
      </c>
      <c r="BO40" s="333">
        <f t="shared" si="13"/>
        <v>2.1509047456469865E-2</v>
      </c>
      <c r="BP40" s="333">
        <f t="shared" si="14"/>
        <v>2.5195778004766911E-2</v>
      </c>
      <c r="BQ40" s="333">
        <f t="shared" si="15"/>
        <v>2.2759601706970223E-2</v>
      </c>
      <c r="BR40" s="333">
        <f t="shared" si="16"/>
        <v>1.7776341305753007E-2</v>
      </c>
      <c r="BS40" s="333">
        <f t="shared" si="17"/>
        <v>1.8382352941176405E-2</v>
      </c>
      <c r="BT40" s="333">
        <f t="shared" si="18"/>
        <v>1.8930587844569802E-2</v>
      </c>
      <c r="BU40" s="333">
        <f t="shared" si="19"/>
        <v>1.8776077885952702E-2</v>
      </c>
      <c r="BV40" s="333">
        <f t="shared" si="20"/>
        <v>9.5268339155287762E-3</v>
      </c>
      <c r="BW40" s="306">
        <f t="shared" si="21"/>
        <v>6.8920249425665769E-3</v>
      </c>
    </row>
    <row r="41" spans="1:75" ht="14.4" x14ac:dyDescent="0.3">
      <c r="A41" s="78"/>
      <c r="B41" s="78"/>
      <c r="C41" s="276" t="s">
        <v>30</v>
      </c>
      <c r="D41" s="277">
        <v>4532.3</v>
      </c>
      <c r="E41" s="277">
        <v>4532.5</v>
      </c>
      <c r="F41" s="277">
        <v>4665.8999999999996</v>
      </c>
      <c r="G41" s="277">
        <v>4495.1000000000004</v>
      </c>
      <c r="H41" s="277">
        <v>4472.7</v>
      </c>
      <c r="I41" s="277">
        <v>4429.8</v>
      </c>
      <c r="J41" s="277">
        <v>4543.2</v>
      </c>
      <c r="K41" s="277">
        <v>4398.5</v>
      </c>
      <c r="L41" s="277">
        <v>4427.8999999999996</v>
      </c>
      <c r="M41" s="277">
        <v>4437.3999999999996</v>
      </c>
      <c r="N41" s="277">
        <v>4610</v>
      </c>
      <c r="O41" s="277">
        <v>4482.1000000000004</v>
      </c>
      <c r="P41" s="277">
        <v>4551.8</v>
      </c>
      <c r="Q41" s="277">
        <v>4547.8</v>
      </c>
      <c r="R41" s="277">
        <v>4709.1000000000004</v>
      </c>
      <c r="S41" s="277">
        <v>4565.3999999999996</v>
      </c>
      <c r="T41" s="277">
        <v>4603.6000000000004</v>
      </c>
      <c r="U41" s="277">
        <v>4581.3999999999996</v>
      </c>
      <c r="V41" s="277">
        <v>4735.5</v>
      </c>
      <c r="W41" s="277">
        <v>4587.1000000000004</v>
      </c>
      <c r="X41" s="277">
        <v>4637.3</v>
      </c>
      <c r="Y41" s="277">
        <v>4621</v>
      </c>
      <c r="Z41" s="277">
        <v>4782.5</v>
      </c>
      <c r="AA41" s="277">
        <v>4646.8999999999996</v>
      </c>
      <c r="AB41" s="277">
        <v>4682.8</v>
      </c>
      <c r="AC41" s="277">
        <v>4680.2</v>
      </c>
      <c r="AD41" s="277">
        <v>4872.7</v>
      </c>
      <c r="AE41" s="277">
        <v>4713.6000000000004</v>
      </c>
      <c r="AF41" s="277">
        <v>4771.5</v>
      </c>
      <c r="AG41" s="277">
        <v>4735.5</v>
      </c>
      <c r="AH41" s="277">
        <v>4923.8</v>
      </c>
      <c r="AI41" s="277">
        <v>4798.7</v>
      </c>
      <c r="AJ41" s="277">
        <v>4855.8999999999996</v>
      </c>
      <c r="AK41" s="277">
        <v>4855.6000000000004</v>
      </c>
      <c r="AL41" s="277">
        <v>4991.7</v>
      </c>
      <c r="AM41" s="277">
        <v>4882.7</v>
      </c>
      <c r="AN41" s="277">
        <v>4965.3</v>
      </c>
      <c r="AO41" s="277">
        <v>4970.3999999999996</v>
      </c>
      <c r="AP41" s="277">
        <v>5125.1000000000004</v>
      </c>
      <c r="AQ41" s="277">
        <v>5005.3</v>
      </c>
      <c r="AR41" s="277">
        <v>5066.6000000000004</v>
      </c>
      <c r="AS41" s="277">
        <v>5058</v>
      </c>
      <c r="AT41" s="277">
        <v>5190.7</v>
      </c>
      <c r="AU41" s="277">
        <v>5075.3999999999996</v>
      </c>
      <c r="AV41" s="277">
        <v>5099.6000000000004</v>
      </c>
      <c r="AW41" s="277">
        <v>5082.3999999999996</v>
      </c>
      <c r="AX41" s="277">
        <v>5222.8999999999996</v>
      </c>
      <c r="AY41" s="277">
        <v>5102.5</v>
      </c>
      <c r="AZ41" s="277">
        <v>5092.6000000000004</v>
      </c>
      <c r="BA41" s="359">
        <v>4979.8999999999996</v>
      </c>
      <c r="BB41" s="288"/>
      <c r="BC41" s="309">
        <f t="shared" si="2"/>
        <v>101.30000000000018</v>
      </c>
      <c r="BD41" s="310">
        <f t="shared" si="3"/>
        <v>87.600000000000364</v>
      </c>
      <c r="BE41" s="310">
        <f t="shared" si="4"/>
        <v>65.599999999999454</v>
      </c>
      <c r="BF41" s="310">
        <f t="shared" si="5"/>
        <v>70.099999999999454</v>
      </c>
      <c r="BG41" s="310">
        <f t="shared" si="6"/>
        <v>33</v>
      </c>
      <c r="BH41" s="310">
        <f>IFERROR(AW41-AS41,"..")</f>
        <v>24.399999999999636</v>
      </c>
      <c r="BI41" s="310">
        <f>IFERROR(AX41-AT41,"..")</f>
        <v>32.199999999999818</v>
      </c>
      <c r="BJ41" s="310">
        <f t="shared" si="22"/>
        <v>27.100000000000364</v>
      </c>
      <c r="BK41" s="310">
        <f t="shared" si="22"/>
        <v>-7</v>
      </c>
      <c r="BL41" s="311">
        <f t="shared" si="23"/>
        <v>-102.5</v>
      </c>
      <c r="BN41" s="352">
        <f t="shared" si="12"/>
        <v>2.0401587013876288E-2</v>
      </c>
      <c r="BO41" s="353">
        <f t="shared" si="13"/>
        <v>1.7624336069531621E-2</v>
      </c>
      <c r="BP41" s="353">
        <f t="shared" si="14"/>
        <v>1.2799750248775554E-2</v>
      </c>
      <c r="BQ41" s="353">
        <f t="shared" si="15"/>
        <v>1.4005154536191444E-2</v>
      </c>
      <c r="BR41" s="353">
        <f t="shared" si="16"/>
        <v>6.5132435953103585E-3</v>
      </c>
      <c r="BS41" s="353">
        <f t="shared" si="17"/>
        <v>4.8240411229734104E-3</v>
      </c>
      <c r="BT41" s="353">
        <f t="shared" si="18"/>
        <v>6.2034022386190379E-3</v>
      </c>
      <c r="BU41" s="353">
        <f t="shared" si="19"/>
        <v>5.3394806320685717E-3</v>
      </c>
      <c r="BV41" s="353">
        <f t="shared" si="20"/>
        <v>-1.372656678955253E-3</v>
      </c>
      <c r="BW41" s="354">
        <f t="shared" si="21"/>
        <v>-2.0167637336691357E-2</v>
      </c>
    </row>
    <row r="42" spans="1:75" ht="14.4" x14ac:dyDescent="0.3">
      <c r="C42" s="80"/>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7"/>
      <c r="AJ42" s="337"/>
      <c r="AK42" s="337"/>
      <c r="AL42" s="337"/>
      <c r="AM42" s="337"/>
      <c r="AN42" s="337"/>
      <c r="AO42" s="337"/>
      <c r="AP42" s="337"/>
      <c r="AQ42" s="337"/>
      <c r="AR42" s="337"/>
      <c r="AS42" s="337"/>
      <c r="AT42" s="337"/>
      <c r="AU42" s="337"/>
      <c r="AV42" s="337"/>
      <c r="AW42" s="337"/>
      <c r="AX42" s="337"/>
      <c r="AY42" s="288"/>
      <c r="AZ42" s="288"/>
      <c r="BA42" s="288"/>
      <c r="BB42" s="288"/>
      <c r="BP42"/>
    </row>
    <row r="43" spans="1:75" ht="14.4" x14ac:dyDescent="0.3">
      <c r="C43" s="80"/>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2"/>
      <c r="AJ43" s="82"/>
      <c r="AK43" s="82"/>
      <c r="AN43" s="82"/>
      <c r="AY43" s="288"/>
      <c r="AZ43" s="288"/>
      <c r="BA43" s="288"/>
      <c r="BB43" s="288"/>
      <c r="BP43"/>
    </row>
    <row r="44" spans="1:75" ht="14.4" x14ac:dyDescent="0.3">
      <c r="C44" s="83" t="s">
        <v>324</v>
      </c>
      <c r="AI44" s="80"/>
      <c r="AJ44" s="80"/>
      <c r="AK44" s="80"/>
      <c r="AN44" s="80"/>
      <c r="AY44" s="288"/>
      <c r="AZ44" s="288"/>
      <c r="BA44" s="288"/>
      <c r="BB44" s="288"/>
      <c r="BC44" s="92" t="s">
        <v>113</v>
      </c>
      <c r="BN44" s="92" t="s">
        <v>113</v>
      </c>
    </row>
    <row r="45" spans="1:75" s="65" customFormat="1" ht="14.4" x14ac:dyDescent="0.3">
      <c r="C45" s="83" t="s">
        <v>325</v>
      </c>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80"/>
      <c r="AJ45" s="80"/>
      <c r="AK45" s="80"/>
      <c r="AN45" s="80"/>
      <c r="AY45" s="288"/>
      <c r="AZ45" s="288"/>
      <c r="BA45" s="288"/>
      <c r="BB45" s="288"/>
      <c r="BC45" s="92" t="s">
        <v>200</v>
      </c>
      <c r="BN45" s="83" t="s">
        <v>114</v>
      </c>
    </row>
    <row r="46" spans="1:75" s="65" customFormat="1" ht="14.4" x14ac:dyDescent="0.3">
      <c r="C46" s="271" t="s">
        <v>255</v>
      </c>
      <c r="D46" s="84" t="s">
        <v>83</v>
      </c>
      <c r="E46" s="84" t="s">
        <v>84</v>
      </c>
      <c r="F46" s="84" t="s">
        <v>85</v>
      </c>
      <c r="G46" s="84" t="s">
        <v>86</v>
      </c>
      <c r="H46" s="84" t="s">
        <v>87</v>
      </c>
      <c r="I46" s="84" t="s">
        <v>88</v>
      </c>
      <c r="J46" s="84" t="s">
        <v>89</v>
      </c>
      <c r="K46" s="84" t="s">
        <v>90</v>
      </c>
      <c r="L46" s="84" t="s">
        <v>91</v>
      </c>
      <c r="M46" s="84" t="s">
        <v>92</v>
      </c>
      <c r="N46" s="84" t="s">
        <v>93</v>
      </c>
      <c r="O46" s="84" t="s">
        <v>94</v>
      </c>
      <c r="P46" s="84" t="s">
        <v>95</v>
      </c>
      <c r="Q46" s="84" t="s">
        <v>96</v>
      </c>
      <c r="R46" s="84" t="s">
        <v>97</v>
      </c>
      <c r="S46" s="84" t="s">
        <v>98</v>
      </c>
      <c r="T46" s="84" t="s">
        <v>99</v>
      </c>
      <c r="U46" s="84" t="s">
        <v>100</v>
      </c>
      <c r="V46" s="84" t="s">
        <v>101</v>
      </c>
      <c r="W46" s="84" t="s">
        <v>102</v>
      </c>
      <c r="X46" s="84" t="s">
        <v>103</v>
      </c>
      <c r="Y46" s="84" t="s">
        <v>104</v>
      </c>
      <c r="Z46" s="84" t="s">
        <v>105</v>
      </c>
      <c r="AA46" s="84" t="s">
        <v>106</v>
      </c>
      <c r="AB46" s="84" t="s">
        <v>107</v>
      </c>
      <c r="AC46" s="84" t="s">
        <v>108</v>
      </c>
      <c r="AD46" s="84" t="s">
        <v>109</v>
      </c>
      <c r="AE46" s="84" t="s">
        <v>110</v>
      </c>
      <c r="AF46" s="84" t="s">
        <v>111</v>
      </c>
      <c r="AG46" s="84" t="s">
        <v>112</v>
      </c>
      <c r="AH46" s="84" t="s">
        <v>181</v>
      </c>
      <c r="AI46" s="84" t="s">
        <v>182</v>
      </c>
      <c r="AJ46" s="84" t="s">
        <v>199</v>
      </c>
      <c r="AK46" s="84" t="s">
        <v>236</v>
      </c>
      <c r="AL46" s="84" t="s">
        <v>239</v>
      </c>
      <c r="AM46" s="272" t="s">
        <v>243</v>
      </c>
      <c r="AN46" s="85" t="s">
        <v>244</v>
      </c>
      <c r="AO46" s="85" t="s">
        <v>251</v>
      </c>
      <c r="AP46" s="85" t="s">
        <v>256</v>
      </c>
      <c r="AQ46" s="85" t="s">
        <v>260</v>
      </c>
      <c r="AR46" s="85" t="s">
        <v>316</v>
      </c>
      <c r="AS46" s="85" t="s">
        <v>330</v>
      </c>
      <c r="AT46" s="85" t="s">
        <v>332</v>
      </c>
      <c r="AU46" s="85" t="s">
        <v>338</v>
      </c>
      <c r="AV46" s="85" t="s">
        <v>342</v>
      </c>
      <c r="AW46" s="85" t="s">
        <v>343</v>
      </c>
      <c r="AX46" s="85" t="s">
        <v>345</v>
      </c>
      <c r="AY46" s="85" t="s">
        <v>354</v>
      </c>
      <c r="AZ46" s="85" t="s">
        <v>363</v>
      </c>
      <c r="BA46" s="304" t="s">
        <v>389</v>
      </c>
      <c r="BB46" s="288"/>
      <c r="BC46" s="351" t="s">
        <v>316</v>
      </c>
      <c r="BD46" s="85" t="s">
        <v>330</v>
      </c>
      <c r="BE46" s="85" t="s">
        <v>332</v>
      </c>
      <c r="BF46" s="85" t="s">
        <v>338</v>
      </c>
      <c r="BG46" s="85" t="s">
        <v>342</v>
      </c>
      <c r="BH46" s="85" t="s">
        <v>343</v>
      </c>
      <c r="BI46" s="85" t="s">
        <v>345</v>
      </c>
      <c r="BJ46" s="85" t="s">
        <v>354</v>
      </c>
      <c r="BK46" s="85" t="s">
        <v>363</v>
      </c>
      <c r="BL46" s="304" t="s">
        <v>389</v>
      </c>
      <c r="BM46" s="288"/>
      <c r="BN46" s="319" t="s">
        <v>316</v>
      </c>
      <c r="BO46" s="320" t="s">
        <v>330</v>
      </c>
      <c r="BP46" s="320" t="s">
        <v>332</v>
      </c>
      <c r="BQ46" s="320" t="s">
        <v>338</v>
      </c>
      <c r="BR46" s="320" t="s">
        <v>342</v>
      </c>
      <c r="BS46" s="320" t="s">
        <v>343</v>
      </c>
      <c r="BT46" s="320" t="s">
        <v>345</v>
      </c>
      <c r="BU46" s="320" t="s">
        <v>354</v>
      </c>
      <c r="BV46" s="320" t="s">
        <v>363</v>
      </c>
      <c r="BW46" s="289" t="s">
        <v>389</v>
      </c>
    </row>
    <row r="47" spans="1:75" s="65" customFormat="1" ht="14.4" x14ac:dyDescent="0.3">
      <c r="C47" s="86" t="s">
        <v>22</v>
      </c>
      <c r="D47" s="334">
        <f>D5</f>
        <v>96.7</v>
      </c>
      <c r="E47" s="334">
        <f t="shared" ref="E47:AX47" si="24">E5</f>
        <v>89.7</v>
      </c>
      <c r="F47" s="334">
        <f t="shared" si="24"/>
        <v>91.9</v>
      </c>
      <c r="G47" s="334">
        <f t="shared" si="24"/>
        <v>91.2</v>
      </c>
      <c r="H47" s="334">
        <f t="shared" si="24"/>
        <v>95.9</v>
      </c>
      <c r="I47" s="334">
        <f t="shared" si="24"/>
        <v>90.6</v>
      </c>
      <c r="J47" s="334">
        <f t="shared" si="24"/>
        <v>93.7</v>
      </c>
      <c r="K47" s="334">
        <f t="shared" si="24"/>
        <v>88.6</v>
      </c>
      <c r="L47" s="334">
        <f t="shared" si="24"/>
        <v>99.7</v>
      </c>
      <c r="M47" s="334">
        <f t="shared" si="24"/>
        <v>95.1</v>
      </c>
      <c r="N47" s="334">
        <f t="shared" si="24"/>
        <v>99.6</v>
      </c>
      <c r="O47" s="334">
        <f t="shared" si="24"/>
        <v>93.7</v>
      </c>
      <c r="P47" s="334">
        <f t="shared" si="24"/>
        <v>110.1</v>
      </c>
      <c r="Q47" s="334">
        <f t="shared" si="24"/>
        <v>103.3</v>
      </c>
      <c r="R47" s="334">
        <f t="shared" si="24"/>
        <v>107.3</v>
      </c>
      <c r="S47" s="334">
        <f t="shared" si="24"/>
        <v>104.1</v>
      </c>
      <c r="T47" s="334">
        <f t="shared" si="24"/>
        <v>115.4</v>
      </c>
      <c r="U47" s="334">
        <f t="shared" si="24"/>
        <v>104.2</v>
      </c>
      <c r="V47" s="334">
        <f t="shared" si="24"/>
        <v>107.1</v>
      </c>
      <c r="W47" s="334">
        <f t="shared" si="24"/>
        <v>105.3</v>
      </c>
      <c r="X47" s="334">
        <f t="shared" si="24"/>
        <v>114.6</v>
      </c>
      <c r="Y47" s="334">
        <f t="shared" si="24"/>
        <v>108.3</v>
      </c>
      <c r="Z47" s="334">
        <f t="shared" si="24"/>
        <v>106.7</v>
      </c>
      <c r="AA47" s="334">
        <f t="shared" si="24"/>
        <v>104</v>
      </c>
      <c r="AB47" s="334">
        <f t="shared" si="24"/>
        <v>113.8</v>
      </c>
      <c r="AC47" s="334">
        <f t="shared" si="24"/>
        <v>106.9</v>
      </c>
      <c r="AD47" s="334">
        <f t="shared" si="24"/>
        <v>111.2</v>
      </c>
      <c r="AE47" s="334">
        <f t="shared" si="24"/>
        <v>101.8</v>
      </c>
      <c r="AF47" s="334">
        <f t="shared" si="24"/>
        <v>118.4</v>
      </c>
      <c r="AG47" s="334">
        <f t="shared" si="24"/>
        <v>106.8</v>
      </c>
      <c r="AH47" s="334">
        <f t="shared" si="24"/>
        <v>107.2</v>
      </c>
      <c r="AI47" s="334">
        <f t="shared" si="24"/>
        <v>94.6</v>
      </c>
      <c r="AJ47" s="334">
        <f t="shared" si="24"/>
        <v>112</v>
      </c>
      <c r="AK47" s="334">
        <f t="shared" si="24"/>
        <v>104.7</v>
      </c>
      <c r="AL47" s="334">
        <f t="shared" si="24"/>
        <v>101.8</v>
      </c>
      <c r="AM47" s="334">
        <f t="shared" si="24"/>
        <v>95.8</v>
      </c>
      <c r="AN47" s="334">
        <f t="shared" si="24"/>
        <v>110.1</v>
      </c>
      <c r="AO47" s="334">
        <f t="shared" si="24"/>
        <v>104.8</v>
      </c>
      <c r="AP47" s="334">
        <f t="shared" si="24"/>
        <v>103.8</v>
      </c>
      <c r="AQ47" s="334">
        <f t="shared" si="24"/>
        <v>97</v>
      </c>
      <c r="AR47" s="334">
        <f t="shared" si="24"/>
        <v>109.5</v>
      </c>
      <c r="AS47" s="334">
        <f t="shared" si="24"/>
        <v>97.1</v>
      </c>
      <c r="AT47" s="334">
        <f t="shared" si="24"/>
        <v>100.7</v>
      </c>
      <c r="AU47" s="334">
        <f t="shared" si="24"/>
        <v>96.3</v>
      </c>
      <c r="AV47" s="334">
        <f t="shared" si="24"/>
        <v>107.5</v>
      </c>
      <c r="AW47" s="334">
        <f t="shared" si="24"/>
        <v>97.8</v>
      </c>
      <c r="AX47" s="334">
        <f t="shared" si="24"/>
        <v>97.9</v>
      </c>
      <c r="AY47" s="334">
        <f t="shared" ref="AY47:BA47" si="25">AY5</f>
        <v>96.5</v>
      </c>
      <c r="AZ47" s="334">
        <f t="shared" si="25"/>
        <v>106.3</v>
      </c>
      <c r="BA47" s="413">
        <f t="shared" si="25"/>
        <v>100.3</v>
      </c>
      <c r="BB47" s="288"/>
      <c r="BC47" s="312">
        <f t="shared" ref="BC47:BC56" si="26">AR47-AN47</f>
        <v>-0.59999999999999432</v>
      </c>
      <c r="BD47" s="338">
        <f t="shared" ref="BD47:BD56" si="27">AS47-AO47</f>
        <v>-7.7000000000000028</v>
      </c>
      <c r="BE47" s="338">
        <f t="shared" ref="BE47:BE56" si="28">AT47-AP47</f>
        <v>-3.0999999999999943</v>
      </c>
      <c r="BF47" s="338">
        <f t="shared" ref="BF47:BF56" si="29">AU47-AQ47</f>
        <v>-0.70000000000000284</v>
      </c>
      <c r="BG47" s="338">
        <f t="shared" ref="BG47:BG56" si="30">AV47-AR47</f>
        <v>-2</v>
      </c>
      <c r="BH47" s="338">
        <f>AW47-AS47</f>
        <v>0.70000000000000284</v>
      </c>
      <c r="BI47" s="338">
        <f>AX47-AT47</f>
        <v>-2.7999999999999972</v>
      </c>
      <c r="BJ47" s="338">
        <f>AY47-AU47</f>
        <v>0.20000000000000284</v>
      </c>
      <c r="BK47" s="338">
        <f>AZ47-AV47</f>
        <v>-1.2000000000000028</v>
      </c>
      <c r="BL47" s="313">
        <f>BA47-AW47</f>
        <v>2.5</v>
      </c>
      <c r="BM47" s="288"/>
      <c r="BN47" s="315">
        <f t="shared" ref="BN47:BW47" si="31">AR47/AN47-1</f>
        <v>-5.4495912806539204E-3</v>
      </c>
      <c r="BO47" s="339">
        <f t="shared" si="31"/>
        <v>-7.3473282442748089E-2</v>
      </c>
      <c r="BP47" s="339">
        <f t="shared" si="31"/>
        <v>-2.9865125240847723E-2</v>
      </c>
      <c r="BQ47" s="339">
        <f t="shared" si="31"/>
        <v>-7.2164948453607991E-3</v>
      </c>
      <c r="BR47" s="339">
        <f t="shared" si="31"/>
        <v>-1.8264840182648401E-2</v>
      </c>
      <c r="BS47" s="339">
        <f t="shared" si="31"/>
        <v>7.2090628218330899E-3</v>
      </c>
      <c r="BT47" s="339">
        <f t="shared" si="31"/>
        <v>-2.7805362462760663E-2</v>
      </c>
      <c r="BU47" s="339">
        <f t="shared" si="31"/>
        <v>2.0768431983384517E-3</v>
      </c>
      <c r="BV47" s="339">
        <f t="shared" si="31"/>
        <v>-1.1162790697674452E-2</v>
      </c>
      <c r="BW47" s="314">
        <f t="shared" si="31"/>
        <v>2.556237218813906E-2</v>
      </c>
    </row>
    <row r="48" spans="1:75" s="65" customFormat="1" ht="14.4" x14ac:dyDescent="0.3">
      <c r="C48" s="86" t="s">
        <v>23</v>
      </c>
      <c r="D48" s="334">
        <f>D6</f>
        <v>9.4</v>
      </c>
      <c r="E48" s="334">
        <f t="shared" ref="E48:AX48" si="32">E6</f>
        <v>7.7</v>
      </c>
      <c r="F48" s="334">
        <f t="shared" si="32"/>
        <v>8.8000000000000007</v>
      </c>
      <c r="G48" s="334">
        <f t="shared" si="32"/>
        <v>8</v>
      </c>
      <c r="H48" s="334">
        <f t="shared" si="32"/>
        <v>9.5</v>
      </c>
      <c r="I48" s="334">
        <f t="shared" si="32"/>
        <v>6.9</v>
      </c>
      <c r="J48" s="334">
        <f t="shared" si="32"/>
        <v>7.9</v>
      </c>
      <c r="K48" s="334">
        <f t="shared" si="32"/>
        <v>7.4</v>
      </c>
      <c r="L48" s="334">
        <f t="shared" si="32"/>
        <v>9.1999999999999993</v>
      </c>
      <c r="M48" s="334">
        <f t="shared" si="32"/>
        <v>7.5</v>
      </c>
      <c r="N48" s="334">
        <f t="shared" si="32"/>
        <v>8.1</v>
      </c>
      <c r="O48" s="334">
        <f t="shared" si="32"/>
        <v>7.5</v>
      </c>
      <c r="P48" s="334">
        <f t="shared" si="32"/>
        <v>9.6</v>
      </c>
      <c r="Q48" s="334">
        <f t="shared" si="32"/>
        <v>8.1999999999999993</v>
      </c>
      <c r="R48" s="334">
        <f t="shared" si="32"/>
        <v>8.6</v>
      </c>
      <c r="S48" s="334">
        <f t="shared" si="32"/>
        <v>7.4</v>
      </c>
      <c r="T48" s="334">
        <f t="shared" si="32"/>
        <v>9.4</v>
      </c>
      <c r="U48" s="334">
        <f t="shared" si="32"/>
        <v>8.9</v>
      </c>
      <c r="V48" s="334">
        <f t="shared" si="32"/>
        <v>9.1</v>
      </c>
      <c r="W48" s="334">
        <f t="shared" si="32"/>
        <v>7.7</v>
      </c>
      <c r="X48" s="334">
        <f t="shared" si="32"/>
        <v>10.1</v>
      </c>
      <c r="Y48" s="334">
        <f t="shared" si="32"/>
        <v>8.6999999999999993</v>
      </c>
      <c r="Z48" s="334">
        <f t="shared" si="32"/>
        <v>9.4</v>
      </c>
      <c r="AA48" s="334">
        <f t="shared" si="32"/>
        <v>7.8</v>
      </c>
      <c r="AB48" s="334">
        <f t="shared" si="32"/>
        <v>10.4</v>
      </c>
      <c r="AC48" s="334">
        <f t="shared" si="32"/>
        <v>8.8000000000000007</v>
      </c>
      <c r="AD48" s="334">
        <f t="shared" si="32"/>
        <v>9.4</v>
      </c>
      <c r="AE48" s="334">
        <f t="shared" si="32"/>
        <v>7.6</v>
      </c>
      <c r="AF48" s="334">
        <f t="shared" si="32"/>
        <v>10.199999999999999</v>
      </c>
      <c r="AG48" s="334">
        <f t="shared" si="32"/>
        <v>8</v>
      </c>
      <c r="AH48" s="334">
        <f t="shared" si="32"/>
        <v>8.6</v>
      </c>
      <c r="AI48" s="334">
        <f t="shared" si="32"/>
        <v>7.1</v>
      </c>
      <c r="AJ48" s="334">
        <f t="shared" si="32"/>
        <v>9.6</v>
      </c>
      <c r="AK48" s="334">
        <f t="shared" si="32"/>
        <v>8.1999999999999993</v>
      </c>
      <c r="AL48" s="334">
        <f t="shared" si="32"/>
        <v>8.4</v>
      </c>
      <c r="AM48" s="334">
        <f t="shared" si="32"/>
        <v>7</v>
      </c>
      <c r="AN48" s="334">
        <f t="shared" si="32"/>
        <v>9.1999999999999993</v>
      </c>
      <c r="AO48" s="334">
        <f t="shared" si="32"/>
        <v>8</v>
      </c>
      <c r="AP48" s="334">
        <f t="shared" si="32"/>
        <v>8.3000000000000007</v>
      </c>
      <c r="AQ48" s="334">
        <f t="shared" si="32"/>
        <v>7.1</v>
      </c>
      <c r="AR48" s="334">
        <f t="shared" si="32"/>
        <v>9.6</v>
      </c>
      <c r="AS48" s="334">
        <f t="shared" si="32"/>
        <v>8.6</v>
      </c>
      <c r="AT48" s="334">
        <f t="shared" si="32"/>
        <v>8.6999999999999993</v>
      </c>
      <c r="AU48" s="334">
        <f t="shared" si="32"/>
        <v>7.1</v>
      </c>
      <c r="AV48" s="334">
        <f t="shared" si="32"/>
        <v>8.8000000000000007</v>
      </c>
      <c r="AW48" s="334">
        <f t="shared" si="32"/>
        <v>8.5</v>
      </c>
      <c r="AX48" s="334">
        <f t="shared" si="32"/>
        <v>8.8000000000000007</v>
      </c>
      <c r="AY48" s="334">
        <f t="shared" ref="AY48:BA48" si="33">AY6</f>
        <v>7.3</v>
      </c>
      <c r="AZ48" s="334">
        <f t="shared" si="33"/>
        <v>9.1999999999999993</v>
      </c>
      <c r="BA48" s="360">
        <f t="shared" si="33"/>
        <v>8.9</v>
      </c>
      <c r="BB48" s="288"/>
      <c r="BC48" s="312">
        <f t="shared" si="26"/>
        <v>0.40000000000000036</v>
      </c>
      <c r="BD48" s="338">
        <f t="shared" si="27"/>
        <v>0.59999999999999964</v>
      </c>
      <c r="BE48" s="338">
        <f t="shared" si="28"/>
        <v>0.39999999999999858</v>
      </c>
      <c r="BF48" s="338">
        <f t="shared" si="29"/>
        <v>0</v>
      </c>
      <c r="BG48" s="338">
        <f t="shared" si="30"/>
        <v>-0.79999999999999893</v>
      </c>
      <c r="BH48" s="338">
        <f t="shared" ref="BH48:BH56" si="34">AW48-AS48</f>
        <v>-9.9999999999999645E-2</v>
      </c>
      <c r="BI48" s="338">
        <f t="shared" ref="BI48:BI56" si="35">AX48-AT48</f>
        <v>0.10000000000000142</v>
      </c>
      <c r="BJ48" s="338">
        <f t="shared" ref="BJ48:BJ56" si="36">AY48-AU48</f>
        <v>0.20000000000000018</v>
      </c>
      <c r="BK48" s="338">
        <f t="shared" ref="BK48:BK56" si="37">AZ48-AV48</f>
        <v>0.39999999999999858</v>
      </c>
      <c r="BL48" s="313">
        <f t="shared" ref="BL48:BL56" si="38">BA48-AW48</f>
        <v>0.40000000000000036</v>
      </c>
      <c r="BM48" s="288"/>
      <c r="BN48" s="315">
        <f t="shared" ref="BN48:BN56" si="39">AR48/AN48-1</f>
        <v>4.3478260869565188E-2</v>
      </c>
      <c r="BO48" s="339">
        <f t="shared" ref="BO48:BO56" si="40">AS48/AO48-1</f>
        <v>7.4999999999999956E-2</v>
      </c>
      <c r="BP48" s="339">
        <f t="shared" ref="BP48:BP56" si="41">AT48/AP48-1</f>
        <v>4.8192771084337283E-2</v>
      </c>
      <c r="BQ48" s="339">
        <f t="shared" ref="BQ48:BQ56" si="42">AU48/AQ48-1</f>
        <v>0</v>
      </c>
      <c r="BR48" s="339">
        <f t="shared" ref="BR48:BR56" si="43">AV48/AR48-1</f>
        <v>-8.3333333333333259E-2</v>
      </c>
      <c r="BS48" s="339">
        <f t="shared" ref="BS48:BS56" si="44">AW48/AS48-1</f>
        <v>-1.1627906976744096E-2</v>
      </c>
      <c r="BT48" s="339">
        <f t="shared" ref="BT48:BT55" si="45">AX48/AT48-1</f>
        <v>1.1494252873563315E-2</v>
      </c>
      <c r="BU48" s="339">
        <f t="shared" ref="BU48:BU56" si="46">AY48/AU48-1</f>
        <v>2.8169014084507005E-2</v>
      </c>
      <c r="BV48" s="339">
        <f t="shared" ref="BV48:BV56" si="47">AZ48/AV48-1</f>
        <v>4.5454545454545192E-2</v>
      </c>
      <c r="BW48" s="314">
        <f t="shared" ref="BW48:BW56" si="48">BA48/AW48-1</f>
        <v>4.705882352941182E-2</v>
      </c>
    </row>
    <row r="49" spans="2:75" s="65" customFormat="1" ht="14.4" x14ac:dyDescent="0.3">
      <c r="C49" s="86" t="s">
        <v>0</v>
      </c>
      <c r="D49" s="334">
        <f>SUM(D7:D18)</f>
        <v>678.59999999999991</v>
      </c>
      <c r="E49" s="334">
        <f t="shared" ref="E49:AX49" si="49">SUM(E7:E18)</f>
        <v>679.40000000000009</v>
      </c>
      <c r="F49" s="334">
        <f t="shared" si="49"/>
        <v>672.5</v>
      </c>
      <c r="G49" s="334">
        <f t="shared" si="49"/>
        <v>633</v>
      </c>
      <c r="H49" s="334">
        <f t="shared" si="49"/>
        <v>636.20000000000005</v>
      </c>
      <c r="I49" s="334">
        <f t="shared" si="49"/>
        <v>610.70000000000005</v>
      </c>
      <c r="J49" s="334">
        <f t="shared" si="49"/>
        <v>592.90000000000009</v>
      </c>
      <c r="K49" s="334">
        <f t="shared" si="49"/>
        <v>577.4</v>
      </c>
      <c r="L49" s="334">
        <f t="shared" si="49"/>
        <v>594.30000000000007</v>
      </c>
      <c r="M49" s="334">
        <f t="shared" si="49"/>
        <v>592.6</v>
      </c>
      <c r="N49" s="334">
        <f t="shared" si="49"/>
        <v>597.6</v>
      </c>
      <c r="O49" s="334">
        <f t="shared" si="49"/>
        <v>586.19999999999993</v>
      </c>
      <c r="P49" s="334">
        <f t="shared" si="49"/>
        <v>609.4</v>
      </c>
      <c r="Q49" s="334">
        <f t="shared" si="49"/>
        <v>605.4</v>
      </c>
      <c r="R49" s="334">
        <f t="shared" si="49"/>
        <v>608.4</v>
      </c>
      <c r="S49" s="334">
        <f t="shared" si="49"/>
        <v>580.90000000000009</v>
      </c>
      <c r="T49" s="334">
        <f t="shared" si="49"/>
        <v>602.79999999999995</v>
      </c>
      <c r="U49" s="334">
        <f t="shared" si="49"/>
        <v>593.19999999999993</v>
      </c>
      <c r="V49" s="334">
        <f t="shared" si="49"/>
        <v>594.69999999999993</v>
      </c>
      <c r="W49" s="334">
        <f t="shared" si="49"/>
        <v>567.40000000000009</v>
      </c>
      <c r="X49" s="334">
        <f t="shared" si="49"/>
        <v>591.80000000000007</v>
      </c>
      <c r="Y49" s="334">
        <f t="shared" si="49"/>
        <v>577.1</v>
      </c>
      <c r="Z49" s="334">
        <f t="shared" si="49"/>
        <v>578.49999999999989</v>
      </c>
      <c r="AA49" s="334">
        <f t="shared" si="49"/>
        <v>559.20000000000005</v>
      </c>
      <c r="AB49" s="334">
        <f t="shared" si="49"/>
        <v>578.4</v>
      </c>
      <c r="AC49" s="334">
        <f t="shared" si="49"/>
        <v>571.70000000000005</v>
      </c>
      <c r="AD49" s="334">
        <f t="shared" si="49"/>
        <v>574.4</v>
      </c>
      <c r="AE49" s="334">
        <f t="shared" si="49"/>
        <v>553.9</v>
      </c>
      <c r="AF49" s="334">
        <f t="shared" si="49"/>
        <v>571.80000000000007</v>
      </c>
      <c r="AG49" s="334">
        <f t="shared" si="49"/>
        <v>562.09999999999991</v>
      </c>
      <c r="AH49" s="334">
        <f t="shared" si="49"/>
        <v>554.80000000000007</v>
      </c>
      <c r="AI49" s="334">
        <f t="shared" si="49"/>
        <v>543</v>
      </c>
      <c r="AJ49" s="334">
        <f t="shared" si="49"/>
        <v>560.20000000000005</v>
      </c>
      <c r="AK49" s="334">
        <f t="shared" si="49"/>
        <v>555.30000000000007</v>
      </c>
      <c r="AL49" s="334">
        <f t="shared" si="49"/>
        <v>542.29999999999995</v>
      </c>
      <c r="AM49" s="334">
        <f t="shared" si="49"/>
        <v>533.6</v>
      </c>
      <c r="AN49" s="334">
        <f t="shared" si="49"/>
        <v>567.69999999999993</v>
      </c>
      <c r="AO49" s="334">
        <f t="shared" si="49"/>
        <v>565.29999999999995</v>
      </c>
      <c r="AP49" s="334">
        <f t="shared" si="49"/>
        <v>562.5</v>
      </c>
      <c r="AQ49" s="334">
        <f t="shared" si="49"/>
        <v>546.6</v>
      </c>
      <c r="AR49" s="334">
        <f t="shared" si="49"/>
        <v>584.79999999999984</v>
      </c>
      <c r="AS49" s="334">
        <f t="shared" si="49"/>
        <v>585.09999999999991</v>
      </c>
      <c r="AT49" s="334">
        <f t="shared" si="49"/>
        <v>575.80000000000007</v>
      </c>
      <c r="AU49" s="334">
        <f t="shared" si="49"/>
        <v>553.80000000000007</v>
      </c>
      <c r="AV49" s="334">
        <f t="shared" si="49"/>
        <v>578.79999999999995</v>
      </c>
      <c r="AW49" s="334">
        <f t="shared" si="49"/>
        <v>576.5</v>
      </c>
      <c r="AX49" s="334">
        <f t="shared" si="49"/>
        <v>575.49999999999977</v>
      </c>
      <c r="AY49" s="334">
        <f t="shared" ref="AY49:BA49" si="50">SUM(AY7:AY18)</f>
        <v>550.79999999999995</v>
      </c>
      <c r="AZ49" s="334">
        <f t="shared" si="50"/>
        <v>566.4</v>
      </c>
      <c r="BA49" s="360">
        <f t="shared" si="50"/>
        <v>564.70000000000005</v>
      </c>
      <c r="BB49" s="288"/>
      <c r="BC49" s="312">
        <f t="shared" si="26"/>
        <v>17.099999999999909</v>
      </c>
      <c r="BD49" s="338">
        <f t="shared" si="27"/>
        <v>19.799999999999955</v>
      </c>
      <c r="BE49" s="338">
        <f t="shared" si="28"/>
        <v>13.300000000000068</v>
      </c>
      <c r="BF49" s="338">
        <f t="shared" si="29"/>
        <v>7.2000000000000455</v>
      </c>
      <c r="BG49" s="338">
        <f t="shared" si="30"/>
        <v>-5.9999999999998863</v>
      </c>
      <c r="BH49" s="338">
        <f t="shared" si="34"/>
        <v>-8.5999999999999091</v>
      </c>
      <c r="BI49" s="338">
        <f t="shared" si="35"/>
        <v>-0.30000000000029559</v>
      </c>
      <c r="BJ49" s="338">
        <f t="shared" si="36"/>
        <v>-3.0000000000001137</v>
      </c>
      <c r="BK49" s="338">
        <f t="shared" si="37"/>
        <v>-12.399999999999977</v>
      </c>
      <c r="BL49" s="313">
        <f t="shared" si="38"/>
        <v>-11.799999999999955</v>
      </c>
      <c r="BM49" s="288"/>
      <c r="BN49" s="315">
        <f t="shared" si="39"/>
        <v>3.0121543068521994E-2</v>
      </c>
      <c r="BO49" s="339">
        <f t="shared" si="40"/>
        <v>3.5025650097293415E-2</v>
      </c>
      <c r="BP49" s="339">
        <f t="shared" si="41"/>
        <v>2.3644444444444579E-2</v>
      </c>
      <c r="BQ49" s="339">
        <f t="shared" si="42"/>
        <v>1.317233809001106E-2</v>
      </c>
      <c r="BR49" s="339">
        <f t="shared" si="43"/>
        <v>-1.0259917920656392E-2</v>
      </c>
      <c r="BS49" s="339">
        <f t="shared" si="44"/>
        <v>-1.4698342163732558E-2</v>
      </c>
      <c r="BT49" s="339">
        <f t="shared" si="45"/>
        <v>-5.210142410564389E-4</v>
      </c>
      <c r="BU49" s="339">
        <f t="shared" si="46"/>
        <v>-5.4171180931746887E-3</v>
      </c>
      <c r="BV49" s="339">
        <f t="shared" si="47"/>
        <v>-2.1423635107118089E-2</v>
      </c>
      <c r="BW49" s="314">
        <f t="shared" si="48"/>
        <v>-2.0468343451864657E-2</v>
      </c>
    </row>
    <row r="50" spans="2:75" s="65" customFormat="1" ht="14.4" x14ac:dyDescent="0.3">
      <c r="C50" s="86" t="s">
        <v>28</v>
      </c>
      <c r="D50" s="334">
        <f>D19</f>
        <v>49.1</v>
      </c>
      <c r="E50" s="334">
        <f t="shared" ref="E50:AX50" si="51">E19</f>
        <v>50.3</v>
      </c>
      <c r="F50" s="334">
        <f t="shared" si="51"/>
        <v>48.5</v>
      </c>
      <c r="G50" s="334">
        <f t="shared" si="51"/>
        <v>57.3</v>
      </c>
      <c r="H50" s="334">
        <f t="shared" si="51"/>
        <v>49.9</v>
      </c>
      <c r="I50" s="334">
        <f t="shared" si="51"/>
        <v>52.2</v>
      </c>
      <c r="J50" s="334">
        <f t="shared" si="51"/>
        <v>49.1</v>
      </c>
      <c r="K50" s="334">
        <f t="shared" si="51"/>
        <v>56.5</v>
      </c>
      <c r="L50" s="334">
        <f t="shared" si="51"/>
        <v>50</v>
      </c>
      <c r="M50" s="334">
        <f t="shared" si="51"/>
        <v>50.7</v>
      </c>
      <c r="N50" s="334">
        <f t="shared" si="51"/>
        <v>48.1</v>
      </c>
      <c r="O50" s="334">
        <f t="shared" si="51"/>
        <v>56.2</v>
      </c>
      <c r="P50" s="334">
        <f t="shared" si="51"/>
        <v>52.2</v>
      </c>
      <c r="Q50" s="334">
        <f t="shared" si="51"/>
        <v>52.2</v>
      </c>
      <c r="R50" s="334">
        <f t="shared" si="51"/>
        <v>50.2</v>
      </c>
      <c r="S50" s="334">
        <f t="shared" si="51"/>
        <v>58.2</v>
      </c>
      <c r="T50" s="334">
        <f t="shared" si="51"/>
        <v>52.5</v>
      </c>
      <c r="U50" s="334">
        <f t="shared" si="51"/>
        <v>51.9</v>
      </c>
      <c r="V50" s="334">
        <f t="shared" si="51"/>
        <v>51.2</v>
      </c>
      <c r="W50" s="334">
        <f t="shared" si="51"/>
        <v>59.4</v>
      </c>
      <c r="X50" s="334">
        <f t="shared" si="51"/>
        <v>53.9</v>
      </c>
      <c r="Y50" s="334">
        <f t="shared" si="51"/>
        <v>54</v>
      </c>
      <c r="Z50" s="334">
        <f t="shared" si="51"/>
        <v>52.8</v>
      </c>
      <c r="AA50" s="334">
        <f t="shared" si="51"/>
        <v>60.7</v>
      </c>
      <c r="AB50" s="334">
        <f t="shared" si="51"/>
        <v>55.1</v>
      </c>
      <c r="AC50" s="334">
        <f t="shared" si="51"/>
        <v>54.6</v>
      </c>
      <c r="AD50" s="334">
        <f t="shared" si="51"/>
        <v>54.1</v>
      </c>
      <c r="AE50" s="334">
        <f t="shared" si="51"/>
        <v>63</v>
      </c>
      <c r="AF50" s="334">
        <f t="shared" si="51"/>
        <v>54.7</v>
      </c>
      <c r="AG50" s="334">
        <f t="shared" si="51"/>
        <v>53.8</v>
      </c>
      <c r="AH50" s="334">
        <f t="shared" si="51"/>
        <v>54.9</v>
      </c>
      <c r="AI50" s="334">
        <f t="shared" si="51"/>
        <v>64.3</v>
      </c>
      <c r="AJ50" s="334">
        <f t="shared" si="51"/>
        <v>54</v>
      </c>
      <c r="AK50" s="334">
        <f t="shared" si="51"/>
        <v>54.1</v>
      </c>
      <c r="AL50" s="334">
        <f t="shared" si="51"/>
        <v>54.5</v>
      </c>
      <c r="AM50" s="334">
        <f t="shared" si="51"/>
        <v>65.8</v>
      </c>
      <c r="AN50" s="334">
        <f t="shared" si="51"/>
        <v>55.6</v>
      </c>
      <c r="AO50" s="334">
        <f t="shared" si="51"/>
        <v>54</v>
      </c>
      <c r="AP50" s="334">
        <f t="shared" si="51"/>
        <v>55.4</v>
      </c>
      <c r="AQ50" s="334">
        <f t="shared" si="51"/>
        <v>66.5</v>
      </c>
      <c r="AR50" s="334">
        <f t="shared" si="51"/>
        <v>56.8</v>
      </c>
      <c r="AS50" s="334">
        <f t="shared" si="51"/>
        <v>55.3</v>
      </c>
      <c r="AT50" s="334">
        <f t="shared" si="51"/>
        <v>56.6</v>
      </c>
      <c r="AU50" s="334">
        <f t="shared" si="51"/>
        <v>67.099999999999994</v>
      </c>
      <c r="AV50" s="334">
        <f t="shared" si="51"/>
        <v>56.6</v>
      </c>
      <c r="AW50" s="334">
        <f t="shared" si="51"/>
        <v>55.5</v>
      </c>
      <c r="AX50" s="334">
        <f t="shared" si="51"/>
        <v>57.7</v>
      </c>
      <c r="AY50" s="334">
        <f t="shared" ref="AY50:BA50" si="52">AY19</f>
        <v>69.2</v>
      </c>
      <c r="AZ50" s="334">
        <f t="shared" si="52"/>
        <v>58.1</v>
      </c>
      <c r="BA50" s="360">
        <f t="shared" si="52"/>
        <v>58.6</v>
      </c>
      <c r="BB50" s="288"/>
      <c r="BC50" s="312">
        <f t="shared" si="26"/>
        <v>1.1999999999999957</v>
      </c>
      <c r="BD50" s="338">
        <f t="shared" si="27"/>
        <v>1.2999999999999972</v>
      </c>
      <c r="BE50" s="338">
        <f t="shared" si="28"/>
        <v>1.2000000000000028</v>
      </c>
      <c r="BF50" s="338">
        <f t="shared" si="29"/>
        <v>0.59999999999999432</v>
      </c>
      <c r="BG50" s="338">
        <f t="shared" si="30"/>
        <v>-0.19999999999999574</v>
      </c>
      <c r="BH50" s="338">
        <f t="shared" si="34"/>
        <v>0.20000000000000284</v>
      </c>
      <c r="BI50" s="338">
        <f t="shared" si="35"/>
        <v>1.1000000000000014</v>
      </c>
      <c r="BJ50" s="338">
        <f t="shared" si="36"/>
        <v>2.1000000000000085</v>
      </c>
      <c r="BK50" s="338">
        <f t="shared" si="37"/>
        <v>1.5</v>
      </c>
      <c r="BL50" s="313">
        <f t="shared" si="38"/>
        <v>3.1000000000000014</v>
      </c>
      <c r="BM50" s="288"/>
      <c r="BN50" s="315">
        <f t="shared" si="39"/>
        <v>2.1582733812949506E-2</v>
      </c>
      <c r="BO50" s="339">
        <f t="shared" si="40"/>
        <v>2.4074074074073915E-2</v>
      </c>
      <c r="BP50" s="339">
        <f t="shared" si="41"/>
        <v>2.1660649819494671E-2</v>
      </c>
      <c r="BQ50" s="339">
        <f t="shared" si="42"/>
        <v>9.0225563909773765E-3</v>
      </c>
      <c r="BR50" s="339">
        <f t="shared" si="43"/>
        <v>-3.5211267605632646E-3</v>
      </c>
      <c r="BS50" s="339">
        <f t="shared" si="44"/>
        <v>3.6166365280290158E-3</v>
      </c>
      <c r="BT50" s="339">
        <f t="shared" si="45"/>
        <v>1.9434628975264934E-2</v>
      </c>
      <c r="BU50" s="339">
        <f t="shared" si="46"/>
        <v>3.1296572280179014E-2</v>
      </c>
      <c r="BV50" s="339">
        <f t="shared" si="47"/>
        <v>2.6501766784452263E-2</v>
      </c>
      <c r="BW50" s="314">
        <f t="shared" si="48"/>
        <v>5.5855855855855951E-2</v>
      </c>
    </row>
    <row r="51" spans="2:75" s="65" customFormat="1" ht="14.4" x14ac:dyDescent="0.3">
      <c r="C51" s="86" t="s">
        <v>24</v>
      </c>
      <c r="D51" s="334">
        <f>D20</f>
        <v>269.10000000000002</v>
      </c>
      <c r="E51" s="334">
        <f t="shared" ref="E51:AX51" si="53">E20</f>
        <v>313.7</v>
      </c>
      <c r="F51" s="334">
        <f t="shared" si="53"/>
        <v>324.60000000000002</v>
      </c>
      <c r="G51" s="334">
        <f t="shared" si="53"/>
        <v>274.7</v>
      </c>
      <c r="H51" s="334">
        <f t="shared" si="53"/>
        <v>271.89999999999998</v>
      </c>
      <c r="I51" s="334">
        <f t="shared" si="53"/>
        <v>314.7</v>
      </c>
      <c r="J51" s="334">
        <f t="shared" si="53"/>
        <v>321.10000000000002</v>
      </c>
      <c r="K51" s="334">
        <f t="shared" si="53"/>
        <v>273.89999999999998</v>
      </c>
      <c r="L51" s="334">
        <f t="shared" si="53"/>
        <v>275.39999999999998</v>
      </c>
      <c r="M51" s="334">
        <f t="shared" si="53"/>
        <v>316.39999999999998</v>
      </c>
      <c r="N51" s="334">
        <f t="shared" si="53"/>
        <v>326.89999999999998</v>
      </c>
      <c r="O51" s="334">
        <f t="shared" si="53"/>
        <v>280.89999999999998</v>
      </c>
      <c r="P51" s="334">
        <f t="shared" si="53"/>
        <v>292.3</v>
      </c>
      <c r="Q51" s="334">
        <f t="shared" si="53"/>
        <v>326.2</v>
      </c>
      <c r="R51" s="334">
        <f t="shared" si="53"/>
        <v>342.8</v>
      </c>
      <c r="S51" s="334">
        <f t="shared" si="53"/>
        <v>301.2</v>
      </c>
      <c r="T51" s="334">
        <f t="shared" si="53"/>
        <v>292.2</v>
      </c>
      <c r="U51" s="334">
        <f t="shared" si="53"/>
        <v>341.9</v>
      </c>
      <c r="V51" s="334">
        <f t="shared" si="53"/>
        <v>354.5</v>
      </c>
      <c r="W51" s="334">
        <f t="shared" si="53"/>
        <v>296.60000000000002</v>
      </c>
      <c r="X51" s="334">
        <f t="shared" si="53"/>
        <v>277.10000000000002</v>
      </c>
      <c r="Y51" s="334">
        <f t="shared" si="53"/>
        <v>344.8</v>
      </c>
      <c r="Z51" s="334">
        <f t="shared" si="53"/>
        <v>363.4</v>
      </c>
      <c r="AA51" s="334">
        <f t="shared" si="53"/>
        <v>312.3</v>
      </c>
      <c r="AB51" s="334">
        <f t="shared" si="53"/>
        <v>285</v>
      </c>
      <c r="AC51" s="334">
        <f t="shared" si="53"/>
        <v>352.4</v>
      </c>
      <c r="AD51" s="334">
        <f t="shared" si="53"/>
        <v>371.4</v>
      </c>
      <c r="AE51" s="334">
        <f t="shared" si="53"/>
        <v>320.5</v>
      </c>
      <c r="AF51" s="334">
        <f t="shared" si="53"/>
        <v>292.7</v>
      </c>
      <c r="AG51" s="334">
        <f t="shared" si="53"/>
        <v>358.5</v>
      </c>
      <c r="AH51" s="334">
        <f t="shared" si="53"/>
        <v>380.3</v>
      </c>
      <c r="AI51" s="334">
        <f t="shared" si="53"/>
        <v>335.7</v>
      </c>
      <c r="AJ51" s="334">
        <f t="shared" si="53"/>
        <v>293.60000000000002</v>
      </c>
      <c r="AK51" s="334">
        <f t="shared" si="53"/>
        <v>365.8</v>
      </c>
      <c r="AL51" s="334">
        <f t="shared" si="53"/>
        <v>392.2</v>
      </c>
      <c r="AM51" s="334">
        <f t="shared" si="53"/>
        <v>340.8</v>
      </c>
      <c r="AN51" s="334">
        <f t="shared" si="53"/>
        <v>316.60000000000002</v>
      </c>
      <c r="AO51" s="334">
        <f t="shared" si="53"/>
        <v>389.6</v>
      </c>
      <c r="AP51" s="334">
        <f t="shared" si="53"/>
        <v>425.1</v>
      </c>
      <c r="AQ51" s="334">
        <f t="shared" si="53"/>
        <v>362.2</v>
      </c>
      <c r="AR51" s="334">
        <f t="shared" si="53"/>
        <v>326.10000000000002</v>
      </c>
      <c r="AS51" s="334">
        <f t="shared" si="53"/>
        <v>406.9</v>
      </c>
      <c r="AT51" s="334">
        <f t="shared" si="53"/>
        <v>436.8</v>
      </c>
      <c r="AU51" s="334">
        <f t="shared" si="53"/>
        <v>375.8</v>
      </c>
      <c r="AV51" s="334">
        <f t="shared" si="53"/>
        <v>329.1</v>
      </c>
      <c r="AW51" s="334">
        <f t="shared" si="53"/>
        <v>407.5</v>
      </c>
      <c r="AX51" s="334">
        <f t="shared" si="53"/>
        <v>438.3</v>
      </c>
      <c r="AY51" s="334">
        <f t="shared" ref="AY51:BA51" si="54">AY20</f>
        <v>378.9</v>
      </c>
      <c r="AZ51" s="334">
        <f t="shared" si="54"/>
        <v>327.39999999999998</v>
      </c>
      <c r="BA51" s="360">
        <f t="shared" si="54"/>
        <v>402.3</v>
      </c>
      <c r="BB51" s="288"/>
      <c r="BC51" s="312">
        <f t="shared" si="26"/>
        <v>9.5</v>
      </c>
      <c r="BD51" s="338">
        <f t="shared" si="27"/>
        <v>17.299999999999955</v>
      </c>
      <c r="BE51" s="338">
        <f t="shared" si="28"/>
        <v>11.699999999999989</v>
      </c>
      <c r="BF51" s="338">
        <f t="shared" si="29"/>
        <v>13.600000000000023</v>
      </c>
      <c r="BG51" s="338">
        <f t="shared" si="30"/>
        <v>3</v>
      </c>
      <c r="BH51" s="338">
        <f t="shared" si="34"/>
        <v>0.60000000000002274</v>
      </c>
      <c r="BI51" s="338">
        <f t="shared" si="35"/>
        <v>1.5</v>
      </c>
      <c r="BJ51" s="338">
        <f t="shared" si="36"/>
        <v>3.0999999999999659</v>
      </c>
      <c r="BK51" s="338">
        <f t="shared" si="37"/>
        <v>-1.7000000000000455</v>
      </c>
      <c r="BL51" s="313">
        <f t="shared" si="38"/>
        <v>-5.1999999999999886</v>
      </c>
      <c r="BM51" s="288"/>
      <c r="BN51" s="315">
        <f t="shared" si="39"/>
        <v>3.0006317119393611E-2</v>
      </c>
      <c r="BO51" s="339">
        <f t="shared" si="40"/>
        <v>4.4404517453798587E-2</v>
      </c>
      <c r="BP51" s="339">
        <f t="shared" si="41"/>
        <v>2.7522935779816571E-2</v>
      </c>
      <c r="BQ51" s="339">
        <f t="shared" si="42"/>
        <v>3.7548315847597991E-2</v>
      </c>
      <c r="BR51" s="339">
        <f t="shared" si="43"/>
        <v>9.1996320147194055E-3</v>
      </c>
      <c r="BS51" s="339">
        <f t="shared" si="44"/>
        <v>1.4745637748834195E-3</v>
      </c>
      <c r="BT51" s="339">
        <f t="shared" si="45"/>
        <v>3.4340659340659219E-3</v>
      </c>
      <c r="BU51" s="339">
        <f t="shared" si="46"/>
        <v>8.2490686535390267E-3</v>
      </c>
      <c r="BV51" s="339">
        <f t="shared" si="47"/>
        <v>-5.1656031601338137E-3</v>
      </c>
      <c r="BW51" s="314">
        <f t="shared" si="48"/>
        <v>-1.2760736196319011E-2</v>
      </c>
    </row>
    <row r="52" spans="2:75" s="65" customFormat="1" ht="13.5" customHeight="1" x14ac:dyDescent="0.3">
      <c r="C52" s="86" t="s">
        <v>241</v>
      </c>
      <c r="D52" s="334">
        <f>D22</f>
        <v>223.4</v>
      </c>
      <c r="E52" s="334">
        <f t="shared" ref="E52:AX52" si="55">E22</f>
        <v>234.3</v>
      </c>
      <c r="F52" s="334">
        <f t="shared" si="55"/>
        <v>252.3</v>
      </c>
      <c r="G52" s="334">
        <f t="shared" si="55"/>
        <v>249.1</v>
      </c>
      <c r="H52" s="334">
        <f t="shared" si="55"/>
        <v>218.6</v>
      </c>
      <c r="I52" s="334">
        <f t="shared" si="55"/>
        <v>227.9</v>
      </c>
      <c r="J52" s="334">
        <f t="shared" si="55"/>
        <v>242.3</v>
      </c>
      <c r="K52" s="334">
        <f t="shared" si="55"/>
        <v>241.2</v>
      </c>
      <c r="L52" s="334">
        <f t="shared" si="55"/>
        <v>220.3</v>
      </c>
      <c r="M52" s="334">
        <f t="shared" si="55"/>
        <v>231.4</v>
      </c>
      <c r="N52" s="334">
        <f t="shared" si="55"/>
        <v>243.6</v>
      </c>
      <c r="O52" s="334">
        <f t="shared" si="55"/>
        <v>245.9</v>
      </c>
      <c r="P52" s="334">
        <f t="shared" si="55"/>
        <v>226.9</v>
      </c>
      <c r="Q52" s="334">
        <f t="shared" si="55"/>
        <v>235.4</v>
      </c>
      <c r="R52" s="334">
        <f t="shared" si="55"/>
        <v>244.7</v>
      </c>
      <c r="S52" s="334">
        <f t="shared" si="55"/>
        <v>248.6</v>
      </c>
      <c r="T52" s="334">
        <f t="shared" si="55"/>
        <v>225.7</v>
      </c>
      <c r="U52" s="334">
        <f t="shared" si="55"/>
        <v>231.3</v>
      </c>
      <c r="V52" s="334">
        <f t="shared" si="55"/>
        <v>239.3</v>
      </c>
      <c r="W52" s="334">
        <f t="shared" si="55"/>
        <v>244.4</v>
      </c>
      <c r="X52" s="334">
        <f t="shared" si="55"/>
        <v>225</v>
      </c>
      <c r="Y52" s="334">
        <f t="shared" si="55"/>
        <v>228.3</v>
      </c>
      <c r="Z52" s="334">
        <f t="shared" si="55"/>
        <v>239.6</v>
      </c>
      <c r="AA52" s="334">
        <f t="shared" si="55"/>
        <v>244.6</v>
      </c>
      <c r="AB52" s="334">
        <f t="shared" si="55"/>
        <v>223.5</v>
      </c>
      <c r="AC52" s="334">
        <f t="shared" si="55"/>
        <v>225</v>
      </c>
      <c r="AD52" s="334">
        <f t="shared" si="55"/>
        <v>238.6</v>
      </c>
      <c r="AE52" s="334">
        <f t="shared" si="55"/>
        <v>236.2</v>
      </c>
      <c r="AF52" s="334">
        <f t="shared" si="55"/>
        <v>222.6</v>
      </c>
      <c r="AG52" s="334">
        <f t="shared" si="55"/>
        <v>224.3</v>
      </c>
      <c r="AH52" s="334">
        <f t="shared" si="55"/>
        <v>231.2</v>
      </c>
      <c r="AI52" s="334">
        <f t="shared" si="55"/>
        <v>233.5</v>
      </c>
      <c r="AJ52" s="334">
        <f t="shared" si="55"/>
        <v>229</v>
      </c>
      <c r="AK52" s="334">
        <f t="shared" si="55"/>
        <v>229.6</v>
      </c>
      <c r="AL52" s="334">
        <f t="shared" si="55"/>
        <v>228.1</v>
      </c>
      <c r="AM52" s="334">
        <f t="shared" si="55"/>
        <v>240.7</v>
      </c>
      <c r="AN52" s="334">
        <f t="shared" si="55"/>
        <v>235.1</v>
      </c>
      <c r="AO52" s="334">
        <f t="shared" si="55"/>
        <v>234.1</v>
      </c>
      <c r="AP52" s="334">
        <f t="shared" si="55"/>
        <v>233.9</v>
      </c>
      <c r="AQ52" s="334">
        <f t="shared" si="55"/>
        <v>244.1</v>
      </c>
      <c r="AR52" s="334">
        <f t="shared" si="55"/>
        <v>239.6</v>
      </c>
      <c r="AS52" s="334">
        <f t="shared" si="55"/>
        <v>244.3</v>
      </c>
      <c r="AT52" s="334">
        <f t="shared" si="55"/>
        <v>242.3</v>
      </c>
      <c r="AU52" s="334">
        <f t="shared" si="55"/>
        <v>250.9</v>
      </c>
      <c r="AV52" s="334">
        <f t="shared" si="55"/>
        <v>242.8</v>
      </c>
      <c r="AW52" s="334">
        <f t="shared" si="55"/>
        <v>246.6</v>
      </c>
      <c r="AX52" s="334">
        <f t="shared" si="55"/>
        <v>246.1</v>
      </c>
      <c r="AY52" s="334">
        <f t="shared" ref="AY52:BA52" si="56">AY22</f>
        <v>253.6</v>
      </c>
      <c r="AZ52" s="334">
        <f t="shared" si="56"/>
        <v>242.8</v>
      </c>
      <c r="BA52" s="360">
        <f t="shared" si="56"/>
        <v>231.2</v>
      </c>
      <c r="BB52" s="288"/>
      <c r="BC52" s="312">
        <f t="shared" si="26"/>
        <v>4.5</v>
      </c>
      <c r="BD52" s="338">
        <f t="shared" si="27"/>
        <v>10.200000000000017</v>
      </c>
      <c r="BE52" s="338">
        <f t="shared" si="28"/>
        <v>8.4000000000000057</v>
      </c>
      <c r="BF52" s="338">
        <f t="shared" si="29"/>
        <v>6.8000000000000114</v>
      </c>
      <c r="BG52" s="338">
        <f t="shared" si="30"/>
        <v>3.2000000000000171</v>
      </c>
      <c r="BH52" s="338">
        <f t="shared" si="34"/>
        <v>2.2999999999999829</v>
      </c>
      <c r="BI52" s="338">
        <f t="shared" si="35"/>
        <v>3.7999999999999829</v>
      </c>
      <c r="BJ52" s="338">
        <f t="shared" si="36"/>
        <v>2.6999999999999886</v>
      </c>
      <c r="BK52" s="338">
        <f t="shared" si="37"/>
        <v>0</v>
      </c>
      <c r="BL52" s="313">
        <f t="shared" si="38"/>
        <v>-15.400000000000006</v>
      </c>
      <c r="BM52" s="288"/>
      <c r="BN52" s="315">
        <f t="shared" si="39"/>
        <v>1.9140791152701064E-2</v>
      </c>
      <c r="BO52" s="339">
        <f t="shared" si="40"/>
        <v>4.3571123451516591E-2</v>
      </c>
      <c r="BP52" s="339">
        <f t="shared" si="41"/>
        <v>3.5912783240701129E-2</v>
      </c>
      <c r="BQ52" s="339">
        <f t="shared" si="42"/>
        <v>2.7857435477263381E-2</v>
      </c>
      <c r="BR52" s="339">
        <f t="shared" si="43"/>
        <v>1.3355592654424209E-2</v>
      </c>
      <c r="BS52" s="339">
        <f t="shared" si="44"/>
        <v>9.4146541137944961E-3</v>
      </c>
      <c r="BT52" s="339">
        <f t="shared" si="45"/>
        <v>1.5683037556747825E-2</v>
      </c>
      <c r="BU52" s="339">
        <f t="shared" si="46"/>
        <v>1.0761259465922546E-2</v>
      </c>
      <c r="BV52" s="339">
        <f t="shared" si="47"/>
        <v>0</v>
      </c>
      <c r="BW52" s="314">
        <f t="shared" si="48"/>
        <v>-6.2449310624493104E-2</v>
      </c>
    </row>
    <row r="53" spans="2:75" s="65" customFormat="1" ht="14.4" x14ac:dyDescent="0.3">
      <c r="C53" s="86" t="s">
        <v>29</v>
      </c>
      <c r="D53" s="334">
        <f>SUM(D23:D36)+D21</f>
        <v>1723.1999999999998</v>
      </c>
      <c r="E53" s="334">
        <f t="shared" ref="E53:AX53" si="57">SUM(E23:E36)+E21</f>
        <v>1711.6999999999998</v>
      </c>
      <c r="F53" s="334">
        <f t="shared" si="57"/>
        <v>1808.7999999999997</v>
      </c>
      <c r="G53" s="334">
        <f t="shared" si="57"/>
        <v>1799</v>
      </c>
      <c r="H53" s="334">
        <f t="shared" si="57"/>
        <v>1731.9</v>
      </c>
      <c r="I53" s="334">
        <f t="shared" si="57"/>
        <v>1700.9</v>
      </c>
      <c r="J53" s="334">
        <f t="shared" si="57"/>
        <v>1805.4</v>
      </c>
      <c r="K53" s="334">
        <f t="shared" si="57"/>
        <v>1801.9999999999998</v>
      </c>
      <c r="L53" s="334">
        <f t="shared" si="57"/>
        <v>1739.2</v>
      </c>
      <c r="M53" s="334">
        <f t="shared" si="57"/>
        <v>1726.4</v>
      </c>
      <c r="N53" s="334">
        <f t="shared" si="57"/>
        <v>1859.1</v>
      </c>
      <c r="O53" s="334">
        <f t="shared" si="57"/>
        <v>1855.8</v>
      </c>
      <c r="P53" s="334">
        <f t="shared" si="57"/>
        <v>1805.8999999999996</v>
      </c>
      <c r="Q53" s="334">
        <f t="shared" si="57"/>
        <v>1793.7000000000003</v>
      </c>
      <c r="R53" s="334">
        <f t="shared" si="57"/>
        <v>1917.2999999999997</v>
      </c>
      <c r="S53" s="334">
        <f t="shared" si="57"/>
        <v>1906.6</v>
      </c>
      <c r="T53" s="334">
        <f t="shared" si="57"/>
        <v>1840.3000000000002</v>
      </c>
      <c r="U53" s="334">
        <f t="shared" si="57"/>
        <v>1814.6</v>
      </c>
      <c r="V53" s="334">
        <f t="shared" si="57"/>
        <v>1936</v>
      </c>
      <c r="W53" s="334">
        <f t="shared" si="57"/>
        <v>1940.2999999999995</v>
      </c>
      <c r="X53" s="334">
        <f t="shared" si="57"/>
        <v>1879.2</v>
      </c>
      <c r="Y53" s="334">
        <f t="shared" si="57"/>
        <v>1848.1</v>
      </c>
      <c r="Z53" s="334">
        <f t="shared" si="57"/>
        <v>1968.1</v>
      </c>
      <c r="AA53" s="334">
        <f t="shared" si="57"/>
        <v>1975.6000000000001</v>
      </c>
      <c r="AB53" s="334">
        <f t="shared" si="57"/>
        <v>1915.5</v>
      </c>
      <c r="AC53" s="334">
        <f t="shared" si="57"/>
        <v>1896.3000000000002</v>
      </c>
      <c r="AD53" s="334">
        <f t="shared" si="57"/>
        <v>2025.6</v>
      </c>
      <c r="AE53" s="334">
        <f t="shared" si="57"/>
        <v>2021.8</v>
      </c>
      <c r="AF53" s="334">
        <f t="shared" si="57"/>
        <v>1966.8999999999999</v>
      </c>
      <c r="AG53" s="334">
        <f t="shared" si="57"/>
        <v>1926.3999999999999</v>
      </c>
      <c r="AH53" s="334">
        <f t="shared" si="57"/>
        <v>2068.1000000000004</v>
      </c>
      <c r="AI53" s="334">
        <f t="shared" si="57"/>
        <v>2074.7999999999997</v>
      </c>
      <c r="AJ53" s="334">
        <f t="shared" si="57"/>
        <v>2029.4999999999998</v>
      </c>
      <c r="AK53" s="334">
        <f t="shared" si="57"/>
        <v>2001.6999999999998</v>
      </c>
      <c r="AL53" s="334">
        <f t="shared" si="57"/>
        <v>2105.6</v>
      </c>
      <c r="AM53" s="334">
        <f t="shared" si="57"/>
        <v>2115.4</v>
      </c>
      <c r="AN53" s="334">
        <f t="shared" si="57"/>
        <v>2078.8000000000002</v>
      </c>
      <c r="AO53" s="334">
        <f t="shared" si="57"/>
        <v>2039.4</v>
      </c>
      <c r="AP53" s="334">
        <f t="shared" si="57"/>
        <v>2155.5</v>
      </c>
      <c r="AQ53" s="334">
        <f t="shared" si="57"/>
        <v>2168.5</v>
      </c>
      <c r="AR53" s="334">
        <f t="shared" si="57"/>
        <v>2127.4</v>
      </c>
      <c r="AS53" s="334">
        <f t="shared" si="57"/>
        <v>2075.6</v>
      </c>
      <c r="AT53" s="334">
        <f t="shared" si="57"/>
        <v>2181.5</v>
      </c>
      <c r="AU53" s="334">
        <f t="shared" si="57"/>
        <v>2193.2999999999997</v>
      </c>
      <c r="AV53" s="334">
        <f t="shared" si="57"/>
        <v>2145.3000000000002</v>
      </c>
      <c r="AW53" s="334">
        <f t="shared" si="57"/>
        <v>2093</v>
      </c>
      <c r="AX53" s="334">
        <f t="shared" si="57"/>
        <v>2202.3000000000002</v>
      </c>
      <c r="AY53" s="334">
        <f t="shared" ref="AY53:BA53" si="58">SUM(AY23:AY36)+AY21</f>
        <v>2215</v>
      </c>
      <c r="AZ53" s="334">
        <f t="shared" si="58"/>
        <v>2158.9000000000005</v>
      </c>
      <c r="BA53" s="360">
        <f t="shared" si="58"/>
        <v>2029.1</v>
      </c>
      <c r="BB53" s="288"/>
      <c r="BC53" s="312">
        <f t="shared" si="26"/>
        <v>48.599999999999909</v>
      </c>
      <c r="BD53" s="338">
        <f t="shared" si="27"/>
        <v>36.199999999999818</v>
      </c>
      <c r="BE53" s="338">
        <f t="shared" si="28"/>
        <v>26</v>
      </c>
      <c r="BF53" s="338">
        <f t="shared" si="29"/>
        <v>24.799999999999727</v>
      </c>
      <c r="BG53" s="338">
        <f t="shared" si="30"/>
        <v>17.900000000000091</v>
      </c>
      <c r="BH53" s="338">
        <f t="shared" si="34"/>
        <v>17.400000000000091</v>
      </c>
      <c r="BI53" s="338">
        <f t="shared" si="35"/>
        <v>20.800000000000182</v>
      </c>
      <c r="BJ53" s="338">
        <f t="shared" si="36"/>
        <v>21.700000000000273</v>
      </c>
      <c r="BK53" s="338">
        <f t="shared" si="37"/>
        <v>13.600000000000364</v>
      </c>
      <c r="BL53" s="313">
        <f t="shared" si="38"/>
        <v>-63.900000000000091</v>
      </c>
      <c r="BM53" s="288"/>
      <c r="BN53" s="315">
        <f t="shared" si="39"/>
        <v>2.337887242639991E-2</v>
      </c>
      <c r="BO53" s="339">
        <f>AS53/AO53-1</f>
        <v>1.7750318721192482E-2</v>
      </c>
      <c r="BP53" s="339">
        <f t="shared" si="41"/>
        <v>1.2062166550684372E-2</v>
      </c>
      <c r="BQ53" s="339">
        <f t="shared" si="42"/>
        <v>1.1436476827299868E-2</v>
      </c>
      <c r="BR53" s="339">
        <f t="shared" si="43"/>
        <v>8.4140265112344625E-3</v>
      </c>
      <c r="BS53" s="339">
        <f t="shared" si="44"/>
        <v>8.3831181345153105E-3</v>
      </c>
      <c r="BT53" s="339">
        <f t="shared" si="45"/>
        <v>9.5347238138896451E-3</v>
      </c>
      <c r="BU53" s="339">
        <f t="shared" si="46"/>
        <v>9.893767382483043E-3</v>
      </c>
      <c r="BV53" s="339">
        <f t="shared" si="47"/>
        <v>6.3394397054026275E-3</v>
      </c>
      <c r="BW53" s="314">
        <f t="shared" si="48"/>
        <v>-3.0530339225991465E-2</v>
      </c>
    </row>
    <row r="54" spans="2:75" s="65" customFormat="1" ht="14.4" x14ac:dyDescent="0.3">
      <c r="C54" s="87" t="s">
        <v>26</v>
      </c>
      <c r="D54" s="334">
        <f>SUM(D38:D40)</f>
        <v>1367</v>
      </c>
      <c r="E54" s="334">
        <f t="shared" ref="E54:AX54" si="59">SUM(E38:E40)</f>
        <v>1342.1</v>
      </c>
      <c r="F54" s="334">
        <f t="shared" si="59"/>
        <v>1350.8</v>
      </c>
      <c r="G54" s="334">
        <f t="shared" si="59"/>
        <v>1283.3000000000002</v>
      </c>
      <c r="H54" s="334">
        <f t="shared" si="59"/>
        <v>1342</v>
      </c>
      <c r="I54" s="334">
        <f t="shared" si="59"/>
        <v>1319.8000000000002</v>
      </c>
      <c r="J54" s="334">
        <f t="shared" si="59"/>
        <v>1321.6999999999998</v>
      </c>
      <c r="K54" s="334">
        <f t="shared" si="59"/>
        <v>1252.9000000000001</v>
      </c>
      <c r="L54" s="334">
        <f t="shared" si="59"/>
        <v>1322</v>
      </c>
      <c r="M54" s="334">
        <f t="shared" si="59"/>
        <v>1312.6000000000001</v>
      </c>
      <c r="N54" s="334">
        <f t="shared" si="59"/>
        <v>1316.8000000000002</v>
      </c>
      <c r="O54" s="334">
        <f t="shared" si="59"/>
        <v>1259.8</v>
      </c>
      <c r="P54" s="334">
        <f t="shared" si="59"/>
        <v>1327.7</v>
      </c>
      <c r="Q54" s="334">
        <f t="shared" si="59"/>
        <v>1320.8000000000002</v>
      </c>
      <c r="R54" s="334">
        <f t="shared" si="59"/>
        <v>1321.3999999999999</v>
      </c>
      <c r="S54" s="334">
        <f t="shared" si="59"/>
        <v>1263.4000000000001</v>
      </c>
      <c r="T54" s="334">
        <f t="shared" si="59"/>
        <v>1337.8</v>
      </c>
      <c r="U54" s="334">
        <f t="shared" si="59"/>
        <v>1330.5</v>
      </c>
      <c r="V54" s="334">
        <f t="shared" si="59"/>
        <v>1331.5</v>
      </c>
      <c r="W54" s="334">
        <f t="shared" si="59"/>
        <v>1271.3</v>
      </c>
      <c r="X54" s="334">
        <f t="shared" si="59"/>
        <v>1349</v>
      </c>
      <c r="Y54" s="334">
        <f t="shared" si="59"/>
        <v>1346.2999999999997</v>
      </c>
      <c r="Z54" s="334">
        <f t="shared" si="59"/>
        <v>1344.9</v>
      </c>
      <c r="AA54" s="334">
        <f t="shared" si="59"/>
        <v>1286.4000000000001</v>
      </c>
      <c r="AB54" s="334">
        <f t="shared" si="59"/>
        <v>1362.1</v>
      </c>
      <c r="AC54" s="334">
        <f t="shared" si="59"/>
        <v>1355.7000000000003</v>
      </c>
      <c r="AD54" s="334">
        <f t="shared" si="59"/>
        <v>1363.6999999999998</v>
      </c>
      <c r="AE54" s="334">
        <f t="shared" si="59"/>
        <v>1310.5</v>
      </c>
      <c r="AF54" s="334">
        <f t="shared" si="59"/>
        <v>1394.8999999999999</v>
      </c>
      <c r="AG54" s="334">
        <f t="shared" si="59"/>
        <v>1386.2000000000003</v>
      </c>
      <c r="AH54" s="334">
        <f t="shared" si="59"/>
        <v>1390.5</v>
      </c>
      <c r="AI54" s="334">
        <f t="shared" si="59"/>
        <v>1341.3000000000002</v>
      </c>
      <c r="AJ54" s="334">
        <f t="shared" si="59"/>
        <v>1430.6</v>
      </c>
      <c r="AK54" s="334">
        <f t="shared" si="59"/>
        <v>1424.8</v>
      </c>
      <c r="AL54" s="334">
        <f t="shared" si="59"/>
        <v>1430.3999999999999</v>
      </c>
      <c r="AM54" s="334">
        <f t="shared" si="59"/>
        <v>1378.1999999999998</v>
      </c>
      <c r="AN54" s="334">
        <f t="shared" si="59"/>
        <v>1461.8</v>
      </c>
      <c r="AO54" s="334">
        <f t="shared" si="59"/>
        <v>1452.4</v>
      </c>
      <c r="AP54" s="334">
        <f t="shared" si="59"/>
        <v>1452</v>
      </c>
      <c r="AQ54" s="334">
        <f t="shared" si="59"/>
        <v>1395.4</v>
      </c>
      <c r="AR54" s="334">
        <f t="shared" si="59"/>
        <v>1479.5</v>
      </c>
      <c r="AS54" s="334">
        <f t="shared" si="59"/>
        <v>1465</v>
      </c>
      <c r="AT54" s="334">
        <f t="shared" si="59"/>
        <v>1461.9</v>
      </c>
      <c r="AU54" s="334">
        <f t="shared" si="59"/>
        <v>1407.6999999999998</v>
      </c>
      <c r="AV54" s="334">
        <f t="shared" si="59"/>
        <v>1493.6</v>
      </c>
      <c r="AW54" s="334">
        <f t="shared" si="59"/>
        <v>1475.9</v>
      </c>
      <c r="AX54" s="334">
        <f t="shared" si="59"/>
        <v>1469.8999999999999</v>
      </c>
      <c r="AY54" s="334">
        <f t="shared" ref="AY54:BA54" si="60">SUM(AY38:AY40)</f>
        <v>1408.4</v>
      </c>
      <c r="AZ54" s="334">
        <f t="shared" si="60"/>
        <v>1489.1999999999998</v>
      </c>
      <c r="BA54" s="360">
        <f t="shared" si="60"/>
        <v>1464.3</v>
      </c>
      <c r="BB54" s="288"/>
      <c r="BC54" s="312">
        <f t="shared" si="26"/>
        <v>17.700000000000045</v>
      </c>
      <c r="BD54" s="338">
        <f t="shared" si="27"/>
        <v>12.599999999999909</v>
      </c>
      <c r="BE54" s="338">
        <f t="shared" si="28"/>
        <v>9.9000000000000909</v>
      </c>
      <c r="BF54" s="338">
        <f t="shared" si="29"/>
        <v>12.299999999999727</v>
      </c>
      <c r="BG54" s="338">
        <f t="shared" si="30"/>
        <v>14.099999999999909</v>
      </c>
      <c r="BH54" s="338">
        <f t="shared" si="34"/>
        <v>10.900000000000091</v>
      </c>
      <c r="BI54" s="338">
        <f t="shared" si="35"/>
        <v>7.9999999999997726</v>
      </c>
      <c r="BJ54" s="338">
        <f t="shared" si="36"/>
        <v>0.70000000000027285</v>
      </c>
      <c r="BK54" s="338">
        <f t="shared" si="37"/>
        <v>-4.4000000000000909</v>
      </c>
      <c r="BL54" s="313">
        <f t="shared" si="38"/>
        <v>-11.600000000000136</v>
      </c>
      <c r="BM54" s="288"/>
      <c r="BN54" s="315">
        <f t="shared" si="39"/>
        <v>1.2108359556710857E-2</v>
      </c>
      <c r="BO54" s="339">
        <f t="shared" si="40"/>
        <v>8.6752960616909292E-3</v>
      </c>
      <c r="BP54" s="339">
        <f t="shared" si="41"/>
        <v>6.8181818181818343E-3</v>
      </c>
      <c r="BQ54" s="339">
        <f t="shared" si="42"/>
        <v>8.8146767951839955E-3</v>
      </c>
      <c r="BR54" s="339">
        <f t="shared" si="43"/>
        <v>9.5302467049678263E-3</v>
      </c>
      <c r="BS54" s="339">
        <f t="shared" si="44"/>
        <v>7.4402730375426884E-3</v>
      </c>
      <c r="BT54" s="339">
        <f t="shared" si="45"/>
        <v>5.4723305287638357E-3</v>
      </c>
      <c r="BU54" s="339">
        <f t="shared" si="46"/>
        <v>4.9726504226765833E-4</v>
      </c>
      <c r="BV54" s="339">
        <f t="shared" si="47"/>
        <v>-2.9459025174076725E-3</v>
      </c>
      <c r="BW54" s="314">
        <f t="shared" si="48"/>
        <v>-7.8596110847619638E-3</v>
      </c>
    </row>
    <row r="55" spans="2:75" s="80" customFormat="1" ht="14.4" x14ac:dyDescent="0.3">
      <c r="C55" s="65" t="s">
        <v>183</v>
      </c>
      <c r="D55" s="335">
        <f>D37</f>
        <v>115.8</v>
      </c>
      <c r="E55" s="335">
        <f t="shared" ref="E55:AX55" si="61">E37</f>
        <v>103.6</v>
      </c>
      <c r="F55" s="335">
        <f t="shared" si="61"/>
        <v>107.7</v>
      </c>
      <c r="G55" s="335">
        <f t="shared" si="61"/>
        <v>99.5</v>
      </c>
      <c r="H55" s="335">
        <f t="shared" si="61"/>
        <v>116.8</v>
      </c>
      <c r="I55" s="335">
        <f t="shared" si="61"/>
        <v>106.1</v>
      </c>
      <c r="J55" s="335">
        <f t="shared" si="61"/>
        <v>109.1</v>
      </c>
      <c r="K55" s="335">
        <f t="shared" si="61"/>
        <v>98.6</v>
      </c>
      <c r="L55" s="335">
        <f t="shared" si="61"/>
        <v>117.8</v>
      </c>
      <c r="M55" s="335">
        <f t="shared" si="61"/>
        <v>104.7</v>
      </c>
      <c r="N55" s="335">
        <f t="shared" si="61"/>
        <v>110.2</v>
      </c>
      <c r="O55" s="335">
        <f t="shared" si="61"/>
        <v>96.1</v>
      </c>
      <c r="P55" s="335">
        <f t="shared" si="61"/>
        <v>117.7</v>
      </c>
      <c r="Q55" s="335">
        <f t="shared" si="61"/>
        <v>102.6</v>
      </c>
      <c r="R55" s="335">
        <f t="shared" si="61"/>
        <v>108.4</v>
      </c>
      <c r="S55" s="335">
        <f t="shared" si="61"/>
        <v>95</v>
      </c>
      <c r="T55" s="335">
        <f t="shared" si="61"/>
        <v>127.5</v>
      </c>
      <c r="U55" s="335">
        <f t="shared" si="61"/>
        <v>104.9</v>
      </c>
      <c r="V55" s="335">
        <f t="shared" si="61"/>
        <v>112.1</v>
      </c>
      <c r="W55" s="335">
        <f t="shared" si="61"/>
        <v>94.7</v>
      </c>
      <c r="X55" s="335">
        <f t="shared" si="61"/>
        <v>136.6</v>
      </c>
      <c r="Y55" s="335">
        <f t="shared" si="61"/>
        <v>105.4</v>
      </c>
      <c r="Z55" s="335">
        <f t="shared" si="61"/>
        <v>119.1</v>
      </c>
      <c r="AA55" s="335">
        <f t="shared" si="61"/>
        <v>96.3</v>
      </c>
      <c r="AB55" s="335">
        <f t="shared" si="61"/>
        <v>139</v>
      </c>
      <c r="AC55" s="335">
        <f t="shared" si="61"/>
        <v>108.8</v>
      </c>
      <c r="AD55" s="335">
        <f t="shared" si="61"/>
        <v>124.3</v>
      </c>
      <c r="AE55" s="335">
        <f t="shared" si="61"/>
        <v>98.3</v>
      </c>
      <c r="AF55" s="335">
        <f t="shared" si="61"/>
        <v>139.30000000000001</v>
      </c>
      <c r="AG55" s="335">
        <f t="shared" si="61"/>
        <v>109.4</v>
      </c>
      <c r="AH55" s="335">
        <f t="shared" si="61"/>
        <v>128.19999999999999</v>
      </c>
      <c r="AI55" s="335">
        <f t="shared" si="61"/>
        <v>104.4</v>
      </c>
      <c r="AJ55" s="335">
        <f t="shared" si="61"/>
        <v>137.4</v>
      </c>
      <c r="AK55" s="335">
        <f t="shared" si="61"/>
        <v>111.4</v>
      </c>
      <c r="AL55" s="335">
        <f t="shared" si="61"/>
        <v>128.4</v>
      </c>
      <c r="AM55" s="335">
        <f t="shared" si="61"/>
        <v>105.4</v>
      </c>
      <c r="AN55" s="335">
        <f t="shared" si="61"/>
        <v>130.4</v>
      </c>
      <c r="AO55" s="335">
        <f t="shared" si="61"/>
        <v>122.8</v>
      </c>
      <c r="AP55" s="335">
        <f t="shared" si="61"/>
        <v>128.6</v>
      </c>
      <c r="AQ55" s="335">
        <f t="shared" si="61"/>
        <v>117.9</v>
      </c>
      <c r="AR55" s="335">
        <f t="shared" si="61"/>
        <v>133.30000000000001</v>
      </c>
      <c r="AS55" s="335">
        <f t="shared" si="61"/>
        <v>120.1</v>
      </c>
      <c r="AT55" s="335">
        <f t="shared" si="61"/>
        <v>126.4</v>
      </c>
      <c r="AU55" s="335">
        <f t="shared" si="61"/>
        <v>123.4</v>
      </c>
      <c r="AV55" s="335">
        <f t="shared" si="61"/>
        <v>137.1</v>
      </c>
      <c r="AW55" s="335">
        <f t="shared" si="61"/>
        <v>121.1</v>
      </c>
      <c r="AX55" s="335">
        <f t="shared" si="61"/>
        <v>126.4</v>
      </c>
      <c r="AY55" s="335">
        <f t="shared" ref="AY55:BA55" si="62">AY37</f>
        <v>122.8</v>
      </c>
      <c r="AZ55" s="335">
        <f t="shared" si="62"/>
        <v>134.30000000000001</v>
      </c>
      <c r="BA55" s="360">
        <f t="shared" si="62"/>
        <v>120.5</v>
      </c>
      <c r="BB55" s="288"/>
      <c r="BC55" s="312">
        <f t="shared" si="26"/>
        <v>2.9000000000000057</v>
      </c>
      <c r="BD55" s="338">
        <f t="shared" si="27"/>
        <v>-2.7000000000000028</v>
      </c>
      <c r="BE55" s="338">
        <f t="shared" si="28"/>
        <v>-2.1999999999999886</v>
      </c>
      <c r="BF55" s="338">
        <f t="shared" si="29"/>
        <v>5.5</v>
      </c>
      <c r="BG55" s="338">
        <f t="shared" si="30"/>
        <v>3.7999999999999829</v>
      </c>
      <c r="BH55" s="338">
        <f t="shared" si="34"/>
        <v>1</v>
      </c>
      <c r="BI55" s="338">
        <f t="shared" si="35"/>
        <v>0</v>
      </c>
      <c r="BJ55" s="338">
        <f t="shared" si="36"/>
        <v>-0.60000000000000853</v>
      </c>
      <c r="BK55" s="338">
        <f t="shared" si="37"/>
        <v>-2.7999999999999829</v>
      </c>
      <c r="BL55" s="313">
        <f t="shared" si="38"/>
        <v>-0.59999999999999432</v>
      </c>
      <c r="BM55" s="288"/>
      <c r="BN55" s="315">
        <f t="shared" si="39"/>
        <v>2.223926380368102E-2</v>
      </c>
      <c r="BO55" s="339">
        <f t="shared" si="40"/>
        <v>-2.1986970684039098E-2</v>
      </c>
      <c r="BP55" s="339">
        <f t="shared" si="41"/>
        <v>-1.7107309486780631E-2</v>
      </c>
      <c r="BQ55" s="339">
        <f t="shared" si="42"/>
        <v>4.6649703138252674E-2</v>
      </c>
      <c r="BR55" s="339">
        <f t="shared" si="43"/>
        <v>2.8507126781695202E-2</v>
      </c>
      <c r="BS55" s="339">
        <f t="shared" si="44"/>
        <v>8.3263946711074066E-3</v>
      </c>
      <c r="BT55" s="339">
        <f t="shared" si="45"/>
        <v>0</v>
      </c>
      <c r="BU55" s="339">
        <f t="shared" si="46"/>
        <v>-4.8622366288493257E-3</v>
      </c>
      <c r="BV55" s="339">
        <f t="shared" si="47"/>
        <v>-2.0423048869438243E-2</v>
      </c>
      <c r="BW55" s="314">
        <f t="shared" si="48"/>
        <v>-4.9545829892649884E-3</v>
      </c>
    </row>
    <row r="56" spans="2:75" s="80" customFormat="1" ht="14.4" x14ac:dyDescent="0.3">
      <c r="C56" s="79" t="s">
        <v>30</v>
      </c>
      <c r="D56" s="277">
        <f>D41</f>
        <v>4532.3</v>
      </c>
      <c r="E56" s="277">
        <f t="shared" ref="E56:AX56" si="63">E41</f>
        <v>4532.5</v>
      </c>
      <c r="F56" s="277">
        <f t="shared" si="63"/>
        <v>4665.8999999999996</v>
      </c>
      <c r="G56" s="277">
        <f t="shared" si="63"/>
        <v>4495.1000000000004</v>
      </c>
      <c r="H56" s="277">
        <f t="shared" si="63"/>
        <v>4472.7</v>
      </c>
      <c r="I56" s="277">
        <f t="shared" si="63"/>
        <v>4429.8</v>
      </c>
      <c r="J56" s="277">
        <f t="shared" si="63"/>
        <v>4543.2</v>
      </c>
      <c r="K56" s="277">
        <f t="shared" si="63"/>
        <v>4398.5</v>
      </c>
      <c r="L56" s="277">
        <f t="shared" si="63"/>
        <v>4427.8999999999996</v>
      </c>
      <c r="M56" s="277">
        <f t="shared" si="63"/>
        <v>4437.3999999999996</v>
      </c>
      <c r="N56" s="277">
        <f t="shared" si="63"/>
        <v>4610</v>
      </c>
      <c r="O56" s="277">
        <f t="shared" si="63"/>
        <v>4482.1000000000004</v>
      </c>
      <c r="P56" s="277">
        <f t="shared" si="63"/>
        <v>4551.8</v>
      </c>
      <c r="Q56" s="277">
        <f t="shared" si="63"/>
        <v>4547.8</v>
      </c>
      <c r="R56" s="277">
        <f t="shared" si="63"/>
        <v>4709.1000000000004</v>
      </c>
      <c r="S56" s="277">
        <f t="shared" si="63"/>
        <v>4565.3999999999996</v>
      </c>
      <c r="T56" s="277">
        <f t="shared" si="63"/>
        <v>4603.6000000000004</v>
      </c>
      <c r="U56" s="277">
        <f t="shared" si="63"/>
        <v>4581.3999999999996</v>
      </c>
      <c r="V56" s="277">
        <f t="shared" si="63"/>
        <v>4735.5</v>
      </c>
      <c r="W56" s="277">
        <f t="shared" si="63"/>
        <v>4587.1000000000004</v>
      </c>
      <c r="X56" s="277">
        <f t="shared" si="63"/>
        <v>4637.3</v>
      </c>
      <c r="Y56" s="277">
        <f t="shared" si="63"/>
        <v>4621</v>
      </c>
      <c r="Z56" s="277">
        <f t="shared" si="63"/>
        <v>4782.5</v>
      </c>
      <c r="AA56" s="277">
        <f t="shared" si="63"/>
        <v>4646.8999999999996</v>
      </c>
      <c r="AB56" s="277">
        <f t="shared" si="63"/>
        <v>4682.8</v>
      </c>
      <c r="AC56" s="277">
        <f t="shared" si="63"/>
        <v>4680.2</v>
      </c>
      <c r="AD56" s="277">
        <f t="shared" si="63"/>
        <v>4872.7</v>
      </c>
      <c r="AE56" s="277">
        <f t="shared" si="63"/>
        <v>4713.6000000000004</v>
      </c>
      <c r="AF56" s="277">
        <f t="shared" si="63"/>
        <v>4771.5</v>
      </c>
      <c r="AG56" s="277">
        <f t="shared" si="63"/>
        <v>4735.5</v>
      </c>
      <c r="AH56" s="277">
        <f t="shared" si="63"/>
        <v>4923.8</v>
      </c>
      <c r="AI56" s="277">
        <f t="shared" si="63"/>
        <v>4798.7</v>
      </c>
      <c r="AJ56" s="277">
        <f t="shared" si="63"/>
        <v>4855.8999999999996</v>
      </c>
      <c r="AK56" s="277">
        <f t="shared" si="63"/>
        <v>4855.6000000000004</v>
      </c>
      <c r="AL56" s="277">
        <f t="shared" si="63"/>
        <v>4991.7</v>
      </c>
      <c r="AM56" s="277">
        <f t="shared" si="63"/>
        <v>4882.7</v>
      </c>
      <c r="AN56" s="277">
        <f t="shared" si="63"/>
        <v>4965.3</v>
      </c>
      <c r="AO56" s="277">
        <f t="shared" si="63"/>
        <v>4970.3999999999996</v>
      </c>
      <c r="AP56" s="277">
        <f t="shared" si="63"/>
        <v>5125.1000000000004</v>
      </c>
      <c r="AQ56" s="277">
        <f t="shared" si="63"/>
        <v>5005.3</v>
      </c>
      <c r="AR56" s="277">
        <f t="shared" si="63"/>
        <v>5066.6000000000004</v>
      </c>
      <c r="AS56" s="277">
        <f t="shared" si="63"/>
        <v>5058</v>
      </c>
      <c r="AT56" s="277">
        <f t="shared" si="63"/>
        <v>5190.7</v>
      </c>
      <c r="AU56" s="277">
        <f t="shared" si="63"/>
        <v>5075.3999999999996</v>
      </c>
      <c r="AV56" s="277">
        <f t="shared" si="63"/>
        <v>5099.6000000000004</v>
      </c>
      <c r="AW56" s="277">
        <f t="shared" si="63"/>
        <v>5082.3999999999996</v>
      </c>
      <c r="AX56" s="277">
        <f t="shared" si="63"/>
        <v>5222.8999999999996</v>
      </c>
      <c r="AY56" s="277">
        <f t="shared" ref="AY56" si="64">AY41</f>
        <v>5102.5</v>
      </c>
      <c r="AZ56" s="277">
        <f>AZ41</f>
        <v>5092.6000000000004</v>
      </c>
      <c r="BA56" s="359">
        <f>BA41</f>
        <v>4979.8999999999996</v>
      </c>
      <c r="BB56" s="288"/>
      <c r="BC56" s="316">
        <f t="shared" si="26"/>
        <v>101.30000000000018</v>
      </c>
      <c r="BD56" s="317">
        <f t="shared" si="27"/>
        <v>87.600000000000364</v>
      </c>
      <c r="BE56" s="317">
        <f t="shared" si="28"/>
        <v>65.599999999999454</v>
      </c>
      <c r="BF56" s="317">
        <f t="shared" si="29"/>
        <v>70.099999999999454</v>
      </c>
      <c r="BG56" s="317">
        <f t="shared" si="30"/>
        <v>33</v>
      </c>
      <c r="BH56" s="317">
        <f t="shared" si="34"/>
        <v>24.399999999999636</v>
      </c>
      <c r="BI56" s="317">
        <f t="shared" si="35"/>
        <v>32.199999999999818</v>
      </c>
      <c r="BJ56" s="317">
        <f t="shared" si="36"/>
        <v>27.100000000000364</v>
      </c>
      <c r="BK56" s="317">
        <f t="shared" si="37"/>
        <v>-7</v>
      </c>
      <c r="BL56" s="318">
        <f t="shared" si="38"/>
        <v>-102.5</v>
      </c>
      <c r="BM56" s="288"/>
      <c r="BN56" s="355">
        <f t="shared" si="39"/>
        <v>2.0401587013876288E-2</v>
      </c>
      <c r="BO56" s="356">
        <f t="shared" si="40"/>
        <v>1.7624336069531621E-2</v>
      </c>
      <c r="BP56" s="356">
        <f t="shared" si="41"/>
        <v>1.2799750248775554E-2</v>
      </c>
      <c r="BQ56" s="356">
        <f t="shared" si="42"/>
        <v>1.4005154536191444E-2</v>
      </c>
      <c r="BR56" s="356">
        <f t="shared" si="43"/>
        <v>6.5132435953103585E-3</v>
      </c>
      <c r="BS56" s="356">
        <f t="shared" si="44"/>
        <v>4.8240411229734104E-3</v>
      </c>
      <c r="BT56" s="356">
        <f>AX56/AT56-1</f>
        <v>6.2034022386190379E-3</v>
      </c>
      <c r="BU56" s="356">
        <f t="shared" si="46"/>
        <v>5.3394806320685717E-3</v>
      </c>
      <c r="BV56" s="356">
        <f t="shared" si="47"/>
        <v>-1.372656678955253E-3</v>
      </c>
      <c r="BW56" s="357">
        <f t="shared" si="48"/>
        <v>-2.0167637336691357E-2</v>
      </c>
    </row>
    <row r="57" spans="2:75" s="80" customFormat="1" ht="14.4" x14ac:dyDescent="0.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7"/>
      <c r="AJ57" s="67"/>
      <c r="AK57" s="67"/>
      <c r="AN57" s="67"/>
      <c r="AY57" s="288"/>
      <c r="AZ57" s="288"/>
      <c r="BA57" s="288"/>
      <c r="BB57" s="288"/>
    </row>
    <row r="58" spans="2:75" s="80" customFormat="1" ht="14.4" x14ac:dyDescent="0.3">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7"/>
      <c r="AJ58" s="67"/>
      <c r="AK58" s="67"/>
      <c r="AN58" s="67"/>
      <c r="AY58" s="288"/>
      <c r="AZ58" s="288"/>
      <c r="BA58" s="288"/>
      <c r="BB58" s="288"/>
    </row>
    <row r="59" spans="2:75" s="80" customFormat="1" ht="14.4" x14ac:dyDescent="0.3">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7"/>
      <c r="AJ59" s="67"/>
      <c r="AK59" s="67"/>
      <c r="AN59" s="67"/>
      <c r="AY59" s="288"/>
      <c r="AZ59" s="288"/>
      <c r="BA59" s="288"/>
      <c r="BB59" s="288"/>
    </row>
    <row r="60" spans="2:75" s="80" customFormat="1" ht="14.4" x14ac:dyDescent="0.3">
      <c r="C60" s="65"/>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3"/>
      <c r="AJ60" s="63"/>
      <c r="AK60" s="63"/>
      <c r="AN60" s="63"/>
      <c r="AY60" s="288"/>
      <c r="AZ60" s="288"/>
      <c r="BA60" s="288"/>
      <c r="BB60" s="288"/>
    </row>
    <row r="61" spans="2:75" s="80" customFormat="1" ht="14.4" x14ac:dyDescent="0.3">
      <c r="B61" s="88" t="s">
        <v>121</v>
      </c>
      <c r="C61" s="65"/>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3"/>
      <c r="AJ61" s="63"/>
      <c r="AK61" s="63"/>
      <c r="AN61" s="63"/>
      <c r="AY61" s="288"/>
      <c r="AZ61" s="288"/>
      <c r="BA61" s="288"/>
      <c r="BB61" s="288"/>
    </row>
    <row r="62" spans="2:75" s="80" customFormat="1" ht="14.4" x14ac:dyDescent="0.3">
      <c r="B62" s="125">
        <v>44133</v>
      </c>
      <c r="C62" s="65"/>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3"/>
      <c r="AJ62" s="63"/>
      <c r="AK62" s="63"/>
      <c r="AN62" s="63"/>
      <c r="AY62" s="288"/>
      <c r="AZ62" s="288"/>
      <c r="BA62" s="288"/>
      <c r="BB62" s="288"/>
    </row>
    <row r="63" spans="2:75" s="80" customFormat="1" ht="14.4" x14ac:dyDescent="0.3">
      <c r="B63" s="90"/>
      <c r="C63" s="88"/>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3"/>
      <c r="AJ63" s="63"/>
      <c r="AK63" s="63"/>
      <c r="AN63" s="63"/>
      <c r="AY63" s="288"/>
      <c r="AZ63" s="288"/>
      <c r="BA63" s="288"/>
      <c r="BB63" s="288"/>
    </row>
    <row r="64" spans="2:75" s="80" customFormat="1" ht="14.4" x14ac:dyDescent="0.3">
      <c r="B64" s="88" t="s">
        <v>122</v>
      </c>
      <c r="C64" s="89"/>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3"/>
      <c r="AJ64" s="63"/>
      <c r="AK64" s="63"/>
      <c r="AN64" s="63"/>
      <c r="AY64" s="288"/>
      <c r="AZ64" s="288"/>
      <c r="BA64" s="288"/>
      <c r="BB64" s="288"/>
    </row>
    <row r="65" spans="2:40" s="80" customFormat="1" x14ac:dyDescent="0.3">
      <c r="B65" s="90" t="s">
        <v>337</v>
      </c>
      <c r="C65" s="90"/>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3"/>
      <c r="AJ65" s="63"/>
      <c r="AK65" s="63"/>
      <c r="AN65" s="63"/>
    </row>
    <row r="66" spans="2:40" s="80" customFormat="1" x14ac:dyDescent="0.3">
      <c r="B66" s="96"/>
      <c r="C66" s="88"/>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3"/>
      <c r="AJ66" s="63"/>
      <c r="AK66" s="63"/>
      <c r="AN66" s="63"/>
    </row>
    <row r="67" spans="2:40" s="80" customFormat="1" x14ac:dyDescent="0.3">
      <c r="B67" s="88" t="s">
        <v>33</v>
      </c>
      <c r="C67" s="90"/>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3"/>
      <c r="AJ67" s="63"/>
      <c r="AK67" s="63"/>
      <c r="AN67" s="63"/>
    </row>
    <row r="68" spans="2:40" s="80" customFormat="1" x14ac:dyDescent="0.3">
      <c r="B68" s="90" t="s">
        <v>262</v>
      </c>
      <c r="C68" s="63"/>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3"/>
      <c r="AJ68" s="63"/>
      <c r="AK68" s="63"/>
      <c r="AN68" s="63"/>
    </row>
    <row r="69" spans="2:40" s="80" customFormat="1" x14ac:dyDescent="0.3">
      <c r="B69" s="90" t="s">
        <v>263</v>
      </c>
      <c r="C69" s="88"/>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3"/>
      <c r="AJ69" s="63"/>
      <c r="AK69" s="63"/>
      <c r="AN69" s="63"/>
    </row>
    <row r="70" spans="2:40" x14ac:dyDescent="0.3">
      <c r="B70" s="90" t="s">
        <v>264</v>
      </c>
      <c r="C70" s="91"/>
    </row>
    <row r="71" spans="2:40" x14ac:dyDescent="0.3">
      <c r="B71" s="90" t="s">
        <v>265</v>
      </c>
      <c r="C71" s="91"/>
    </row>
    <row r="72" spans="2:40" x14ac:dyDescent="0.3">
      <c r="B72" s="90" t="s">
        <v>266</v>
      </c>
      <c r="C72" s="91"/>
    </row>
    <row r="73" spans="2:40" x14ac:dyDescent="0.3">
      <c r="B73" s="90" t="s">
        <v>263</v>
      </c>
    </row>
    <row r="74" spans="2:40" x14ac:dyDescent="0.3">
      <c r="B74" s="90" t="s">
        <v>264</v>
      </c>
      <c r="C74" s="91"/>
    </row>
    <row r="75" spans="2:40" x14ac:dyDescent="0.3">
      <c r="B75" s="90" t="s">
        <v>267</v>
      </c>
      <c r="C75" s="91"/>
    </row>
    <row r="76" spans="2:40" x14ac:dyDescent="0.3">
      <c r="B76" s="90"/>
    </row>
    <row r="77" spans="2:40" x14ac:dyDescent="0.3">
      <c r="B77" s="90"/>
    </row>
    <row r="78" spans="2:40" x14ac:dyDescent="0.3">
      <c r="B78" s="88" t="s">
        <v>268</v>
      </c>
    </row>
    <row r="79" spans="2:40" x14ac:dyDescent="0.3">
      <c r="B79" s="90" t="s">
        <v>269</v>
      </c>
    </row>
    <row r="80" spans="2:40" x14ac:dyDescent="0.3">
      <c r="B80" s="90"/>
    </row>
    <row r="81" spans="2:2" x14ac:dyDescent="0.3">
      <c r="B81" s="88" t="s">
        <v>270</v>
      </c>
    </row>
    <row r="82" spans="2:2" x14ac:dyDescent="0.3">
      <c r="B82" s="90" t="s">
        <v>271</v>
      </c>
    </row>
    <row r="83" spans="2:2" x14ac:dyDescent="0.3">
      <c r="B83" s="90"/>
    </row>
    <row r="84" spans="2:2" x14ac:dyDescent="0.3">
      <c r="B84" s="90" t="s">
        <v>272</v>
      </c>
    </row>
    <row r="85" spans="2:2" x14ac:dyDescent="0.3">
      <c r="B85" s="90" t="s">
        <v>273</v>
      </c>
    </row>
    <row r="86" spans="2:2" x14ac:dyDescent="0.3">
      <c r="B86" s="90"/>
    </row>
    <row r="87" spans="2:2" x14ac:dyDescent="0.3">
      <c r="B87" s="90"/>
    </row>
    <row r="88" spans="2:2" x14ac:dyDescent="0.3">
      <c r="B88" s="90" t="s">
        <v>274</v>
      </c>
    </row>
    <row r="89" spans="2:2" x14ac:dyDescent="0.3">
      <c r="B89" s="90"/>
    </row>
    <row r="90" spans="2:2" x14ac:dyDescent="0.3">
      <c r="B90" s="88" t="s">
        <v>275</v>
      </c>
    </row>
    <row r="91" spans="2:2" x14ac:dyDescent="0.3">
      <c r="B91" s="90" t="s">
        <v>276</v>
      </c>
    </row>
    <row r="92" spans="2:2" x14ac:dyDescent="0.3">
      <c r="B92" s="90"/>
    </row>
    <row r="93" spans="2:2" x14ac:dyDescent="0.3">
      <c r="B93" s="90" t="s">
        <v>277</v>
      </c>
    </row>
    <row r="94" spans="2:2" x14ac:dyDescent="0.3">
      <c r="B94" s="90" t="s">
        <v>278</v>
      </c>
    </row>
    <row r="110" spans="1:1" x14ac:dyDescent="0.3">
      <c r="A110" s="63" t="s">
        <v>237</v>
      </c>
    </row>
  </sheetData>
  <hyperlinks>
    <hyperlink ref="B1" location="'Innehåll - Contents'!A1" display="Tillbaka till innehåll - Back to content"/>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BW110"/>
  <sheetViews>
    <sheetView zoomScale="80" zoomScaleNormal="80" workbookViewId="0">
      <pane xSplit="3" ySplit="4" topLeftCell="AW5" activePane="bottomRight" state="frozen"/>
      <selection pane="topRight"/>
      <selection pane="bottomLeft"/>
      <selection pane="bottomRight"/>
    </sheetView>
  </sheetViews>
  <sheetFormatPr defaultColWidth="9.109375" defaultRowHeight="13.8" x14ac:dyDescent="0.3"/>
  <cols>
    <col min="1" max="1" width="4.44140625" style="63" customWidth="1"/>
    <col min="2" max="2" width="21.33203125" style="63" customWidth="1"/>
    <col min="3" max="3" width="63.109375" style="63" customWidth="1"/>
    <col min="4" max="34" width="8" style="64" bestFit="1" customWidth="1"/>
    <col min="35" max="38" width="8" style="63" bestFit="1" customWidth="1"/>
    <col min="39" max="39" width="9.109375" style="63"/>
    <col min="40" max="40" width="8" style="63" bestFit="1" customWidth="1"/>
    <col min="41" max="43" width="9.109375" style="63"/>
    <col min="44" max="45" width="9.109375" style="63" customWidth="1"/>
    <col min="46" max="54" width="9.109375" customWidth="1"/>
    <col min="55" max="16384" width="9.109375" style="63"/>
  </cols>
  <sheetData>
    <row r="1" spans="1:75" x14ac:dyDescent="0.3">
      <c r="B1" s="345" t="s">
        <v>201</v>
      </c>
      <c r="C1" s="68"/>
    </row>
    <row r="2" spans="1:75" x14ac:dyDescent="0.3">
      <c r="C2" s="69" t="s">
        <v>328</v>
      </c>
      <c r="BC2" s="92" t="s">
        <v>176</v>
      </c>
      <c r="BN2" s="104" t="s">
        <v>176</v>
      </c>
    </row>
    <row r="3" spans="1:75" x14ac:dyDescent="0.3">
      <c r="C3" s="69" t="s">
        <v>329</v>
      </c>
      <c r="BC3" s="92" t="s">
        <v>202</v>
      </c>
      <c r="BM3" s="332"/>
      <c r="BN3" s="104" t="s">
        <v>178</v>
      </c>
    </row>
    <row r="4" spans="1:75" s="92" customFormat="1" x14ac:dyDescent="0.3">
      <c r="A4" s="70"/>
      <c r="B4" s="93" t="s">
        <v>133</v>
      </c>
      <c r="C4" s="94" t="s">
        <v>136</v>
      </c>
      <c r="D4" s="73" t="s">
        <v>203</v>
      </c>
      <c r="E4" s="73" t="s">
        <v>204</v>
      </c>
      <c r="F4" s="73" t="s">
        <v>205</v>
      </c>
      <c r="G4" s="73" t="s">
        <v>206</v>
      </c>
      <c r="H4" s="73" t="s">
        <v>207</v>
      </c>
      <c r="I4" s="73" t="s">
        <v>208</v>
      </c>
      <c r="J4" s="73" t="s">
        <v>209</v>
      </c>
      <c r="K4" s="73" t="s">
        <v>210</v>
      </c>
      <c r="L4" s="73" t="s">
        <v>211</v>
      </c>
      <c r="M4" s="73" t="s">
        <v>212</v>
      </c>
      <c r="N4" s="73" t="s">
        <v>213</v>
      </c>
      <c r="O4" s="73" t="s">
        <v>214</v>
      </c>
      <c r="P4" s="73" t="s">
        <v>215</v>
      </c>
      <c r="Q4" s="73" t="s">
        <v>216</v>
      </c>
      <c r="R4" s="73" t="s">
        <v>217</v>
      </c>
      <c r="S4" s="73" t="s">
        <v>218</v>
      </c>
      <c r="T4" s="73" t="s">
        <v>219</v>
      </c>
      <c r="U4" s="73" t="s">
        <v>220</v>
      </c>
      <c r="V4" s="73" t="s">
        <v>221</v>
      </c>
      <c r="W4" s="73" t="s">
        <v>222</v>
      </c>
      <c r="X4" s="73" t="s">
        <v>223</v>
      </c>
      <c r="Y4" s="73" t="s">
        <v>224</v>
      </c>
      <c r="Z4" s="73" t="s">
        <v>225</v>
      </c>
      <c r="AA4" s="73" t="s">
        <v>226</v>
      </c>
      <c r="AB4" s="73" t="s">
        <v>227</v>
      </c>
      <c r="AC4" s="73" t="s">
        <v>228</v>
      </c>
      <c r="AD4" s="73" t="s">
        <v>229</v>
      </c>
      <c r="AE4" s="73" t="s">
        <v>230</v>
      </c>
      <c r="AF4" s="73" t="s">
        <v>231</v>
      </c>
      <c r="AG4" s="73" t="s">
        <v>232</v>
      </c>
      <c r="AH4" s="73" t="s">
        <v>233</v>
      </c>
      <c r="AI4" s="73" t="s">
        <v>234</v>
      </c>
      <c r="AJ4" s="73" t="s">
        <v>235</v>
      </c>
      <c r="AK4" s="73" t="s">
        <v>238</v>
      </c>
      <c r="AL4" s="73" t="s">
        <v>240</v>
      </c>
      <c r="AM4" s="72" t="s">
        <v>242</v>
      </c>
      <c r="AN4" s="73" t="s">
        <v>245</v>
      </c>
      <c r="AO4" s="73" t="s">
        <v>252</v>
      </c>
      <c r="AP4" s="73" t="s">
        <v>257</v>
      </c>
      <c r="AQ4" s="73" t="s">
        <v>261</v>
      </c>
      <c r="AR4" s="85" t="s">
        <v>317</v>
      </c>
      <c r="AS4" s="85" t="s">
        <v>331</v>
      </c>
      <c r="AT4" s="85" t="s">
        <v>333</v>
      </c>
      <c r="AU4" s="85" t="s">
        <v>339</v>
      </c>
      <c r="AV4" s="85" t="s">
        <v>341</v>
      </c>
      <c r="AW4" s="85" t="s">
        <v>344</v>
      </c>
      <c r="AX4" s="85" t="s">
        <v>346</v>
      </c>
      <c r="AY4" s="85" t="s">
        <v>355</v>
      </c>
      <c r="AZ4" s="85" t="s">
        <v>366</v>
      </c>
      <c r="BA4" s="304" t="s">
        <v>390</v>
      </c>
      <c r="BB4"/>
      <c r="BC4" s="351" t="s">
        <v>317</v>
      </c>
      <c r="BD4" s="85" t="s">
        <v>331</v>
      </c>
      <c r="BE4" s="85" t="s">
        <v>333</v>
      </c>
      <c r="BF4" s="85" t="s">
        <v>339</v>
      </c>
      <c r="BG4" s="85" t="s">
        <v>341</v>
      </c>
      <c r="BH4" s="85" t="s">
        <v>344</v>
      </c>
      <c r="BI4" s="85" t="s">
        <v>346</v>
      </c>
      <c r="BJ4" s="85" t="s">
        <v>355</v>
      </c>
      <c r="BK4" s="85" t="s">
        <v>366</v>
      </c>
      <c r="BL4" s="304" t="s">
        <v>390</v>
      </c>
      <c r="BM4" s="332"/>
      <c r="BN4" s="351" t="s">
        <v>317</v>
      </c>
      <c r="BO4" s="85" t="s">
        <v>331</v>
      </c>
      <c r="BP4" s="85" t="s">
        <v>333</v>
      </c>
      <c r="BQ4" s="85" t="s">
        <v>339</v>
      </c>
      <c r="BR4" s="85" t="s">
        <v>341</v>
      </c>
      <c r="BS4" s="85" t="s">
        <v>344</v>
      </c>
      <c r="BT4" s="85" t="s">
        <v>346</v>
      </c>
      <c r="BU4" s="85" t="s">
        <v>355</v>
      </c>
      <c r="BV4" s="85" t="s">
        <v>366</v>
      </c>
      <c r="BW4" s="304" t="s">
        <v>390</v>
      </c>
    </row>
    <row r="5" spans="1:75" ht="14.4" x14ac:dyDescent="0.3">
      <c r="A5" s="74">
        <v>1</v>
      </c>
      <c r="B5" s="95" t="s">
        <v>123</v>
      </c>
      <c r="C5" s="76" t="s">
        <v>137</v>
      </c>
      <c r="D5" s="341">
        <v>96.7</v>
      </c>
      <c r="E5" s="341">
        <v>89.7</v>
      </c>
      <c r="F5" s="341">
        <v>91.9</v>
      </c>
      <c r="G5" s="341">
        <v>91.2</v>
      </c>
      <c r="H5" s="341">
        <v>95.9</v>
      </c>
      <c r="I5" s="341">
        <v>90.6</v>
      </c>
      <c r="J5" s="341">
        <v>93.7</v>
      </c>
      <c r="K5" s="341">
        <v>88.6</v>
      </c>
      <c r="L5" s="341">
        <v>99.7</v>
      </c>
      <c r="M5" s="341">
        <v>95.1</v>
      </c>
      <c r="N5" s="341">
        <v>99.6</v>
      </c>
      <c r="O5" s="341">
        <v>93.7</v>
      </c>
      <c r="P5" s="341">
        <v>110.1</v>
      </c>
      <c r="Q5" s="341">
        <v>103.3</v>
      </c>
      <c r="R5" s="341">
        <v>107.3</v>
      </c>
      <c r="S5" s="341">
        <v>104.1</v>
      </c>
      <c r="T5" s="341">
        <v>115.4</v>
      </c>
      <c r="U5" s="341">
        <v>104.2</v>
      </c>
      <c r="V5" s="341">
        <v>107.1</v>
      </c>
      <c r="W5" s="341">
        <v>105.3</v>
      </c>
      <c r="X5" s="341">
        <v>114.6</v>
      </c>
      <c r="Y5" s="341">
        <v>108.3</v>
      </c>
      <c r="Z5" s="341">
        <v>106.7</v>
      </c>
      <c r="AA5" s="341">
        <v>104</v>
      </c>
      <c r="AB5" s="341">
        <v>113.8</v>
      </c>
      <c r="AC5" s="341">
        <v>106.9</v>
      </c>
      <c r="AD5" s="341">
        <v>111.2</v>
      </c>
      <c r="AE5" s="341">
        <v>101.8</v>
      </c>
      <c r="AF5" s="341">
        <v>118.4</v>
      </c>
      <c r="AG5" s="341">
        <v>106.8</v>
      </c>
      <c r="AH5" s="341">
        <v>107.2</v>
      </c>
      <c r="AI5" s="341">
        <v>94.6</v>
      </c>
      <c r="AJ5" s="341">
        <v>112</v>
      </c>
      <c r="AK5" s="341">
        <v>104.7</v>
      </c>
      <c r="AL5" s="341">
        <v>101.8</v>
      </c>
      <c r="AM5" s="341">
        <v>95.8</v>
      </c>
      <c r="AN5" s="341">
        <v>110.1</v>
      </c>
      <c r="AO5" s="341">
        <v>104.8</v>
      </c>
      <c r="AP5" s="341">
        <v>103.8</v>
      </c>
      <c r="AQ5" s="341">
        <v>97</v>
      </c>
      <c r="AR5" s="341">
        <v>109.5</v>
      </c>
      <c r="AS5" s="341">
        <v>97.1</v>
      </c>
      <c r="AT5" s="341">
        <v>100.7</v>
      </c>
      <c r="AU5" s="341">
        <v>96.3</v>
      </c>
      <c r="AV5" s="341">
        <v>107.5</v>
      </c>
      <c r="AW5" s="341">
        <v>97.8</v>
      </c>
      <c r="AX5" s="341">
        <v>97.9</v>
      </c>
      <c r="AY5" s="341">
        <v>96.5</v>
      </c>
      <c r="AZ5" s="341">
        <v>106.3</v>
      </c>
      <c r="BA5" s="358">
        <v>100.3</v>
      </c>
      <c r="BB5" s="288"/>
      <c r="BC5" s="308">
        <f t="shared" ref="BC5:BL5" si="0">IFERROR(AR5-AN5,"..")</f>
        <v>-0.59999999999999432</v>
      </c>
      <c r="BD5" s="332">
        <f t="shared" si="0"/>
        <v>-7.7000000000000028</v>
      </c>
      <c r="BE5" s="332">
        <f t="shared" si="0"/>
        <v>-3.0999999999999943</v>
      </c>
      <c r="BF5" s="332">
        <f t="shared" si="0"/>
        <v>-0.70000000000000284</v>
      </c>
      <c r="BG5" s="332">
        <f t="shared" si="0"/>
        <v>-2</v>
      </c>
      <c r="BH5" s="332">
        <f t="shared" si="0"/>
        <v>0.70000000000000284</v>
      </c>
      <c r="BI5" s="332">
        <f t="shared" si="0"/>
        <v>-2.7999999999999972</v>
      </c>
      <c r="BJ5" s="332">
        <f t="shared" si="0"/>
        <v>0.20000000000000284</v>
      </c>
      <c r="BK5" s="332">
        <f t="shared" si="0"/>
        <v>-1.2000000000000028</v>
      </c>
      <c r="BL5" s="305">
        <f t="shared" si="0"/>
        <v>2.5</v>
      </c>
      <c r="BN5" s="307">
        <f t="shared" ref="BN5:BW5" si="1">IFERROR(AR5/AN5-1,"..")</f>
        <v>-5.4495912806539204E-3</v>
      </c>
      <c r="BO5" s="333">
        <f t="shared" si="1"/>
        <v>-7.3473282442748089E-2</v>
      </c>
      <c r="BP5" s="333">
        <f t="shared" si="1"/>
        <v>-2.9865125240847723E-2</v>
      </c>
      <c r="BQ5" s="333">
        <f t="shared" si="1"/>
        <v>-7.2164948453607991E-3</v>
      </c>
      <c r="BR5" s="333">
        <f t="shared" si="1"/>
        <v>-1.8264840182648401E-2</v>
      </c>
      <c r="BS5" s="333">
        <f t="shared" si="1"/>
        <v>7.2090628218330899E-3</v>
      </c>
      <c r="BT5" s="333">
        <f t="shared" si="1"/>
        <v>-2.7805362462760663E-2</v>
      </c>
      <c r="BU5" s="333">
        <f t="shared" si="1"/>
        <v>2.0768431983384517E-3</v>
      </c>
      <c r="BV5" s="333">
        <f t="shared" si="1"/>
        <v>-1.1162790697674452E-2</v>
      </c>
      <c r="BW5" s="306">
        <f t="shared" si="1"/>
        <v>2.556237218813906E-2</v>
      </c>
    </row>
    <row r="6" spans="1:75" ht="14.4" x14ac:dyDescent="0.3">
      <c r="A6" s="75">
        <v>2</v>
      </c>
      <c r="B6" s="95" t="s">
        <v>124</v>
      </c>
      <c r="C6" s="75" t="s">
        <v>138</v>
      </c>
      <c r="D6" s="341">
        <v>9.4</v>
      </c>
      <c r="E6" s="341">
        <v>7.7</v>
      </c>
      <c r="F6" s="341">
        <v>8.8000000000000007</v>
      </c>
      <c r="G6" s="341">
        <v>8</v>
      </c>
      <c r="H6" s="341">
        <v>9.5</v>
      </c>
      <c r="I6" s="341">
        <v>6.9</v>
      </c>
      <c r="J6" s="341">
        <v>7.9</v>
      </c>
      <c r="K6" s="341">
        <v>7.4</v>
      </c>
      <c r="L6" s="341">
        <v>9.1999999999999993</v>
      </c>
      <c r="M6" s="341">
        <v>7.5</v>
      </c>
      <c r="N6" s="341">
        <v>8.1</v>
      </c>
      <c r="O6" s="341">
        <v>7.5</v>
      </c>
      <c r="P6" s="341">
        <v>9.6</v>
      </c>
      <c r="Q6" s="341">
        <v>8.1999999999999993</v>
      </c>
      <c r="R6" s="341">
        <v>8.6</v>
      </c>
      <c r="S6" s="341">
        <v>7.4</v>
      </c>
      <c r="T6" s="341">
        <v>9.4</v>
      </c>
      <c r="U6" s="341">
        <v>8.9</v>
      </c>
      <c r="V6" s="341">
        <v>9.1</v>
      </c>
      <c r="W6" s="341">
        <v>7.7</v>
      </c>
      <c r="X6" s="341">
        <v>10.1</v>
      </c>
      <c r="Y6" s="341">
        <v>8.6999999999999993</v>
      </c>
      <c r="Z6" s="341">
        <v>9.4</v>
      </c>
      <c r="AA6" s="341">
        <v>7.8</v>
      </c>
      <c r="AB6" s="341">
        <v>10.4</v>
      </c>
      <c r="AC6" s="341">
        <v>8.8000000000000007</v>
      </c>
      <c r="AD6" s="341">
        <v>9.4</v>
      </c>
      <c r="AE6" s="341">
        <v>7.6</v>
      </c>
      <c r="AF6" s="341">
        <v>10.199999999999999</v>
      </c>
      <c r="AG6" s="341">
        <v>8</v>
      </c>
      <c r="AH6" s="341">
        <v>8.6</v>
      </c>
      <c r="AI6" s="341">
        <v>7.1</v>
      </c>
      <c r="AJ6" s="341">
        <v>9.6</v>
      </c>
      <c r="AK6" s="341">
        <v>8.1999999999999993</v>
      </c>
      <c r="AL6" s="341">
        <v>8.4</v>
      </c>
      <c r="AM6" s="341">
        <v>7</v>
      </c>
      <c r="AN6" s="341">
        <v>9.1999999999999993</v>
      </c>
      <c r="AO6" s="341">
        <v>8</v>
      </c>
      <c r="AP6" s="341">
        <v>8.3000000000000007</v>
      </c>
      <c r="AQ6" s="341">
        <v>7.1</v>
      </c>
      <c r="AR6" s="341">
        <v>9.6</v>
      </c>
      <c r="AS6" s="341">
        <v>8.6</v>
      </c>
      <c r="AT6" s="341">
        <v>8.6999999999999993</v>
      </c>
      <c r="AU6" s="341">
        <v>7.1</v>
      </c>
      <c r="AV6" s="341">
        <v>8.8000000000000007</v>
      </c>
      <c r="AW6" s="341">
        <v>8.5</v>
      </c>
      <c r="AX6" s="341">
        <v>8.8000000000000007</v>
      </c>
      <c r="AY6" s="341">
        <v>7.3</v>
      </c>
      <c r="AZ6" s="341">
        <v>9.1999999999999993</v>
      </c>
      <c r="BA6" s="358">
        <v>8.9</v>
      </c>
      <c r="BB6" s="288"/>
      <c r="BC6" s="308">
        <f t="shared" ref="BC6:BK37" si="2">IFERROR(AR6-AN6,"..")</f>
        <v>0.40000000000000036</v>
      </c>
      <c r="BD6" s="332">
        <f t="shared" si="2"/>
        <v>0.59999999999999964</v>
      </c>
      <c r="BE6" s="332">
        <f t="shared" si="2"/>
        <v>0.39999999999999858</v>
      </c>
      <c r="BF6" s="332">
        <f t="shared" si="2"/>
        <v>0</v>
      </c>
      <c r="BG6" s="332">
        <f t="shared" si="2"/>
        <v>-0.79999999999999893</v>
      </c>
      <c r="BH6" s="332">
        <f t="shared" si="2"/>
        <v>-9.9999999999999645E-2</v>
      </c>
      <c r="BI6" s="332">
        <f t="shared" si="2"/>
        <v>0.10000000000000142</v>
      </c>
      <c r="BJ6" s="332">
        <f t="shared" ref="BJ6:BJ20" si="3">IFERROR(AY6-AU6,"..")</f>
        <v>0.20000000000000018</v>
      </c>
      <c r="BK6" s="332">
        <f t="shared" ref="BK6:BK20" si="4">IFERROR(AZ6-AV6,"..")</f>
        <v>0.39999999999999858</v>
      </c>
      <c r="BL6" s="305">
        <f t="shared" ref="BL6:BL20" si="5">IFERROR(BA6-AW6,"..")</f>
        <v>0.40000000000000036</v>
      </c>
      <c r="BN6" s="307">
        <f t="shared" ref="BN6:BS41" si="6">IFERROR(AR6/AN6-1,"..")</f>
        <v>4.3478260869565188E-2</v>
      </c>
      <c r="BO6" s="333">
        <f t="shared" si="6"/>
        <v>7.4999999999999956E-2</v>
      </c>
      <c r="BP6" s="333">
        <f t="shared" si="6"/>
        <v>4.8192771084337283E-2</v>
      </c>
      <c r="BQ6" s="333">
        <f t="shared" si="6"/>
        <v>0</v>
      </c>
      <c r="BR6" s="333">
        <f t="shared" si="6"/>
        <v>-8.3333333333333259E-2</v>
      </c>
      <c r="BS6" s="333">
        <f t="shared" si="6"/>
        <v>-1.1627906976744096E-2</v>
      </c>
      <c r="BT6" s="333">
        <f t="shared" ref="BT6:BT41" si="7">IFERROR(AX6/AT6-1,"..")</f>
        <v>1.1494252873563315E-2</v>
      </c>
      <c r="BU6" s="333">
        <f t="shared" ref="BU6:BU41" si="8">IFERROR(AY6/AU6-1,"..")</f>
        <v>2.8169014084507005E-2</v>
      </c>
      <c r="BV6" s="333">
        <f t="shared" ref="BV6:BV41" si="9">IFERROR(AZ6/AV6-1,"..")</f>
        <v>4.5454545454545192E-2</v>
      </c>
      <c r="BW6" s="306">
        <f t="shared" ref="BW6:BW41" si="10">IFERROR(BA6/AW6-1,"..")</f>
        <v>4.705882352941182E-2</v>
      </c>
    </row>
    <row r="7" spans="1:75" ht="14.4" x14ac:dyDescent="0.3">
      <c r="A7" s="75">
        <v>3</v>
      </c>
      <c r="B7" s="95" t="s">
        <v>125</v>
      </c>
      <c r="C7" s="75" t="s">
        <v>139</v>
      </c>
      <c r="D7" s="341">
        <v>52.6</v>
      </c>
      <c r="E7" s="341">
        <v>53.7</v>
      </c>
      <c r="F7" s="341">
        <v>65.599999999999994</v>
      </c>
      <c r="G7" s="341">
        <v>60.2</v>
      </c>
      <c r="H7" s="341">
        <v>52.6</v>
      </c>
      <c r="I7" s="341">
        <v>52.7</v>
      </c>
      <c r="J7" s="341">
        <v>63.2</v>
      </c>
      <c r="K7" s="341">
        <v>60.1</v>
      </c>
      <c r="L7" s="341">
        <v>52.2</v>
      </c>
      <c r="M7" s="341">
        <v>51.4</v>
      </c>
      <c r="N7" s="341">
        <v>62.7</v>
      </c>
      <c r="O7" s="341">
        <v>59.3</v>
      </c>
      <c r="P7" s="341">
        <v>50.5</v>
      </c>
      <c r="Q7" s="341">
        <v>51.5</v>
      </c>
      <c r="R7" s="341">
        <v>62.7</v>
      </c>
      <c r="S7" s="341">
        <v>60.1</v>
      </c>
      <c r="T7" s="341">
        <v>51.2</v>
      </c>
      <c r="U7" s="341">
        <v>50.4</v>
      </c>
      <c r="V7" s="341">
        <v>62.6</v>
      </c>
      <c r="W7" s="341">
        <v>58.5</v>
      </c>
      <c r="X7" s="341">
        <v>51.7</v>
      </c>
      <c r="Y7" s="341">
        <v>49.1</v>
      </c>
      <c r="Z7" s="341">
        <v>61.9</v>
      </c>
      <c r="AA7" s="341">
        <v>57.7</v>
      </c>
      <c r="AB7" s="341">
        <v>50.3</v>
      </c>
      <c r="AC7" s="341">
        <v>49.3</v>
      </c>
      <c r="AD7" s="341">
        <v>62.4</v>
      </c>
      <c r="AE7" s="341">
        <v>57.2</v>
      </c>
      <c r="AF7" s="341">
        <v>51.4</v>
      </c>
      <c r="AG7" s="341">
        <v>50.8</v>
      </c>
      <c r="AH7" s="341">
        <v>62.3</v>
      </c>
      <c r="AI7" s="341">
        <v>57.1</v>
      </c>
      <c r="AJ7" s="341">
        <v>50.8</v>
      </c>
      <c r="AK7" s="341">
        <v>49.4</v>
      </c>
      <c r="AL7" s="341">
        <v>61.5</v>
      </c>
      <c r="AM7" s="341">
        <v>57.5</v>
      </c>
      <c r="AN7" s="341">
        <v>51.4</v>
      </c>
      <c r="AO7" s="341">
        <v>50.5</v>
      </c>
      <c r="AP7" s="341">
        <v>62.2</v>
      </c>
      <c r="AQ7" s="341">
        <v>57.9</v>
      </c>
      <c r="AR7" s="341">
        <v>52.2</v>
      </c>
      <c r="AS7" s="341">
        <v>51.3</v>
      </c>
      <c r="AT7" s="341">
        <v>63.9</v>
      </c>
      <c r="AU7" s="341">
        <v>56.6</v>
      </c>
      <c r="AV7" s="341">
        <v>50.8</v>
      </c>
      <c r="AW7" s="341">
        <v>50.9</v>
      </c>
      <c r="AX7" s="341">
        <v>65.3</v>
      </c>
      <c r="AY7" s="341">
        <v>57.3</v>
      </c>
      <c r="AZ7" s="341">
        <v>51.1</v>
      </c>
      <c r="BA7" s="358">
        <v>52.9</v>
      </c>
      <c r="BB7" s="288"/>
      <c r="BC7" s="308">
        <f t="shared" si="2"/>
        <v>0.80000000000000426</v>
      </c>
      <c r="BD7" s="332">
        <f t="shared" si="2"/>
        <v>0.79999999999999716</v>
      </c>
      <c r="BE7" s="332">
        <f t="shared" si="2"/>
        <v>1.6999999999999957</v>
      </c>
      <c r="BF7" s="332">
        <f t="shared" si="2"/>
        <v>-1.2999999999999972</v>
      </c>
      <c r="BG7" s="332">
        <f t="shared" si="2"/>
        <v>-1.4000000000000057</v>
      </c>
      <c r="BH7" s="332">
        <f t="shared" si="2"/>
        <v>-0.39999999999999858</v>
      </c>
      <c r="BI7" s="332">
        <f t="shared" si="2"/>
        <v>1.3999999999999986</v>
      </c>
      <c r="BJ7" s="332">
        <f t="shared" si="3"/>
        <v>0.69999999999999574</v>
      </c>
      <c r="BK7" s="332">
        <f t="shared" si="4"/>
        <v>0.30000000000000426</v>
      </c>
      <c r="BL7" s="305">
        <f t="shared" si="5"/>
        <v>2</v>
      </c>
      <c r="BN7" s="307">
        <f t="shared" si="6"/>
        <v>1.5564202334630517E-2</v>
      </c>
      <c r="BO7" s="333">
        <f t="shared" si="6"/>
        <v>1.5841584158415856E-2</v>
      </c>
      <c r="BP7" s="333">
        <f t="shared" si="6"/>
        <v>2.733118971061077E-2</v>
      </c>
      <c r="BQ7" s="333">
        <f t="shared" si="6"/>
        <v>-2.2452504317789224E-2</v>
      </c>
      <c r="BR7" s="333">
        <f t="shared" si="6"/>
        <v>-2.6819923371647625E-2</v>
      </c>
      <c r="BS7" s="333">
        <f t="shared" si="6"/>
        <v>-7.7972709551656916E-3</v>
      </c>
      <c r="BT7" s="333">
        <f t="shared" si="7"/>
        <v>2.1909233176838683E-2</v>
      </c>
      <c r="BU7" s="333">
        <f t="shared" si="8"/>
        <v>1.2367491166077604E-2</v>
      </c>
      <c r="BV7" s="333">
        <f t="shared" si="9"/>
        <v>5.9055118110236116E-3</v>
      </c>
      <c r="BW7" s="306">
        <f t="shared" si="10"/>
        <v>3.9292730844793677E-2</v>
      </c>
    </row>
    <row r="8" spans="1:75" ht="14.4" x14ac:dyDescent="0.3">
      <c r="A8" s="75">
        <v>4</v>
      </c>
      <c r="B8" s="95" t="s">
        <v>125</v>
      </c>
      <c r="C8" s="75" t="s">
        <v>140</v>
      </c>
      <c r="D8" s="341">
        <v>11.2</v>
      </c>
      <c r="E8" s="341">
        <v>10.1</v>
      </c>
      <c r="F8" s="341">
        <v>10.5</v>
      </c>
      <c r="G8" s="341">
        <v>10.7</v>
      </c>
      <c r="H8" s="341">
        <v>10</v>
      </c>
      <c r="I8" s="341">
        <v>8.9</v>
      </c>
      <c r="J8" s="341">
        <v>9.1999999999999993</v>
      </c>
      <c r="K8" s="341">
        <v>9.9</v>
      </c>
      <c r="L8" s="341">
        <v>9.6999999999999993</v>
      </c>
      <c r="M8" s="341">
        <v>8.8000000000000007</v>
      </c>
      <c r="N8" s="341">
        <v>8.9</v>
      </c>
      <c r="O8" s="341">
        <v>9.6</v>
      </c>
      <c r="P8" s="341">
        <v>9.4</v>
      </c>
      <c r="Q8" s="341">
        <v>8.1</v>
      </c>
      <c r="R8" s="341">
        <v>8.1999999999999993</v>
      </c>
      <c r="S8" s="341">
        <v>8.6</v>
      </c>
      <c r="T8" s="341">
        <v>8.6999999999999993</v>
      </c>
      <c r="U8" s="341">
        <v>7.2</v>
      </c>
      <c r="V8" s="341">
        <v>8.1</v>
      </c>
      <c r="W8" s="341">
        <v>8.4</v>
      </c>
      <c r="X8" s="341">
        <v>8.6999999999999993</v>
      </c>
      <c r="Y8" s="341">
        <v>7.3</v>
      </c>
      <c r="Z8" s="341">
        <v>8.1999999999999993</v>
      </c>
      <c r="AA8" s="341">
        <v>8.5</v>
      </c>
      <c r="AB8" s="341">
        <v>8.6</v>
      </c>
      <c r="AC8" s="341">
        <v>7.4</v>
      </c>
      <c r="AD8" s="341">
        <v>8.1999999999999993</v>
      </c>
      <c r="AE8" s="341">
        <v>8.1</v>
      </c>
      <c r="AF8" s="341">
        <v>8.6999999999999993</v>
      </c>
      <c r="AG8" s="341">
        <v>7.2</v>
      </c>
      <c r="AH8" s="341">
        <v>7.7</v>
      </c>
      <c r="AI8" s="341">
        <v>7.9</v>
      </c>
      <c r="AJ8" s="341">
        <v>8.3000000000000007</v>
      </c>
      <c r="AK8" s="341">
        <v>7</v>
      </c>
      <c r="AL8" s="341">
        <v>7.3</v>
      </c>
      <c r="AM8" s="341">
        <v>8.1</v>
      </c>
      <c r="AN8" s="341">
        <v>8.8000000000000007</v>
      </c>
      <c r="AO8" s="341">
        <v>7</v>
      </c>
      <c r="AP8" s="341">
        <v>7.6</v>
      </c>
      <c r="AQ8" s="341">
        <v>7.9</v>
      </c>
      <c r="AR8" s="341">
        <v>8.1</v>
      </c>
      <c r="AS8" s="341">
        <v>6.9</v>
      </c>
      <c r="AT8" s="341">
        <v>7.4</v>
      </c>
      <c r="AU8" s="341">
        <v>7.4</v>
      </c>
      <c r="AV8" s="341">
        <v>8.1999999999999993</v>
      </c>
      <c r="AW8" s="341">
        <v>7.1</v>
      </c>
      <c r="AX8" s="341">
        <v>7.1</v>
      </c>
      <c r="AY8" s="341">
        <v>7.4</v>
      </c>
      <c r="AZ8" s="341">
        <v>7.9</v>
      </c>
      <c r="BA8" s="358">
        <v>6.9</v>
      </c>
      <c r="BB8" s="288"/>
      <c r="BC8" s="308">
        <f t="shared" si="2"/>
        <v>-0.70000000000000107</v>
      </c>
      <c r="BD8" s="332">
        <f t="shared" si="2"/>
        <v>-9.9999999999999645E-2</v>
      </c>
      <c r="BE8" s="332">
        <f t="shared" si="2"/>
        <v>-0.19999999999999929</v>
      </c>
      <c r="BF8" s="332">
        <f t="shared" si="2"/>
        <v>-0.5</v>
      </c>
      <c r="BG8" s="332">
        <f t="shared" si="2"/>
        <v>9.9999999999999645E-2</v>
      </c>
      <c r="BH8" s="332">
        <f t="shared" si="2"/>
        <v>0.19999999999999929</v>
      </c>
      <c r="BI8" s="332">
        <f t="shared" si="2"/>
        <v>-0.30000000000000071</v>
      </c>
      <c r="BJ8" s="332">
        <f t="shared" si="3"/>
        <v>0</v>
      </c>
      <c r="BK8" s="332">
        <f t="shared" si="4"/>
        <v>-0.29999999999999893</v>
      </c>
      <c r="BL8" s="305">
        <f t="shared" si="5"/>
        <v>-0.19999999999999929</v>
      </c>
      <c r="BN8" s="307">
        <f t="shared" si="6"/>
        <v>-7.9545454545454697E-2</v>
      </c>
      <c r="BO8" s="333">
        <f t="shared" si="6"/>
        <v>-1.4285714285714235E-2</v>
      </c>
      <c r="BP8" s="333">
        <f t="shared" si="6"/>
        <v>-2.631578947368407E-2</v>
      </c>
      <c r="BQ8" s="333">
        <f t="shared" si="6"/>
        <v>-6.3291139240506333E-2</v>
      </c>
      <c r="BR8" s="333">
        <f t="shared" si="6"/>
        <v>1.2345679012345734E-2</v>
      </c>
      <c r="BS8" s="333">
        <f t="shared" si="6"/>
        <v>2.8985507246376718E-2</v>
      </c>
      <c r="BT8" s="333">
        <f t="shared" si="7"/>
        <v>-4.0540540540540682E-2</v>
      </c>
      <c r="BU8" s="333">
        <f t="shared" si="8"/>
        <v>0</v>
      </c>
      <c r="BV8" s="333">
        <f t="shared" si="9"/>
        <v>-3.6585365853658458E-2</v>
      </c>
      <c r="BW8" s="306">
        <f t="shared" si="10"/>
        <v>-2.8169014084506894E-2</v>
      </c>
    </row>
    <row r="9" spans="1:75" ht="14.4" x14ac:dyDescent="0.3">
      <c r="A9" s="75">
        <v>5</v>
      </c>
      <c r="B9" s="95" t="s">
        <v>125</v>
      </c>
      <c r="C9" s="75" t="s">
        <v>141</v>
      </c>
      <c r="D9" s="341">
        <v>92.1</v>
      </c>
      <c r="E9" s="341">
        <v>96</v>
      </c>
      <c r="F9" s="341">
        <v>94.4</v>
      </c>
      <c r="G9" s="341">
        <v>89.9</v>
      </c>
      <c r="H9" s="341">
        <v>85.7</v>
      </c>
      <c r="I9" s="341">
        <v>87.9</v>
      </c>
      <c r="J9" s="341">
        <v>84.9</v>
      </c>
      <c r="K9" s="341">
        <v>83.4</v>
      </c>
      <c r="L9" s="341">
        <v>81.7</v>
      </c>
      <c r="M9" s="341">
        <v>84.9</v>
      </c>
      <c r="N9" s="341">
        <v>83.5</v>
      </c>
      <c r="O9" s="341">
        <v>81.400000000000006</v>
      </c>
      <c r="P9" s="341">
        <v>80.3</v>
      </c>
      <c r="Q9" s="341">
        <v>83.4</v>
      </c>
      <c r="R9" s="341">
        <v>81.599999999999994</v>
      </c>
      <c r="S9" s="341">
        <v>79.8</v>
      </c>
      <c r="T9" s="341">
        <v>78.8</v>
      </c>
      <c r="U9" s="341">
        <v>79.900000000000006</v>
      </c>
      <c r="V9" s="341">
        <v>77.2</v>
      </c>
      <c r="W9" s="341">
        <v>76</v>
      </c>
      <c r="X9" s="341">
        <v>74.099999999999994</v>
      </c>
      <c r="Y9" s="341">
        <v>75.599999999999994</v>
      </c>
      <c r="Z9" s="341">
        <v>72.599999999999994</v>
      </c>
      <c r="AA9" s="341">
        <v>73.400000000000006</v>
      </c>
      <c r="AB9" s="341">
        <v>73.5</v>
      </c>
      <c r="AC9" s="341">
        <v>72.599999999999994</v>
      </c>
      <c r="AD9" s="341">
        <v>71.099999999999994</v>
      </c>
      <c r="AE9" s="341">
        <v>73</v>
      </c>
      <c r="AF9" s="341">
        <v>73.599999999999994</v>
      </c>
      <c r="AG9" s="341">
        <v>72.8</v>
      </c>
      <c r="AH9" s="341">
        <v>69</v>
      </c>
      <c r="AI9" s="341">
        <v>74.7</v>
      </c>
      <c r="AJ9" s="341">
        <v>72.599999999999994</v>
      </c>
      <c r="AK9" s="341">
        <v>72</v>
      </c>
      <c r="AL9" s="341">
        <v>67.7</v>
      </c>
      <c r="AM9" s="341">
        <v>72.2</v>
      </c>
      <c r="AN9" s="341">
        <v>73.8</v>
      </c>
      <c r="AO9" s="341">
        <v>72.400000000000006</v>
      </c>
      <c r="AP9" s="341">
        <v>69.099999999999994</v>
      </c>
      <c r="AQ9" s="341">
        <v>72.599999999999994</v>
      </c>
      <c r="AR9" s="341">
        <v>74.8</v>
      </c>
      <c r="AS9" s="341">
        <v>73.099999999999994</v>
      </c>
      <c r="AT9" s="341">
        <v>68.099999999999994</v>
      </c>
      <c r="AU9" s="341">
        <v>71.8</v>
      </c>
      <c r="AV9" s="341">
        <v>72.900000000000006</v>
      </c>
      <c r="AW9" s="341">
        <v>70.7</v>
      </c>
      <c r="AX9" s="341">
        <v>66</v>
      </c>
      <c r="AY9" s="341">
        <v>69.8</v>
      </c>
      <c r="AZ9" s="341">
        <v>70.3</v>
      </c>
      <c r="BA9" s="358">
        <v>69.5</v>
      </c>
      <c r="BB9" s="288"/>
      <c r="BC9" s="308">
        <f t="shared" si="2"/>
        <v>1</v>
      </c>
      <c r="BD9" s="332">
        <f t="shared" si="2"/>
        <v>0.69999999999998863</v>
      </c>
      <c r="BE9" s="332">
        <f t="shared" si="2"/>
        <v>-1</v>
      </c>
      <c r="BF9" s="332">
        <f t="shared" si="2"/>
        <v>-0.79999999999999716</v>
      </c>
      <c r="BG9" s="332">
        <f t="shared" si="2"/>
        <v>-1.8999999999999915</v>
      </c>
      <c r="BH9" s="332">
        <f t="shared" si="2"/>
        <v>-2.3999999999999915</v>
      </c>
      <c r="BI9" s="332">
        <f t="shared" si="2"/>
        <v>-2.0999999999999943</v>
      </c>
      <c r="BJ9" s="332">
        <f t="shared" si="3"/>
        <v>-2</v>
      </c>
      <c r="BK9" s="332">
        <f t="shared" si="4"/>
        <v>-2.6000000000000085</v>
      </c>
      <c r="BL9" s="305">
        <f t="shared" si="5"/>
        <v>-1.2000000000000028</v>
      </c>
      <c r="BN9" s="307">
        <f t="shared" si="6"/>
        <v>1.3550135501354976E-2</v>
      </c>
      <c r="BO9" s="333">
        <f t="shared" si="6"/>
        <v>9.6685082872927097E-3</v>
      </c>
      <c r="BP9" s="333">
        <f t="shared" si="6"/>
        <v>-1.4471780028943559E-2</v>
      </c>
      <c r="BQ9" s="333">
        <f t="shared" si="6"/>
        <v>-1.1019283746556474E-2</v>
      </c>
      <c r="BR9" s="333">
        <f t="shared" si="6"/>
        <v>-2.5401069518716457E-2</v>
      </c>
      <c r="BS9" s="333">
        <f t="shared" si="6"/>
        <v>-3.283173734610112E-2</v>
      </c>
      <c r="BT9" s="333">
        <f t="shared" si="7"/>
        <v>-3.083700440528625E-2</v>
      </c>
      <c r="BU9" s="333">
        <f t="shared" si="8"/>
        <v>-2.7855153203342642E-2</v>
      </c>
      <c r="BV9" s="333">
        <f t="shared" si="9"/>
        <v>-3.5665294924554281E-2</v>
      </c>
      <c r="BW9" s="306">
        <f t="shared" si="10"/>
        <v>-1.6973125884017004E-2</v>
      </c>
    </row>
    <row r="10" spans="1:75" ht="14.4" x14ac:dyDescent="0.3">
      <c r="A10" s="75">
        <v>6</v>
      </c>
      <c r="B10" s="95" t="s">
        <v>125</v>
      </c>
      <c r="C10" s="75" t="s">
        <v>142</v>
      </c>
      <c r="D10" s="341">
        <v>36.299999999999997</v>
      </c>
      <c r="E10" s="341">
        <v>39.5</v>
      </c>
      <c r="F10" s="341">
        <v>42.6</v>
      </c>
      <c r="G10" s="341">
        <v>40.4</v>
      </c>
      <c r="H10" s="341">
        <v>33</v>
      </c>
      <c r="I10" s="341">
        <v>37.1</v>
      </c>
      <c r="J10" s="341">
        <v>40</v>
      </c>
      <c r="K10" s="341">
        <v>38.299999999999997</v>
      </c>
      <c r="L10" s="341">
        <v>32.200000000000003</v>
      </c>
      <c r="M10" s="341">
        <v>35.4</v>
      </c>
      <c r="N10" s="341">
        <v>39.1</v>
      </c>
      <c r="O10" s="341">
        <v>36.6</v>
      </c>
      <c r="P10" s="341">
        <v>32</v>
      </c>
      <c r="Q10" s="341">
        <v>34.5</v>
      </c>
      <c r="R10" s="341">
        <v>38</v>
      </c>
      <c r="S10" s="341">
        <v>35.6</v>
      </c>
      <c r="T10" s="341">
        <v>30.9</v>
      </c>
      <c r="U10" s="341">
        <v>32.9</v>
      </c>
      <c r="V10" s="341">
        <v>37.1</v>
      </c>
      <c r="W10" s="341">
        <v>34.299999999999997</v>
      </c>
      <c r="X10" s="341">
        <v>31.4</v>
      </c>
      <c r="Y10" s="341">
        <v>32.700000000000003</v>
      </c>
      <c r="Z10" s="341">
        <v>37</v>
      </c>
      <c r="AA10" s="341">
        <v>34.1</v>
      </c>
      <c r="AB10" s="341">
        <v>29.8</v>
      </c>
      <c r="AC10" s="341">
        <v>32.700000000000003</v>
      </c>
      <c r="AD10" s="341">
        <v>36.6</v>
      </c>
      <c r="AE10" s="341">
        <v>33.700000000000003</v>
      </c>
      <c r="AF10" s="341">
        <v>30.6</v>
      </c>
      <c r="AG10" s="341">
        <v>33</v>
      </c>
      <c r="AH10" s="341">
        <v>36.1</v>
      </c>
      <c r="AI10" s="341">
        <v>34.200000000000003</v>
      </c>
      <c r="AJ10" s="341">
        <v>29.4</v>
      </c>
      <c r="AK10" s="341">
        <v>32.799999999999997</v>
      </c>
      <c r="AL10" s="341">
        <v>36</v>
      </c>
      <c r="AM10" s="341">
        <v>34.5</v>
      </c>
      <c r="AN10" s="341">
        <v>31.6</v>
      </c>
      <c r="AO10" s="341">
        <v>33.299999999999997</v>
      </c>
      <c r="AP10" s="341">
        <v>38.1</v>
      </c>
      <c r="AQ10" s="341">
        <v>34.700000000000003</v>
      </c>
      <c r="AR10" s="341">
        <v>30.3</v>
      </c>
      <c r="AS10" s="341">
        <v>35</v>
      </c>
      <c r="AT10" s="341">
        <v>39.6</v>
      </c>
      <c r="AU10" s="341">
        <v>35.9</v>
      </c>
      <c r="AV10" s="341">
        <v>30.8</v>
      </c>
      <c r="AW10" s="341">
        <v>34.799999999999997</v>
      </c>
      <c r="AX10" s="341">
        <v>40.299999999999997</v>
      </c>
      <c r="AY10" s="341">
        <v>37</v>
      </c>
      <c r="AZ10" s="341">
        <v>31.5</v>
      </c>
      <c r="BA10" s="358">
        <v>36.4</v>
      </c>
      <c r="BB10" s="288"/>
      <c r="BC10" s="308">
        <f t="shared" si="2"/>
        <v>-1.3000000000000007</v>
      </c>
      <c r="BD10" s="332">
        <f t="shared" si="2"/>
        <v>1.7000000000000028</v>
      </c>
      <c r="BE10" s="332">
        <f t="shared" si="2"/>
        <v>1.5</v>
      </c>
      <c r="BF10" s="332">
        <f t="shared" si="2"/>
        <v>1.1999999999999957</v>
      </c>
      <c r="BG10" s="332">
        <f t="shared" si="2"/>
        <v>0.5</v>
      </c>
      <c r="BH10" s="332">
        <f t="shared" si="2"/>
        <v>-0.20000000000000284</v>
      </c>
      <c r="BI10" s="332">
        <f t="shared" si="2"/>
        <v>0.69999999999999574</v>
      </c>
      <c r="BJ10" s="332">
        <f t="shared" si="3"/>
        <v>1.1000000000000014</v>
      </c>
      <c r="BK10" s="332">
        <f t="shared" si="4"/>
        <v>0.69999999999999929</v>
      </c>
      <c r="BL10" s="305">
        <f t="shared" si="5"/>
        <v>1.6000000000000014</v>
      </c>
      <c r="BN10" s="307">
        <f t="shared" si="6"/>
        <v>-4.1139240506329111E-2</v>
      </c>
      <c r="BO10" s="333">
        <f t="shared" si="6"/>
        <v>5.1051051051051122E-2</v>
      </c>
      <c r="BP10" s="333">
        <f t="shared" si="6"/>
        <v>3.937007874015741E-2</v>
      </c>
      <c r="BQ10" s="333">
        <f t="shared" si="6"/>
        <v>3.4582132564841439E-2</v>
      </c>
      <c r="BR10" s="333">
        <f t="shared" si="6"/>
        <v>1.650165016501659E-2</v>
      </c>
      <c r="BS10" s="333">
        <f t="shared" si="6"/>
        <v>-5.7142857142857828E-3</v>
      </c>
      <c r="BT10" s="333">
        <f t="shared" si="7"/>
        <v>1.7676767676767513E-2</v>
      </c>
      <c r="BU10" s="333">
        <f t="shared" si="8"/>
        <v>3.0640668523676862E-2</v>
      </c>
      <c r="BV10" s="333">
        <f t="shared" si="9"/>
        <v>2.2727272727272707E-2</v>
      </c>
      <c r="BW10" s="306">
        <f t="shared" si="10"/>
        <v>4.5977011494252817E-2</v>
      </c>
    </row>
    <row r="11" spans="1:75" ht="14.4" x14ac:dyDescent="0.3">
      <c r="A11" s="75">
        <v>7</v>
      </c>
      <c r="B11" s="95" t="s">
        <v>125</v>
      </c>
      <c r="C11" s="75" t="s">
        <v>143</v>
      </c>
      <c r="D11" s="341">
        <v>43.2</v>
      </c>
      <c r="E11" s="341">
        <v>41.2</v>
      </c>
      <c r="F11" s="341">
        <v>42.4</v>
      </c>
      <c r="G11" s="341">
        <v>42.3</v>
      </c>
      <c r="H11" s="341">
        <v>39.9</v>
      </c>
      <c r="I11" s="341">
        <v>37</v>
      </c>
      <c r="J11" s="341">
        <v>36.6</v>
      </c>
      <c r="K11" s="341">
        <v>40.200000000000003</v>
      </c>
      <c r="L11" s="341">
        <v>39.299999999999997</v>
      </c>
      <c r="M11" s="341">
        <v>37.9</v>
      </c>
      <c r="N11" s="341">
        <v>38.5</v>
      </c>
      <c r="O11" s="341">
        <v>42.7</v>
      </c>
      <c r="P11" s="341">
        <v>41.4</v>
      </c>
      <c r="Q11" s="341">
        <v>40.200000000000003</v>
      </c>
      <c r="R11" s="341">
        <v>39.6</v>
      </c>
      <c r="S11" s="341">
        <v>42.6</v>
      </c>
      <c r="T11" s="341">
        <v>41.7</v>
      </c>
      <c r="U11" s="341">
        <v>39.799999999999997</v>
      </c>
      <c r="V11" s="341">
        <v>39</v>
      </c>
      <c r="W11" s="341">
        <v>41.8</v>
      </c>
      <c r="X11" s="341">
        <v>41.4</v>
      </c>
      <c r="Y11" s="341">
        <v>38.4</v>
      </c>
      <c r="Z11" s="341">
        <v>37.9</v>
      </c>
      <c r="AA11" s="341">
        <v>41.2</v>
      </c>
      <c r="AB11" s="341">
        <v>39.9</v>
      </c>
      <c r="AC11" s="341">
        <v>36.6</v>
      </c>
      <c r="AD11" s="341">
        <v>37.5</v>
      </c>
      <c r="AE11" s="341">
        <v>40</v>
      </c>
      <c r="AF11" s="341">
        <v>40.9</v>
      </c>
      <c r="AG11" s="341">
        <v>36.200000000000003</v>
      </c>
      <c r="AH11" s="341">
        <v>36.700000000000003</v>
      </c>
      <c r="AI11" s="341">
        <v>39.6</v>
      </c>
      <c r="AJ11" s="341">
        <v>41</v>
      </c>
      <c r="AK11" s="341">
        <v>36.4</v>
      </c>
      <c r="AL11" s="341">
        <v>36.200000000000003</v>
      </c>
      <c r="AM11" s="341">
        <v>39.1</v>
      </c>
      <c r="AN11" s="341">
        <v>41.7</v>
      </c>
      <c r="AO11" s="341">
        <v>37.799999999999997</v>
      </c>
      <c r="AP11" s="341">
        <v>37.700000000000003</v>
      </c>
      <c r="AQ11" s="341">
        <v>40.799999999999997</v>
      </c>
      <c r="AR11" s="341">
        <v>45.1</v>
      </c>
      <c r="AS11" s="341">
        <v>40.1</v>
      </c>
      <c r="AT11" s="341">
        <v>38.9</v>
      </c>
      <c r="AU11" s="341">
        <v>41.8</v>
      </c>
      <c r="AV11" s="341">
        <v>44.2</v>
      </c>
      <c r="AW11" s="341">
        <v>38.299999999999997</v>
      </c>
      <c r="AX11" s="341">
        <v>37.700000000000003</v>
      </c>
      <c r="AY11" s="341">
        <v>40.4</v>
      </c>
      <c r="AZ11" s="341">
        <v>42.2</v>
      </c>
      <c r="BA11" s="358">
        <v>37.1</v>
      </c>
      <c r="BB11" s="288"/>
      <c r="BC11" s="308">
        <f t="shared" si="2"/>
        <v>3.3999999999999986</v>
      </c>
      <c r="BD11" s="332">
        <f t="shared" si="2"/>
        <v>2.3000000000000043</v>
      </c>
      <c r="BE11" s="332">
        <f t="shared" si="2"/>
        <v>1.1999999999999957</v>
      </c>
      <c r="BF11" s="332">
        <f t="shared" si="2"/>
        <v>1</v>
      </c>
      <c r="BG11" s="332">
        <f t="shared" si="2"/>
        <v>-0.89999999999999858</v>
      </c>
      <c r="BH11" s="332">
        <f t="shared" si="2"/>
        <v>-1.8000000000000043</v>
      </c>
      <c r="BI11" s="332">
        <f t="shared" si="2"/>
        <v>-1.1999999999999957</v>
      </c>
      <c r="BJ11" s="332">
        <f t="shared" si="3"/>
        <v>-1.3999999999999986</v>
      </c>
      <c r="BK11" s="332">
        <f t="shared" si="4"/>
        <v>-2</v>
      </c>
      <c r="BL11" s="305">
        <f t="shared" si="5"/>
        <v>-1.1999999999999957</v>
      </c>
      <c r="BN11" s="307">
        <f t="shared" si="6"/>
        <v>8.1534772182254134E-2</v>
      </c>
      <c r="BO11" s="333">
        <f t="shared" si="6"/>
        <v>6.0846560846560926E-2</v>
      </c>
      <c r="BP11" s="333">
        <f t="shared" si="6"/>
        <v>3.1830238726790361E-2</v>
      </c>
      <c r="BQ11" s="333">
        <f t="shared" si="6"/>
        <v>2.450980392156854E-2</v>
      </c>
      <c r="BR11" s="333">
        <f t="shared" si="6"/>
        <v>-1.9955654101995512E-2</v>
      </c>
      <c r="BS11" s="333">
        <f t="shared" si="6"/>
        <v>-4.488778054862852E-2</v>
      </c>
      <c r="BT11" s="333">
        <f t="shared" si="7"/>
        <v>-3.0848329048843048E-2</v>
      </c>
      <c r="BU11" s="333">
        <f t="shared" si="8"/>
        <v>-3.349282296650713E-2</v>
      </c>
      <c r="BV11" s="333">
        <f t="shared" si="9"/>
        <v>-4.5248868778280493E-2</v>
      </c>
      <c r="BW11" s="306">
        <f t="shared" si="10"/>
        <v>-3.1331592689294974E-2</v>
      </c>
    </row>
    <row r="12" spans="1:75" ht="14.4" x14ac:dyDescent="0.3">
      <c r="A12" s="75">
        <v>8</v>
      </c>
      <c r="B12" s="95" t="s">
        <v>125</v>
      </c>
      <c r="C12" s="75" t="s">
        <v>144</v>
      </c>
      <c r="D12" s="341">
        <v>134.69999999999999</v>
      </c>
      <c r="E12" s="341">
        <v>133.5</v>
      </c>
      <c r="F12" s="341">
        <v>117.4</v>
      </c>
      <c r="G12" s="341">
        <v>108.9</v>
      </c>
      <c r="H12" s="341">
        <v>129.1</v>
      </c>
      <c r="I12" s="341">
        <v>116</v>
      </c>
      <c r="J12" s="341">
        <v>98.9</v>
      </c>
      <c r="K12" s="341">
        <v>94.9</v>
      </c>
      <c r="L12" s="341">
        <v>116.6</v>
      </c>
      <c r="M12" s="341">
        <v>113.2</v>
      </c>
      <c r="N12" s="341">
        <v>103.5</v>
      </c>
      <c r="O12" s="341">
        <v>99.6</v>
      </c>
      <c r="P12" s="341">
        <v>122.1</v>
      </c>
      <c r="Q12" s="341">
        <v>116.8</v>
      </c>
      <c r="R12" s="341">
        <v>106.6</v>
      </c>
      <c r="S12" s="341">
        <v>99.2</v>
      </c>
      <c r="T12" s="341">
        <v>124.4</v>
      </c>
      <c r="U12" s="341">
        <v>116.2</v>
      </c>
      <c r="V12" s="341">
        <v>104.8</v>
      </c>
      <c r="W12" s="341">
        <v>98.2</v>
      </c>
      <c r="X12" s="341">
        <v>120.3</v>
      </c>
      <c r="Y12" s="341">
        <v>110.9</v>
      </c>
      <c r="Z12" s="341">
        <v>102.1</v>
      </c>
      <c r="AA12" s="341">
        <v>96</v>
      </c>
      <c r="AB12" s="341">
        <v>118.4</v>
      </c>
      <c r="AC12" s="341">
        <v>109.9</v>
      </c>
      <c r="AD12" s="341">
        <v>102.4</v>
      </c>
      <c r="AE12" s="341">
        <v>96.5</v>
      </c>
      <c r="AF12" s="341">
        <v>116.9</v>
      </c>
      <c r="AG12" s="341">
        <v>109.2</v>
      </c>
      <c r="AH12" s="341">
        <v>99.8</v>
      </c>
      <c r="AI12" s="341">
        <v>92.9</v>
      </c>
      <c r="AJ12" s="341">
        <v>114</v>
      </c>
      <c r="AK12" s="341">
        <v>108.2</v>
      </c>
      <c r="AL12" s="341">
        <v>95.5</v>
      </c>
      <c r="AM12" s="341">
        <v>88.4</v>
      </c>
      <c r="AN12" s="341">
        <v>113.2</v>
      </c>
      <c r="AO12" s="341">
        <v>108.2</v>
      </c>
      <c r="AP12" s="341">
        <v>99.3</v>
      </c>
      <c r="AQ12" s="341">
        <v>91.2</v>
      </c>
      <c r="AR12" s="341">
        <v>115.3</v>
      </c>
      <c r="AS12" s="341">
        <v>109.1</v>
      </c>
      <c r="AT12" s="341">
        <v>100.1</v>
      </c>
      <c r="AU12" s="341">
        <v>92.9</v>
      </c>
      <c r="AV12" s="341">
        <v>114.6</v>
      </c>
      <c r="AW12" s="341">
        <v>109.1</v>
      </c>
      <c r="AX12" s="341">
        <v>102.4</v>
      </c>
      <c r="AY12" s="341">
        <v>92.9</v>
      </c>
      <c r="AZ12" s="341">
        <v>112.9</v>
      </c>
      <c r="BA12" s="358">
        <v>104.9</v>
      </c>
      <c r="BB12" s="288"/>
      <c r="BC12" s="308">
        <f t="shared" si="2"/>
        <v>2.0999999999999943</v>
      </c>
      <c r="BD12" s="332">
        <f t="shared" si="2"/>
        <v>0.89999999999999147</v>
      </c>
      <c r="BE12" s="332">
        <f t="shared" si="2"/>
        <v>0.79999999999999716</v>
      </c>
      <c r="BF12" s="332">
        <f t="shared" si="2"/>
        <v>1.7000000000000028</v>
      </c>
      <c r="BG12" s="332">
        <f t="shared" si="2"/>
        <v>-0.70000000000000284</v>
      </c>
      <c r="BH12" s="332">
        <f t="shared" si="2"/>
        <v>0</v>
      </c>
      <c r="BI12" s="332">
        <f t="shared" si="2"/>
        <v>2.3000000000000114</v>
      </c>
      <c r="BJ12" s="332">
        <f t="shared" si="3"/>
        <v>0</v>
      </c>
      <c r="BK12" s="332">
        <f t="shared" si="4"/>
        <v>-1.6999999999999886</v>
      </c>
      <c r="BL12" s="305">
        <f t="shared" si="5"/>
        <v>-4.1999999999999886</v>
      </c>
      <c r="BN12" s="307">
        <f t="shared" si="6"/>
        <v>1.8551236749116518E-2</v>
      </c>
      <c r="BO12" s="333">
        <f t="shared" si="6"/>
        <v>8.3179297597042456E-3</v>
      </c>
      <c r="BP12" s="333">
        <f t="shared" si="6"/>
        <v>8.0563947633434108E-3</v>
      </c>
      <c r="BQ12" s="333">
        <f t="shared" si="6"/>
        <v>1.8640350877193068E-2</v>
      </c>
      <c r="BR12" s="333">
        <f t="shared" si="6"/>
        <v>-6.0711188204684019E-3</v>
      </c>
      <c r="BS12" s="333">
        <f t="shared" si="6"/>
        <v>0</v>
      </c>
      <c r="BT12" s="333">
        <f t="shared" si="7"/>
        <v>2.2977022977023198E-2</v>
      </c>
      <c r="BU12" s="333">
        <f t="shared" si="8"/>
        <v>0</v>
      </c>
      <c r="BV12" s="333">
        <f t="shared" si="9"/>
        <v>-1.4834205933682232E-2</v>
      </c>
      <c r="BW12" s="306">
        <f t="shared" si="10"/>
        <v>-3.8496791934005348E-2</v>
      </c>
    </row>
    <row r="13" spans="1:75" ht="14.4" x14ac:dyDescent="0.3">
      <c r="A13" s="75">
        <v>9</v>
      </c>
      <c r="B13" s="95" t="s">
        <v>125</v>
      </c>
      <c r="C13" s="75" t="s">
        <v>145</v>
      </c>
      <c r="D13" s="341">
        <v>26.7</v>
      </c>
      <c r="E13" s="341">
        <v>31</v>
      </c>
      <c r="F13" s="341">
        <v>30.8</v>
      </c>
      <c r="G13" s="341">
        <v>27</v>
      </c>
      <c r="H13" s="341">
        <v>28.9</v>
      </c>
      <c r="I13" s="341">
        <v>33</v>
      </c>
      <c r="J13" s="341">
        <v>31.5</v>
      </c>
      <c r="K13" s="341">
        <v>28.2</v>
      </c>
      <c r="L13" s="341">
        <v>27.2</v>
      </c>
      <c r="M13" s="341">
        <v>31.2</v>
      </c>
      <c r="N13" s="341">
        <v>30.6</v>
      </c>
      <c r="O13" s="341">
        <v>27.4</v>
      </c>
      <c r="P13" s="341">
        <v>26.5</v>
      </c>
      <c r="Q13" s="341">
        <v>30.6</v>
      </c>
      <c r="R13" s="341">
        <v>29.7</v>
      </c>
      <c r="S13" s="341">
        <v>26.6</v>
      </c>
      <c r="T13" s="341">
        <v>26.2</v>
      </c>
      <c r="U13" s="341">
        <v>31.7</v>
      </c>
      <c r="V13" s="341">
        <v>31.7</v>
      </c>
      <c r="W13" s="341">
        <v>26.7</v>
      </c>
      <c r="X13" s="341">
        <v>27.8</v>
      </c>
      <c r="Y13" s="341">
        <v>33.5</v>
      </c>
      <c r="Z13" s="341">
        <v>31.8</v>
      </c>
      <c r="AA13" s="341">
        <v>27.7</v>
      </c>
      <c r="AB13" s="341">
        <v>25.6</v>
      </c>
      <c r="AC13" s="341">
        <v>32.5</v>
      </c>
      <c r="AD13" s="341">
        <v>31.1</v>
      </c>
      <c r="AE13" s="341">
        <v>27.3</v>
      </c>
      <c r="AF13" s="341">
        <v>18.8</v>
      </c>
      <c r="AG13" s="341">
        <v>24.2</v>
      </c>
      <c r="AH13" s="341">
        <v>22.4</v>
      </c>
      <c r="AI13" s="341">
        <v>19</v>
      </c>
      <c r="AJ13" s="341">
        <v>17.7</v>
      </c>
      <c r="AK13" s="341">
        <v>21.7</v>
      </c>
      <c r="AL13" s="341">
        <v>20.8</v>
      </c>
      <c r="AM13" s="341">
        <v>17.8</v>
      </c>
      <c r="AN13" s="341">
        <v>16.7</v>
      </c>
      <c r="AO13" s="341">
        <v>20.399999999999999</v>
      </c>
      <c r="AP13" s="341">
        <v>19.7</v>
      </c>
      <c r="AQ13" s="341">
        <v>17.100000000000001</v>
      </c>
      <c r="AR13" s="341">
        <v>20</v>
      </c>
      <c r="AS13" s="341">
        <v>22.1</v>
      </c>
      <c r="AT13" s="341">
        <v>21.1</v>
      </c>
      <c r="AU13" s="341">
        <v>18.8</v>
      </c>
      <c r="AV13" s="341">
        <v>18.899999999999999</v>
      </c>
      <c r="AW13" s="341">
        <v>22.3</v>
      </c>
      <c r="AX13" s="341">
        <v>21.9</v>
      </c>
      <c r="AY13" s="341">
        <v>19.5</v>
      </c>
      <c r="AZ13" s="341">
        <v>19.100000000000001</v>
      </c>
      <c r="BA13" s="358">
        <v>21.9</v>
      </c>
      <c r="BB13" s="288"/>
      <c r="BC13" s="308">
        <f t="shared" si="2"/>
        <v>3.3000000000000007</v>
      </c>
      <c r="BD13" s="332">
        <f t="shared" si="2"/>
        <v>1.7000000000000028</v>
      </c>
      <c r="BE13" s="332">
        <f t="shared" si="2"/>
        <v>1.4000000000000021</v>
      </c>
      <c r="BF13" s="332">
        <f t="shared" si="2"/>
        <v>1.6999999999999993</v>
      </c>
      <c r="BG13" s="332">
        <f t="shared" si="2"/>
        <v>-1.1000000000000014</v>
      </c>
      <c r="BH13" s="332">
        <f t="shared" si="2"/>
        <v>0.19999999999999929</v>
      </c>
      <c r="BI13" s="332">
        <f t="shared" si="2"/>
        <v>0.79999999999999716</v>
      </c>
      <c r="BJ13" s="332">
        <f t="shared" si="3"/>
        <v>0.69999999999999929</v>
      </c>
      <c r="BK13" s="332">
        <f t="shared" si="4"/>
        <v>0.20000000000000284</v>
      </c>
      <c r="BL13" s="305">
        <f t="shared" si="5"/>
        <v>-0.40000000000000213</v>
      </c>
      <c r="BN13" s="307">
        <f t="shared" si="6"/>
        <v>0.19760479041916179</v>
      </c>
      <c r="BO13" s="333">
        <f t="shared" si="6"/>
        <v>8.3333333333333481E-2</v>
      </c>
      <c r="BP13" s="333">
        <f t="shared" si="6"/>
        <v>7.1065989847715949E-2</v>
      </c>
      <c r="BQ13" s="333">
        <f t="shared" si="6"/>
        <v>9.9415204678362512E-2</v>
      </c>
      <c r="BR13" s="333">
        <f t="shared" si="6"/>
        <v>-5.5000000000000049E-2</v>
      </c>
      <c r="BS13" s="333">
        <f t="shared" si="6"/>
        <v>9.0497737556560764E-3</v>
      </c>
      <c r="BT13" s="333">
        <f t="shared" si="7"/>
        <v>3.7914691943127909E-2</v>
      </c>
      <c r="BU13" s="333">
        <f t="shared" si="8"/>
        <v>3.7234042553191404E-2</v>
      </c>
      <c r="BV13" s="333">
        <f t="shared" si="9"/>
        <v>1.0582010582010692E-2</v>
      </c>
      <c r="BW13" s="306">
        <f t="shared" si="10"/>
        <v>-1.7937219730941756E-2</v>
      </c>
    </row>
    <row r="14" spans="1:75" ht="14.4" x14ac:dyDescent="0.3">
      <c r="A14" s="75">
        <v>10</v>
      </c>
      <c r="B14" s="95" t="s">
        <v>125</v>
      </c>
      <c r="C14" s="75" t="s">
        <v>146</v>
      </c>
      <c r="D14" s="341">
        <v>32.4</v>
      </c>
      <c r="E14" s="341">
        <v>32.299999999999997</v>
      </c>
      <c r="F14" s="341">
        <v>28.1</v>
      </c>
      <c r="G14" s="341">
        <v>25.8</v>
      </c>
      <c r="H14" s="341">
        <v>30.1</v>
      </c>
      <c r="I14" s="341">
        <v>29.9</v>
      </c>
      <c r="J14" s="341">
        <v>25.7</v>
      </c>
      <c r="K14" s="341">
        <v>24.6</v>
      </c>
      <c r="L14" s="341">
        <v>29.8</v>
      </c>
      <c r="M14" s="341">
        <v>29.4</v>
      </c>
      <c r="N14" s="341">
        <v>24.9</v>
      </c>
      <c r="O14" s="341">
        <v>24.2</v>
      </c>
      <c r="P14" s="341">
        <v>29.3</v>
      </c>
      <c r="Q14" s="341">
        <v>29.9</v>
      </c>
      <c r="R14" s="341">
        <v>25.5</v>
      </c>
      <c r="S14" s="341">
        <v>24.5</v>
      </c>
      <c r="T14" s="341">
        <v>28.4</v>
      </c>
      <c r="U14" s="341">
        <v>29</v>
      </c>
      <c r="V14" s="341">
        <v>25.4</v>
      </c>
      <c r="W14" s="341">
        <v>24.6</v>
      </c>
      <c r="X14" s="341">
        <v>28.6</v>
      </c>
      <c r="Y14" s="341">
        <v>28.6</v>
      </c>
      <c r="Z14" s="341">
        <v>24.7</v>
      </c>
      <c r="AA14" s="341">
        <v>24</v>
      </c>
      <c r="AB14" s="341">
        <v>29.6</v>
      </c>
      <c r="AC14" s="341">
        <v>29.1</v>
      </c>
      <c r="AD14" s="341">
        <v>25.7</v>
      </c>
      <c r="AE14" s="341">
        <v>24.1</v>
      </c>
      <c r="AF14" s="341">
        <v>29.7</v>
      </c>
      <c r="AG14" s="341">
        <v>27.4</v>
      </c>
      <c r="AH14" s="341">
        <v>24.1</v>
      </c>
      <c r="AI14" s="341">
        <v>22.8</v>
      </c>
      <c r="AJ14" s="341">
        <v>26.5</v>
      </c>
      <c r="AK14" s="341">
        <v>26.2</v>
      </c>
      <c r="AL14" s="341">
        <v>22.6</v>
      </c>
      <c r="AM14" s="341">
        <v>21.6</v>
      </c>
      <c r="AN14" s="341">
        <v>26.3</v>
      </c>
      <c r="AO14" s="341">
        <v>26.3</v>
      </c>
      <c r="AP14" s="341">
        <v>23.3</v>
      </c>
      <c r="AQ14" s="341">
        <v>21.8</v>
      </c>
      <c r="AR14" s="341">
        <v>27.4</v>
      </c>
      <c r="AS14" s="341">
        <v>26.4</v>
      </c>
      <c r="AT14" s="341">
        <v>22.6</v>
      </c>
      <c r="AU14" s="341">
        <v>22.1</v>
      </c>
      <c r="AV14" s="341">
        <v>25.8</v>
      </c>
      <c r="AW14" s="341">
        <v>26.3</v>
      </c>
      <c r="AX14" s="341">
        <v>21.9</v>
      </c>
      <c r="AY14" s="341">
        <v>21.5</v>
      </c>
      <c r="AZ14" s="341">
        <v>24.8</v>
      </c>
      <c r="BA14" s="358">
        <v>25.1</v>
      </c>
      <c r="BB14" s="288"/>
      <c r="BC14" s="308">
        <f t="shared" si="2"/>
        <v>1.0999999999999979</v>
      </c>
      <c r="BD14" s="332">
        <f t="shared" si="2"/>
        <v>9.9999999999997868E-2</v>
      </c>
      <c r="BE14" s="332">
        <f t="shared" si="2"/>
        <v>-0.69999999999999929</v>
      </c>
      <c r="BF14" s="332">
        <f t="shared" si="2"/>
        <v>0.30000000000000071</v>
      </c>
      <c r="BG14" s="332">
        <f t="shared" si="2"/>
        <v>-1.5999999999999979</v>
      </c>
      <c r="BH14" s="332">
        <f t="shared" si="2"/>
        <v>-9.9999999999997868E-2</v>
      </c>
      <c r="BI14" s="332">
        <f t="shared" si="2"/>
        <v>-0.70000000000000284</v>
      </c>
      <c r="BJ14" s="332">
        <f t="shared" si="3"/>
        <v>-0.60000000000000142</v>
      </c>
      <c r="BK14" s="332">
        <f t="shared" si="4"/>
        <v>-1</v>
      </c>
      <c r="BL14" s="305">
        <f t="shared" si="5"/>
        <v>-1.1999999999999993</v>
      </c>
      <c r="BN14" s="307">
        <f t="shared" si="6"/>
        <v>4.1825095057034245E-2</v>
      </c>
      <c r="BO14" s="333">
        <f t="shared" si="6"/>
        <v>3.8022813688212143E-3</v>
      </c>
      <c r="BP14" s="333">
        <f t="shared" si="6"/>
        <v>-3.0042918454935563E-2</v>
      </c>
      <c r="BQ14" s="333">
        <f t="shared" si="6"/>
        <v>1.3761467889908285E-2</v>
      </c>
      <c r="BR14" s="333">
        <f t="shared" si="6"/>
        <v>-5.8394160583941535E-2</v>
      </c>
      <c r="BS14" s="333">
        <f t="shared" si="6"/>
        <v>-3.7878787878786735E-3</v>
      </c>
      <c r="BT14" s="333">
        <f t="shared" si="7"/>
        <v>-3.0973451327433787E-2</v>
      </c>
      <c r="BU14" s="333">
        <f t="shared" si="8"/>
        <v>-2.714932126696834E-2</v>
      </c>
      <c r="BV14" s="333">
        <f t="shared" si="9"/>
        <v>-3.8759689922480578E-2</v>
      </c>
      <c r="BW14" s="306">
        <f t="shared" si="10"/>
        <v>-4.5627376425855459E-2</v>
      </c>
    </row>
    <row r="15" spans="1:75" ht="14.4" x14ac:dyDescent="0.3">
      <c r="A15" s="75">
        <v>11</v>
      </c>
      <c r="B15" s="95" t="s">
        <v>125</v>
      </c>
      <c r="C15" s="75" t="s">
        <v>147</v>
      </c>
      <c r="D15" s="341">
        <v>101.3</v>
      </c>
      <c r="E15" s="341">
        <v>93.2</v>
      </c>
      <c r="F15" s="341">
        <v>93.6</v>
      </c>
      <c r="G15" s="341">
        <v>87.6</v>
      </c>
      <c r="H15" s="341">
        <v>94.5</v>
      </c>
      <c r="I15" s="341">
        <v>80.5</v>
      </c>
      <c r="J15" s="341">
        <v>75.599999999999994</v>
      </c>
      <c r="K15" s="341">
        <v>74.3</v>
      </c>
      <c r="L15" s="341">
        <v>85.2</v>
      </c>
      <c r="M15" s="341">
        <v>77.2</v>
      </c>
      <c r="N15" s="341">
        <v>77.900000000000006</v>
      </c>
      <c r="O15" s="341">
        <v>78.5</v>
      </c>
      <c r="P15" s="341">
        <v>89.7</v>
      </c>
      <c r="Q15" s="341">
        <v>79.599999999999994</v>
      </c>
      <c r="R15" s="341">
        <v>80.900000000000006</v>
      </c>
      <c r="S15" s="341">
        <v>77.5</v>
      </c>
      <c r="T15" s="341">
        <v>89</v>
      </c>
      <c r="U15" s="341">
        <v>78</v>
      </c>
      <c r="V15" s="341">
        <v>77.7</v>
      </c>
      <c r="W15" s="341">
        <v>76.2</v>
      </c>
      <c r="X15" s="341">
        <v>85.6</v>
      </c>
      <c r="Y15" s="341">
        <v>77.3</v>
      </c>
      <c r="Z15" s="341">
        <v>73.900000000000006</v>
      </c>
      <c r="AA15" s="341">
        <v>75.7</v>
      </c>
      <c r="AB15" s="341">
        <v>79.5</v>
      </c>
      <c r="AC15" s="341">
        <v>75.400000000000006</v>
      </c>
      <c r="AD15" s="341">
        <v>70.400000000000006</v>
      </c>
      <c r="AE15" s="341">
        <v>73.2</v>
      </c>
      <c r="AF15" s="341">
        <v>79.3</v>
      </c>
      <c r="AG15" s="341">
        <v>74.5</v>
      </c>
      <c r="AH15" s="341">
        <v>67.2</v>
      </c>
      <c r="AI15" s="341">
        <v>73</v>
      </c>
      <c r="AJ15" s="341">
        <v>79.5</v>
      </c>
      <c r="AK15" s="341">
        <v>72</v>
      </c>
      <c r="AL15" s="341">
        <v>65.8</v>
      </c>
      <c r="AM15" s="341">
        <v>70.7</v>
      </c>
      <c r="AN15" s="341">
        <v>78.599999999999994</v>
      </c>
      <c r="AO15" s="341">
        <v>74.2</v>
      </c>
      <c r="AP15" s="341">
        <v>69</v>
      </c>
      <c r="AQ15" s="341">
        <v>72.599999999999994</v>
      </c>
      <c r="AR15" s="341">
        <v>81.599999999999994</v>
      </c>
      <c r="AS15" s="341">
        <v>76.8</v>
      </c>
      <c r="AT15" s="341">
        <v>72.099999999999994</v>
      </c>
      <c r="AU15" s="341">
        <v>73.400000000000006</v>
      </c>
      <c r="AV15" s="341">
        <v>82.2</v>
      </c>
      <c r="AW15" s="341">
        <v>75.900000000000006</v>
      </c>
      <c r="AX15" s="341">
        <v>71.900000000000006</v>
      </c>
      <c r="AY15" s="341">
        <v>74</v>
      </c>
      <c r="AZ15" s="341">
        <v>80.8</v>
      </c>
      <c r="BA15" s="358">
        <v>74</v>
      </c>
      <c r="BB15" s="288"/>
      <c r="BC15" s="308">
        <f t="shared" si="2"/>
        <v>3</v>
      </c>
      <c r="BD15" s="332">
        <f t="shared" si="2"/>
        <v>2.5999999999999943</v>
      </c>
      <c r="BE15" s="332">
        <f t="shared" si="2"/>
        <v>3.0999999999999943</v>
      </c>
      <c r="BF15" s="332">
        <f t="shared" si="2"/>
        <v>0.80000000000001137</v>
      </c>
      <c r="BG15" s="332">
        <f t="shared" si="2"/>
        <v>0.60000000000000853</v>
      </c>
      <c r="BH15" s="332">
        <f t="shared" si="2"/>
        <v>-0.89999999999999147</v>
      </c>
      <c r="BI15" s="332">
        <f t="shared" si="2"/>
        <v>-0.19999999999998863</v>
      </c>
      <c r="BJ15" s="332">
        <f t="shared" si="3"/>
        <v>0.59999999999999432</v>
      </c>
      <c r="BK15" s="332">
        <f t="shared" si="4"/>
        <v>-1.4000000000000057</v>
      </c>
      <c r="BL15" s="305">
        <f t="shared" si="5"/>
        <v>-1.9000000000000057</v>
      </c>
      <c r="BN15" s="307">
        <f t="shared" si="6"/>
        <v>3.8167938931297662E-2</v>
      </c>
      <c r="BO15" s="333">
        <f t="shared" si="6"/>
        <v>3.5040431266846195E-2</v>
      </c>
      <c r="BP15" s="333">
        <f t="shared" si="6"/>
        <v>4.4927536231883947E-2</v>
      </c>
      <c r="BQ15" s="333">
        <f t="shared" si="6"/>
        <v>1.1019283746556585E-2</v>
      </c>
      <c r="BR15" s="333">
        <f t="shared" si="6"/>
        <v>7.3529411764707842E-3</v>
      </c>
      <c r="BS15" s="333">
        <f t="shared" si="6"/>
        <v>-1.1718749999999889E-2</v>
      </c>
      <c r="BT15" s="333">
        <f t="shared" si="7"/>
        <v>-2.7739251040220791E-3</v>
      </c>
      <c r="BU15" s="333">
        <f t="shared" si="8"/>
        <v>8.1743869209809361E-3</v>
      </c>
      <c r="BV15" s="333">
        <f t="shared" si="9"/>
        <v>-1.7031630170316392E-2</v>
      </c>
      <c r="BW15" s="306">
        <f t="shared" si="10"/>
        <v>-2.5032938076416378E-2</v>
      </c>
    </row>
    <row r="16" spans="1:75" ht="14.4" x14ac:dyDescent="0.3">
      <c r="A16" s="75">
        <v>12</v>
      </c>
      <c r="B16" s="95" t="s">
        <v>125</v>
      </c>
      <c r="C16" s="75" t="s">
        <v>148</v>
      </c>
      <c r="D16" s="341">
        <v>77.5</v>
      </c>
      <c r="E16" s="341">
        <v>77.7</v>
      </c>
      <c r="F16" s="341">
        <v>77.5</v>
      </c>
      <c r="G16" s="341">
        <v>73.099999999999994</v>
      </c>
      <c r="H16" s="341">
        <v>65.3</v>
      </c>
      <c r="I16" s="341">
        <v>61.2</v>
      </c>
      <c r="J16" s="341">
        <v>60.2</v>
      </c>
      <c r="K16" s="341">
        <v>56.6</v>
      </c>
      <c r="L16" s="341">
        <v>56.2</v>
      </c>
      <c r="M16" s="341">
        <v>60</v>
      </c>
      <c r="N16" s="341">
        <v>63</v>
      </c>
      <c r="O16" s="341">
        <v>62.3</v>
      </c>
      <c r="P16" s="341">
        <v>62.9</v>
      </c>
      <c r="Q16" s="341">
        <v>66.400000000000006</v>
      </c>
      <c r="R16" s="341">
        <v>68.900000000000006</v>
      </c>
      <c r="S16" s="341">
        <v>62.2</v>
      </c>
      <c r="T16" s="341">
        <v>58.2</v>
      </c>
      <c r="U16" s="341">
        <v>62.8</v>
      </c>
      <c r="V16" s="341">
        <v>66</v>
      </c>
      <c r="W16" s="341">
        <v>58.1</v>
      </c>
      <c r="X16" s="341">
        <v>57.9</v>
      </c>
      <c r="Y16" s="341">
        <v>63</v>
      </c>
      <c r="Z16" s="341">
        <v>66.8</v>
      </c>
      <c r="AA16" s="341">
        <v>58.7</v>
      </c>
      <c r="AB16" s="341">
        <v>58.8</v>
      </c>
      <c r="AC16" s="341">
        <v>65.900000000000006</v>
      </c>
      <c r="AD16" s="341">
        <v>67.2</v>
      </c>
      <c r="AE16" s="341">
        <v>60</v>
      </c>
      <c r="AF16" s="341">
        <v>58.3</v>
      </c>
      <c r="AG16" s="341">
        <v>66.8</v>
      </c>
      <c r="AH16" s="341">
        <v>67.900000000000006</v>
      </c>
      <c r="AI16" s="341">
        <v>60.6</v>
      </c>
      <c r="AJ16" s="341">
        <v>59.6</v>
      </c>
      <c r="AK16" s="341">
        <v>70.400000000000006</v>
      </c>
      <c r="AL16" s="341">
        <v>68</v>
      </c>
      <c r="AM16" s="341">
        <v>63.6</v>
      </c>
      <c r="AN16" s="341">
        <v>64.2</v>
      </c>
      <c r="AO16" s="341">
        <v>76</v>
      </c>
      <c r="AP16" s="341">
        <v>75.099999999999994</v>
      </c>
      <c r="AQ16" s="341">
        <v>70.3</v>
      </c>
      <c r="AR16" s="341">
        <v>69.8</v>
      </c>
      <c r="AS16" s="341">
        <v>85.5</v>
      </c>
      <c r="AT16" s="341">
        <v>81</v>
      </c>
      <c r="AU16" s="341">
        <v>73.8</v>
      </c>
      <c r="AV16" s="341">
        <v>70.7</v>
      </c>
      <c r="AW16" s="341">
        <v>83.5</v>
      </c>
      <c r="AX16" s="341">
        <v>79.3</v>
      </c>
      <c r="AY16" s="341">
        <v>70.7</v>
      </c>
      <c r="AZ16" s="341">
        <v>66.400000000000006</v>
      </c>
      <c r="BA16" s="358">
        <v>78.8</v>
      </c>
      <c r="BB16" s="288"/>
      <c r="BC16" s="308">
        <f t="shared" si="2"/>
        <v>5.5999999999999943</v>
      </c>
      <c r="BD16" s="332">
        <f t="shared" si="2"/>
        <v>9.5</v>
      </c>
      <c r="BE16" s="332">
        <f t="shared" si="2"/>
        <v>5.9000000000000057</v>
      </c>
      <c r="BF16" s="332">
        <f t="shared" si="2"/>
        <v>3.5</v>
      </c>
      <c r="BG16" s="332">
        <f t="shared" si="2"/>
        <v>0.90000000000000568</v>
      </c>
      <c r="BH16" s="332">
        <f t="shared" si="2"/>
        <v>-2</v>
      </c>
      <c r="BI16" s="332">
        <f t="shared" si="2"/>
        <v>-1.7000000000000028</v>
      </c>
      <c r="BJ16" s="332">
        <f t="shared" si="3"/>
        <v>-3.0999999999999943</v>
      </c>
      <c r="BK16" s="332">
        <f t="shared" si="4"/>
        <v>-4.2999999999999972</v>
      </c>
      <c r="BL16" s="305">
        <f t="shared" si="5"/>
        <v>-4.7000000000000028</v>
      </c>
      <c r="BN16" s="307">
        <f t="shared" si="6"/>
        <v>8.7227414330218078E-2</v>
      </c>
      <c r="BO16" s="333">
        <f t="shared" si="6"/>
        <v>0.125</v>
      </c>
      <c r="BP16" s="333">
        <f t="shared" si="6"/>
        <v>7.8561917443408902E-2</v>
      </c>
      <c r="BQ16" s="333">
        <f t="shared" si="6"/>
        <v>4.9786628733997196E-2</v>
      </c>
      <c r="BR16" s="333">
        <f t="shared" si="6"/>
        <v>1.2893982808023008E-2</v>
      </c>
      <c r="BS16" s="333">
        <f t="shared" si="6"/>
        <v>-2.3391812865497075E-2</v>
      </c>
      <c r="BT16" s="333">
        <f t="shared" si="7"/>
        <v>-2.0987654320987703E-2</v>
      </c>
      <c r="BU16" s="333">
        <f t="shared" si="8"/>
        <v>-4.2005420054200493E-2</v>
      </c>
      <c r="BV16" s="333">
        <f t="shared" si="9"/>
        <v>-6.0820367751060811E-2</v>
      </c>
      <c r="BW16" s="306">
        <f t="shared" si="10"/>
        <v>-5.6287425149700643E-2</v>
      </c>
    </row>
    <row r="17" spans="1:75" ht="14.4" x14ac:dyDescent="0.3">
      <c r="A17" s="75">
        <v>13</v>
      </c>
      <c r="B17" s="95" t="s">
        <v>125</v>
      </c>
      <c r="C17" s="75" t="s">
        <v>149</v>
      </c>
      <c r="D17" s="341">
        <v>15.2</v>
      </c>
      <c r="E17" s="341">
        <v>15.5</v>
      </c>
      <c r="F17" s="341">
        <v>14.9</v>
      </c>
      <c r="G17" s="341">
        <v>15.7</v>
      </c>
      <c r="H17" s="341">
        <v>15.7</v>
      </c>
      <c r="I17" s="341">
        <v>15.7</v>
      </c>
      <c r="J17" s="341">
        <v>15.5</v>
      </c>
      <c r="K17" s="341">
        <v>16</v>
      </c>
      <c r="L17" s="341">
        <v>14.7</v>
      </c>
      <c r="M17" s="341">
        <v>14.6</v>
      </c>
      <c r="N17" s="341">
        <v>14.7</v>
      </c>
      <c r="O17" s="341">
        <v>15.3</v>
      </c>
      <c r="P17" s="341">
        <v>13.9</v>
      </c>
      <c r="Q17" s="341">
        <v>14.5</v>
      </c>
      <c r="R17" s="341">
        <v>14.5</v>
      </c>
      <c r="S17" s="341">
        <v>15.5</v>
      </c>
      <c r="T17" s="341">
        <v>13.8</v>
      </c>
      <c r="U17" s="341">
        <v>14.4</v>
      </c>
      <c r="V17" s="341">
        <v>14.6</v>
      </c>
      <c r="W17" s="341">
        <v>15.9</v>
      </c>
      <c r="X17" s="341">
        <v>14.6</v>
      </c>
      <c r="Y17" s="341">
        <v>14.4</v>
      </c>
      <c r="Z17" s="341">
        <v>14.8</v>
      </c>
      <c r="AA17" s="341">
        <v>16.100000000000001</v>
      </c>
      <c r="AB17" s="341">
        <v>14.6</v>
      </c>
      <c r="AC17" s="341">
        <v>14.2</v>
      </c>
      <c r="AD17" s="341">
        <v>14.9</v>
      </c>
      <c r="AE17" s="341">
        <v>16.7</v>
      </c>
      <c r="AF17" s="341">
        <v>15.1</v>
      </c>
      <c r="AG17" s="341">
        <v>14.5</v>
      </c>
      <c r="AH17" s="341">
        <v>15.9</v>
      </c>
      <c r="AI17" s="341">
        <v>16.899999999999999</v>
      </c>
      <c r="AJ17" s="341">
        <v>14.6</v>
      </c>
      <c r="AK17" s="341">
        <v>14.3</v>
      </c>
      <c r="AL17" s="341">
        <v>15.4</v>
      </c>
      <c r="AM17" s="341">
        <v>15.8</v>
      </c>
      <c r="AN17" s="341">
        <v>15.1</v>
      </c>
      <c r="AO17" s="341">
        <v>14.5</v>
      </c>
      <c r="AP17" s="341">
        <v>16.100000000000001</v>
      </c>
      <c r="AQ17" s="341">
        <v>16.7</v>
      </c>
      <c r="AR17" s="341">
        <v>13.8</v>
      </c>
      <c r="AS17" s="341">
        <v>13.5</v>
      </c>
      <c r="AT17" s="341">
        <v>15</v>
      </c>
      <c r="AU17" s="341">
        <v>15.7</v>
      </c>
      <c r="AV17" s="341">
        <v>13.8</v>
      </c>
      <c r="AW17" s="341">
        <v>13.6</v>
      </c>
      <c r="AX17" s="341">
        <v>15.3</v>
      </c>
      <c r="AY17" s="341">
        <v>16.399999999999999</v>
      </c>
      <c r="AZ17" s="341">
        <v>14.1</v>
      </c>
      <c r="BA17" s="358">
        <v>13.7</v>
      </c>
      <c r="BB17" s="288"/>
      <c r="BC17" s="308">
        <f t="shared" si="2"/>
        <v>-1.2999999999999989</v>
      </c>
      <c r="BD17" s="332">
        <f t="shared" si="2"/>
        <v>-1</v>
      </c>
      <c r="BE17" s="332">
        <f t="shared" si="2"/>
        <v>-1.1000000000000014</v>
      </c>
      <c r="BF17" s="332">
        <f t="shared" si="2"/>
        <v>-1</v>
      </c>
      <c r="BG17" s="332">
        <f t="shared" si="2"/>
        <v>0</v>
      </c>
      <c r="BH17" s="332">
        <f t="shared" si="2"/>
        <v>9.9999999999999645E-2</v>
      </c>
      <c r="BI17" s="332">
        <f t="shared" si="2"/>
        <v>0.30000000000000071</v>
      </c>
      <c r="BJ17" s="332">
        <f t="shared" si="3"/>
        <v>0.69999999999999929</v>
      </c>
      <c r="BK17" s="332">
        <f t="shared" si="4"/>
        <v>0.29999999999999893</v>
      </c>
      <c r="BL17" s="305">
        <f t="shared" si="5"/>
        <v>9.9999999999999645E-2</v>
      </c>
      <c r="BN17" s="307">
        <f t="shared" si="6"/>
        <v>-8.6092715231787964E-2</v>
      </c>
      <c r="BO17" s="333">
        <f t="shared" si="6"/>
        <v>-6.8965517241379337E-2</v>
      </c>
      <c r="BP17" s="333">
        <f t="shared" si="6"/>
        <v>-6.8322981366459756E-2</v>
      </c>
      <c r="BQ17" s="333">
        <f t="shared" si="6"/>
        <v>-5.9880239520958112E-2</v>
      </c>
      <c r="BR17" s="333">
        <f t="shared" si="6"/>
        <v>0</v>
      </c>
      <c r="BS17" s="333">
        <f t="shared" si="6"/>
        <v>7.4074074074073071E-3</v>
      </c>
      <c r="BT17" s="333">
        <f t="shared" si="7"/>
        <v>2.0000000000000018E-2</v>
      </c>
      <c r="BU17" s="333">
        <f t="shared" si="8"/>
        <v>4.4585987261146487E-2</v>
      </c>
      <c r="BV17" s="333">
        <f t="shared" si="9"/>
        <v>2.1739130434782483E-2</v>
      </c>
      <c r="BW17" s="306">
        <f t="shared" si="10"/>
        <v>7.3529411764705621E-3</v>
      </c>
    </row>
    <row r="18" spans="1:75" ht="14.4" x14ac:dyDescent="0.3">
      <c r="A18" s="75">
        <v>14</v>
      </c>
      <c r="B18" s="95" t="s">
        <v>125</v>
      </c>
      <c r="C18" s="75" t="s">
        <v>150</v>
      </c>
      <c r="D18" s="341">
        <v>55.4</v>
      </c>
      <c r="E18" s="341">
        <v>55.7</v>
      </c>
      <c r="F18" s="341">
        <v>54.7</v>
      </c>
      <c r="G18" s="341">
        <v>51.4</v>
      </c>
      <c r="H18" s="341">
        <v>51.4</v>
      </c>
      <c r="I18" s="341">
        <v>50.8</v>
      </c>
      <c r="J18" s="341">
        <v>51.6</v>
      </c>
      <c r="K18" s="341">
        <v>50.9</v>
      </c>
      <c r="L18" s="341">
        <v>49.5</v>
      </c>
      <c r="M18" s="341">
        <v>48.6</v>
      </c>
      <c r="N18" s="341">
        <v>50.3</v>
      </c>
      <c r="O18" s="341">
        <v>49.3</v>
      </c>
      <c r="P18" s="341">
        <v>51.4</v>
      </c>
      <c r="Q18" s="341">
        <v>49.9</v>
      </c>
      <c r="R18" s="341">
        <v>52.2</v>
      </c>
      <c r="S18" s="341">
        <v>48.7</v>
      </c>
      <c r="T18" s="341">
        <v>51.5</v>
      </c>
      <c r="U18" s="341">
        <v>50.9</v>
      </c>
      <c r="V18" s="341">
        <v>50.5</v>
      </c>
      <c r="W18" s="341">
        <v>48.7</v>
      </c>
      <c r="X18" s="341">
        <v>49.7</v>
      </c>
      <c r="Y18" s="341">
        <v>46.3</v>
      </c>
      <c r="Z18" s="341">
        <v>46.8</v>
      </c>
      <c r="AA18" s="341">
        <v>46.1</v>
      </c>
      <c r="AB18" s="341">
        <v>49.8</v>
      </c>
      <c r="AC18" s="341">
        <v>46.1</v>
      </c>
      <c r="AD18" s="341">
        <v>46.9</v>
      </c>
      <c r="AE18" s="341">
        <v>44.1</v>
      </c>
      <c r="AF18" s="341">
        <v>48.5</v>
      </c>
      <c r="AG18" s="341">
        <v>45.5</v>
      </c>
      <c r="AH18" s="341">
        <v>45.7</v>
      </c>
      <c r="AI18" s="341">
        <v>44.3</v>
      </c>
      <c r="AJ18" s="341">
        <v>46.2</v>
      </c>
      <c r="AK18" s="341">
        <v>44.9</v>
      </c>
      <c r="AL18" s="341">
        <v>45.5</v>
      </c>
      <c r="AM18" s="341">
        <v>44.3</v>
      </c>
      <c r="AN18" s="341">
        <v>46.3</v>
      </c>
      <c r="AO18" s="341">
        <v>44.7</v>
      </c>
      <c r="AP18" s="341">
        <v>45.3</v>
      </c>
      <c r="AQ18" s="341">
        <v>43</v>
      </c>
      <c r="AR18" s="341">
        <v>46.4</v>
      </c>
      <c r="AS18" s="341">
        <v>45.3</v>
      </c>
      <c r="AT18" s="341">
        <v>46</v>
      </c>
      <c r="AU18" s="341">
        <v>43.6</v>
      </c>
      <c r="AV18" s="341">
        <v>45.9</v>
      </c>
      <c r="AW18" s="341">
        <v>44</v>
      </c>
      <c r="AX18" s="341">
        <v>46.4</v>
      </c>
      <c r="AY18" s="341">
        <v>43.9</v>
      </c>
      <c r="AZ18" s="341">
        <v>45.3</v>
      </c>
      <c r="BA18" s="358">
        <v>43.5</v>
      </c>
      <c r="BB18" s="288"/>
      <c r="BC18" s="308">
        <f t="shared" si="2"/>
        <v>0.10000000000000142</v>
      </c>
      <c r="BD18" s="332">
        <f t="shared" si="2"/>
        <v>0.59999999999999432</v>
      </c>
      <c r="BE18" s="332">
        <f t="shared" si="2"/>
        <v>0.70000000000000284</v>
      </c>
      <c r="BF18" s="332">
        <f t="shared" si="2"/>
        <v>0.60000000000000142</v>
      </c>
      <c r="BG18" s="332">
        <f t="shared" si="2"/>
        <v>-0.5</v>
      </c>
      <c r="BH18" s="332">
        <f t="shared" si="2"/>
        <v>-1.2999999999999972</v>
      </c>
      <c r="BI18" s="332">
        <f t="shared" si="2"/>
        <v>0.39999999999999858</v>
      </c>
      <c r="BJ18" s="332">
        <f t="shared" si="3"/>
        <v>0.29999999999999716</v>
      </c>
      <c r="BK18" s="332">
        <f t="shared" si="4"/>
        <v>-0.60000000000000142</v>
      </c>
      <c r="BL18" s="305">
        <f t="shared" si="5"/>
        <v>-0.5</v>
      </c>
      <c r="BN18" s="307">
        <f t="shared" si="6"/>
        <v>2.1598272138230179E-3</v>
      </c>
      <c r="BO18" s="333">
        <f t="shared" si="6"/>
        <v>1.3422818791946289E-2</v>
      </c>
      <c r="BP18" s="333">
        <f t="shared" si="6"/>
        <v>1.5452538631346657E-2</v>
      </c>
      <c r="BQ18" s="333">
        <f t="shared" si="6"/>
        <v>1.3953488372093092E-2</v>
      </c>
      <c r="BR18" s="333">
        <f t="shared" si="6"/>
        <v>-1.0775862068965525E-2</v>
      </c>
      <c r="BS18" s="333">
        <f t="shared" si="6"/>
        <v>-2.8697571743929284E-2</v>
      </c>
      <c r="BT18" s="333">
        <f t="shared" si="7"/>
        <v>8.6956521739129933E-3</v>
      </c>
      <c r="BU18" s="333">
        <f t="shared" si="8"/>
        <v>6.8807339449541427E-3</v>
      </c>
      <c r="BV18" s="333">
        <f t="shared" si="9"/>
        <v>-1.3071895424836666E-2</v>
      </c>
      <c r="BW18" s="306">
        <f t="shared" si="10"/>
        <v>-1.1363636363636354E-2</v>
      </c>
    </row>
    <row r="19" spans="1:75" ht="14.4" x14ac:dyDescent="0.3">
      <c r="A19" s="75">
        <v>15</v>
      </c>
      <c r="B19" s="95" t="s">
        <v>191</v>
      </c>
      <c r="C19" s="75" t="s">
        <v>151</v>
      </c>
      <c r="D19" s="341">
        <v>49.1</v>
      </c>
      <c r="E19" s="341">
        <v>50.3</v>
      </c>
      <c r="F19" s="341">
        <v>48.5</v>
      </c>
      <c r="G19" s="341">
        <v>57.3</v>
      </c>
      <c r="H19" s="341">
        <v>49.9</v>
      </c>
      <c r="I19" s="341">
        <v>52.2</v>
      </c>
      <c r="J19" s="341">
        <v>49.1</v>
      </c>
      <c r="K19" s="341">
        <v>56.5</v>
      </c>
      <c r="L19" s="341">
        <v>50</v>
      </c>
      <c r="M19" s="341">
        <v>50.7</v>
      </c>
      <c r="N19" s="341">
        <v>48.1</v>
      </c>
      <c r="O19" s="341">
        <v>56.2</v>
      </c>
      <c r="P19" s="341">
        <v>52.2</v>
      </c>
      <c r="Q19" s="341">
        <v>52.2</v>
      </c>
      <c r="R19" s="341">
        <v>50.2</v>
      </c>
      <c r="S19" s="341">
        <v>58.2</v>
      </c>
      <c r="T19" s="341">
        <v>52.5</v>
      </c>
      <c r="U19" s="341">
        <v>51.9</v>
      </c>
      <c r="V19" s="341">
        <v>51.2</v>
      </c>
      <c r="W19" s="341">
        <v>59.4</v>
      </c>
      <c r="X19" s="341">
        <v>53.9</v>
      </c>
      <c r="Y19" s="341">
        <v>54</v>
      </c>
      <c r="Z19" s="341">
        <v>52.8</v>
      </c>
      <c r="AA19" s="341">
        <v>60.7</v>
      </c>
      <c r="AB19" s="341">
        <v>55.1</v>
      </c>
      <c r="AC19" s="341">
        <v>54.6</v>
      </c>
      <c r="AD19" s="341">
        <v>54.1</v>
      </c>
      <c r="AE19" s="341">
        <v>63</v>
      </c>
      <c r="AF19" s="341">
        <v>54.7</v>
      </c>
      <c r="AG19" s="341">
        <v>53.8</v>
      </c>
      <c r="AH19" s="341">
        <v>54.9</v>
      </c>
      <c r="AI19" s="341">
        <v>64.3</v>
      </c>
      <c r="AJ19" s="341">
        <v>54</v>
      </c>
      <c r="AK19" s="341">
        <v>54.1</v>
      </c>
      <c r="AL19" s="341">
        <v>54.5</v>
      </c>
      <c r="AM19" s="341">
        <v>65.8</v>
      </c>
      <c r="AN19" s="341">
        <v>55.6</v>
      </c>
      <c r="AO19" s="341">
        <v>54</v>
      </c>
      <c r="AP19" s="341">
        <v>55.4</v>
      </c>
      <c r="AQ19" s="341">
        <v>66.5</v>
      </c>
      <c r="AR19" s="341">
        <v>56.8</v>
      </c>
      <c r="AS19" s="341">
        <v>55.3</v>
      </c>
      <c r="AT19" s="341">
        <v>56.6</v>
      </c>
      <c r="AU19" s="341">
        <v>67.099999999999994</v>
      </c>
      <c r="AV19" s="341">
        <v>56.6</v>
      </c>
      <c r="AW19" s="341">
        <v>55.5</v>
      </c>
      <c r="AX19" s="341">
        <v>57.7</v>
      </c>
      <c r="AY19" s="341">
        <v>69.2</v>
      </c>
      <c r="AZ19" s="341">
        <v>58.1</v>
      </c>
      <c r="BA19" s="358">
        <v>58.6</v>
      </c>
      <c r="BB19" s="288"/>
      <c r="BC19" s="308">
        <f t="shared" si="2"/>
        <v>1.1999999999999957</v>
      </c>
      <c r="BD19" s="332">
        <f t="shared" si="2"/>
        <v>1.2999999999999972</v>
      </c>
      <c r="BE19" s="332">
        <f t="shared" si="2"/>
        <v>1.2000000000000028</v>
      </c>
      <c r="BF19" s="332">
        <f t="shared" si="2"/>
        <v>0.59999999999999432</v>
      </c>
      <c r="BG19" s="332">
        <f t="shared" si="2"/>
        <v>-0.19999999999999574</v>
      </c>
      <c r="BH19" s="332">
        <f t="shared" si="2"/>
        <v>0.20000000000000284</v>
      </c>
      <c r="BI19" s="332">
        <f t="shared" si="2"/>
        <v>1.1000000000000014</v>
      </c>
      <c r="BJ19" s="332">
        <f t="shared" si="3"/>
        <v>2.1000000000000085</v>
      </c>
      <c r="BK19" s="332">
        <f t="shared" si="4"/>
        <v>1.5</v>
      </c>
      <c r="BL19" s="305">
        <f t="shared" si="5"/>
        <v>3.1000000000000014</v>
      </c>
      <c r="BN19" s="307">
        <f t="shared" si="6"/>
        <v>2.1582733812949506E-2</v>
      </c>
      <c r="BO19" s="333">
        <f t="shared" si="6"/>
        <v>2.4074074074073915E-2</v>
      </c>
      <c r="BP19" s="333">
        <f t="shared" si="6"/>
        <v>2.1660649819494671E-2</v>
      </c>
      <c r="BQ19" s="333">
        <f t="shared" si="6"/>
        <v>9.0225563909773765E-3</v>
      </c>
      <c r="BR19" s="333">
        <f t="shared" si="6"/>
        <v>-3.5211267605632646E-3</v>
      </c>
      <c r="BS19" s="333">
        <f t="shared" si="6"/>
        <v>3.6166365280290158E-3</v>
      </c>
      <c r="BT19" s="333">
        <f t="shared" si="7"/>
        <v>1.9434628975264934E-2</v>
      </c>
      <c r="BU19" s="333">
        <f t="shared" si="8"/>
        <v>3.1296572280179014E-2</v>
      </c>
      <c r="BV19" s="333">
        <f t="shared" si="9"/>
        <v>2.6501766784452263E-2</v>
      </c>
      <c r="BW19" s="306">
        <f t="shared" si="10"/>
        <v>5.5855855855855951E-2</v>
      </c>
    </row>
    <row r="20" spans="1:75" ht="14.4" x14ac:dyDescent="0.3">
      <c r="A20" s="75">
        <v>16</v>
      </c>
      <c r="B20" s="95" t="s">
        <v>127</v>
      </c>
      <c r="C20" s="75" t="s">
        <v>152</v>
      </c>
      <c r="D20" s="341">
        <v>269.10000000000002</v>
      </c>
      <c r="E20" s="341">
        <v>313.7</v>
      </c>
      <c r="F20" s="341">
        <v>324.60000000000002</v>
      </c>
      <c r="G20" s="341">
        <v>274.7</v>
      </c>
      <c r="H20" s="341">
        <v>271.89999999999998</v>
      </c>
      <c r="I20" s="341">
        <v>314.7</v>
      </c>
      <c r="J20" s="341">
        <v>321.10000000000002</v>
      </c>
      <c r="K20" s="341">
        <v>273.89999999999998</v>
      </c>
      <c r="L20" s="341">
        <v>275.39999999999998</v>
      </c>
      <c r="M20" s="341">
        <v>316.39999999999998</v>
      </c>
      <c r="N20" s="341">
        <v>326.89999999999998</v>
      </c>
      <c r="O20" s="341">
        <v>280.89999999999998</v>
      </c>
      <c r="P20" s="341">
        <v>292.3</v>
      </c>
      <c r="Q20" s="341">
        <v>326.2</v>
      </c>
      <c r="R20" s="341">
        <v>342.8</v>
      </c>
      <c r="S20" s="341">
        <v>301.2</v>
      </c>
      <c r="T20" s="341">
        <v>292.2</v>
      </c>
      <c r="U20" s="341">
        <v>341.9</v>
      </c>
      <c r="V20" s="341">
        <v>354.5</v>
      </c>
      <c r="W20" s="341">
        <v>296.60000000000002</v>
      </c>
      <c r="X20" s="341">
        <v>277.10000000000002</v>
      </c>
      <c r="Y20" s="341">
        <v>344.8</v>
      </c>
      <c r="Z20" s="341">
        <v>363.4</v>
      </c>
      <c r="AA20" s="341">
        <v>312.3</v>
      </c>
      <c r="AB20" s="341">
        <v>285</v>
      </c>
      <c r="AC20" s="341">
        <v>352.4</v>
      </c>
      <c r="AD20" s="341">
        <v>371.4</v>
      </c>
      <c r="AE20" s="341">
        <v>320.5</v>
      </c>
      <c r="AF20" s="341">
        <v>292.7</v>
      </c>
      <c r="AG20" s="341">
        <v>358.5</v>
      </c>
      <c r="AH20" s="341">
        <v>380.3</v>
      </c>
      <c r="AI20" s="341">
        <v>335.7</v>
      </c>
      <c r="AJ20" s="341">
        <v>293.60000000000002</v>
      </c>
      <c r="AK20" s="341">
        <v>365.8</v>
      </c>
      <c r="AL20" s="341">
        <v>392.2</v>
      </c>
      <c r="AM20" s="341">
        <v>340.8</v>
      </c>
      <c r="AN20" s="341">
        <v>316.60000000000002</v>
      </c>
      <c r="AO20" s="341">
        <v>389.6</v>
      </c>
      <c r="AP20" s="341">
        <v>425.1</v>
      </c>
      <c r="AQ20" s="341">
        <v>362.2</v>
      </c>
      <c r="AR20" s="341">
        <v>326.10000000000002</v>
      </c>
      <c r="AS20" s="341">
        <v>406.9</v>
      </c>
      <c r="AT20" s="341">
        <v>436.8</v>
      </c>
      <c r="AU20" s="341">
        <v>375.8</v>
      </c>
      <c r="AV20" s="341">
        <v>329.1</v>
      </c>
      <c r="AW20" s="341">
        <v>407.5</v>
      </c>
      <c r="AX20" s="341">
        <v>438.3</v>
      </c>
      <c r="AY20" s="341">
        <v>378.9</v>
      </c>
      <c r="AZ20" s="341">
        <v>327.39999999999998</v>
      </c>
      <c r="BA20" s="358">
        <v>402.3</v>
      </c>
      <c r="BB20" s="288"/>
      <c r="BC20" s="308">
        <f t="shared" si="2"/>
        <v>9.5</v>
      </c>
      <c r="BD20" s="332">
        <f t="shared" si="2"/>
        <v>17.299999999999955</v>
      </c>
      <c r="BE20" s="332">
        <f t="shared" si="2"/>
        <v>11.699999999999989</v>
      </c>
      <c r="BF20" s="332">
        <f t="shared" si="2"/>
        <v>13.600000000000023</v>
      </c>
      <c r="BG20" s="332">
        <f t="shared" si="2"/>
        <v>3</v>
      </c>
      <c r="BH20" s="332">
        <f t="shared" si="2"/>
        <v>0.60000000000002274</v>
      </c>
      <c r="BI20" s="332">
        <f t="shared" si="2"/>
        <v>1.5</v>
      </c>
      <c r="BJ20" s="332">
        <f t="shared" si="3"/>
        <v>3.0999999999999659</v>
      </c>
      <c r="BK20" s="332">
        <f t="shared" si="4"/>
        <v>-1.7000000000000455</v>
      </c>
      <c r="BL20" s="305">
        <f t="shared" si="5"/>
        <v>-5.1999999999999886</v>
      </c>
      <c r="BN20" s="307">
        <f t="shared" si="6"/>
        <v>3.0006317119393611E-2</v>
      </c>
      <c r="BO20" s="333">
        <f t="shared" si="6"/>
        <v>4.4404517453798587E-2</v>
      </c>
      <c r="BP20" s="333">
        <f t="shared" si="6"/>
        <v>2.7522935779816571E-2</v>
      </c>
      <c r="BQ20" s="333">
        <f t="shared" si="6"/>
        <v>3.7548315847597991E-2</v>
      </c>
      <c r="BR20" s="333">
        <f t="shared" si="6"/>
        <v>9.1996320147194055E-3</v>
      </c>
      <c r="BS20" s="333">
        <f t="shared" si="6"/>
        <v>1.4745637748834195E-3</v>
      </c>
      <c r="BT20" s="333">
        <f t="shared" si="7"/>
        <v>3.4340659340659219E-3</v>
      </c>
      <c r="BU20" s="333">
        <f t="shared" si="8"/>
        <v>8.2490686535390267E-3</v>
      </c>
      <c r="BV20" s="333">
        <f t="shared" si="9"/>
        <v>-5.1656031601338137E-3</v>
      </c>
      <c r="BW20" s="306">
        <f t="shared" si="10"/>
        <v>-1.2760736196319011E-2</v>
      </c>
    </row>
    <row r="21" spans="1:75" ht="14.4" x14ac:dyDescent="0.3">
      <c r="A21" s="75">
        <v>17</v>
      </c>
      <c r="B21" s="95" t="s">
        <v>129</v>
      </c>
      <c r="C21" s="75" t="s">
        <v>153</v>
      </c>
      <c r="D21" s="341">
        <v>501.2</v>
      </c>
      <c r="E21" s="341">
        <v>500.9</v>
      </c>
      <c r="F21" s="341">
        <v>589.6</v>
      </c>
      <c r="G21" s="341">
        <v>544.5</v>
      </c>
      <c r="H21" s="341">
        <v>513.70000000000005</v>
      </c>
      <c r="I21" s="341">
        <v>500.9</v>
      </c>
      <c r="J21" s="341">
        <v>586.9</v>
      </c>
      <c r="K21" s="341">
        <v>549.79999999999995</v>
      </c>
      <c r="L21" s="341">
        <v>510</v>
      </c>
      <c r="M21" s="341">
        <v>503.9</v>
      </c>
      <c r="N21" s="341">
        <v>596.4</v>
      </c>
      <c r="O21" s="341">
        <v>557.79999999999995</v>
      </c>
      <c r="P21" s="341">
        <v>517.9</v>
      </c>
      <c r="Q21" s="341">
        <v>515.1</v>
      </c>
      <c r="R21" s="341">
        <v>604.9</v>
      </c>
      <c r="S21" s="341">
        <v>564.1</v>
      </c>
      <c r="T21" s="341">
        <v>515.1</v>
      </c>
      <c r="U21" s="341">
        <v>513.9</v>
      </c>
      <c r="V21" s="341">
        <v>605.29999999999995</v>
      </c>
      <c r="W21" s="341">
        <v>564.29999999999995</v>
      </c>
      <c r="X21" s="341">
        <v>510.5</v>
      </c>
      <c r="Y21" s="341">
        <v>511.3</v>
      </c>
      <c r="Z21" s="341">
        <v>612</v>
      </c>
      <c r="AA21" s="341">
        <v>573.29999999999995</v>
      </c>
      <c r="AB21" s="341">
        <v>510.9</v>
      </c>
      <c r="AC21" s="341">
        <v>523.20000000000005</v>
      </c>
      <c r="AD21" s="341">
        <v>625.1</v>
      </c>
      <c r="AE21" s="341">
        <v>581.5</v>
      </c>
      <c r="AF21" s="341">
        <v>515.5</v>
      </c>
      <c r="AG21" s="341">
        <v>525.5</v>
      </c>
      <c r="AH21" s="341">
        <v>626.4</v>
      </c>
      <c r="AI21" s="341">
        <v>581.1</v>
      </c>
      <c r="AJ21" s="341">
        <v>529</v>
      </c>
      <c r="AK21" s="341">
        <v>523.70000000000005</v>
      </c>
      <c r="AL21" s="341">
        <v>618.6</v>
      </c>
      <c r="AM21" s="341">
        <v>580.79999999999995</v>
      </c>
      <c r="AN21" s="341">
        <v>536.20000000000005</v>
      </c>
      <c r="AO21" s="341">
        <v>530.29999999999995</v>
      </c>
      <c r="AP21" s="341">
        <v>636.4</v>
      </c>
      <c r="AQ21" s="341">
        <v>588.1</v>
      </c>
      <c r="AR21" s="341">
        <v>539.1</v>
      </c>
      <c r="AS21" s="341">
        <v>538.1</v>
      </c>
      <c r="AT21" s="341">
        <v>642</v>
      </c>
      <c r="AU21" s="341">
        <v>601.29999999999995</v>
      </c>
      <c r="AV21" s="341">
        <v>544.6</v>
      </c>
      <c r="AW21" s="341">
        <v>532.6</v>
      </c>
      <c r="AX21" s="341">
        <v>642</v>
      </c>
      <c r="AY21" s="341">
        <v>592.79999999999995</v>
      </c>
      <c r="AZ21" s="341">
        <v>536.79999999999995</v>
      </c>
      <c r="BA21" s="358">
        <v>530.6</v>
      </c>
      <c r="BB21" s="288"/>
      <c r="BC21" s="308">
        <f t="shared" si="2"/>
        <v>2.8999999999999773</v>
      </c>
      <c r="BD21" s="332">
        <f t="shared" si="2"/>
        <v>7.8000000000000682</v>
      </c>
      <c r="BE21" s="332">
        <f t="shared" si="2"/>
        <v>5.6000000000000227</v>
      </c>
      <c r="BF21" s="332">
        <f t="shared" si="2"/>
        <v>13.199999999999932</v>
      </c>
      <c r="BG21" s="332">
        <f t="shared" si="2"/>
        <v>5.5</v>
      </c>
      <c r="BH21" s="332">
        <f t="shared" si="2"/>
        <v>-5.5</v>
      </c>
      <c r="BI21" s="332">
        <f t="shared" si="2"/>
        <v>0</v>
      </c>
      <c r="BJ21" s="332">
        <f t="shared" si="2"/>
        <v>-8.5</v>
      </c>
      <c r="BK21" s="332">
        <f t="shared" si="2"/>
        <v>-7.8000000000000682</v>
      </c>
      <c r="BL21" s="305">
        <f t="shared" ref="BL21:BL41" si="11">IFERROR(BA21-AW21,"..")</f>
        <v>-2</v>
      </c>
      <c r="BN21" s="307">
        <f t="shared" si="6"/>
        <v>5.4084296904139961E-3</v>
      </c>
      <c r="BO21" s="333">
        <f t="shared" si="6"/>
        <v>1.4708655478031352E-2</v>
      </c>
      <c r="BP21" s="333">
        <f t="shared" si="6"/>
        <v>8.7994971715901205E-3</v>
      </c>
      <c r="BQ21" s="333">
        <f t="shared" si="6"/>
        <v>2.2445162387348949E-2</v>
      </c>
      <c r="BR21" s="333">
        <f t="shared" si="6"/>
        <v>1.0202188833240644E-2</v>
      </c>
      <c r="BS21" s="333">
        <f t="shared" si="6"/>
        <v>-1.0221148485411669E-2</v>
      </c>
      <c r="BT21" s="333">
        <f t="shared" si="7"/>
        <v>0</v>
      </c>
      <c r="BU21" s="333">
        <f t="shared" si="8"/>
        <v>-1.4136038583069999E-2</v>
      </c>
      <c r="BV21" s="333">
        <f t="shared" si="9"/>
        <v>-1.4322438486963018E-2</v>
      </c>
      <c r="BW21" s="306">
        <f t="shared" si="10"/>
        <v>-3.7551633496056835E-3</v>
      </c>
    </row>
    <row r="22" spans="1:75" ht="14.4" x14ac:dyDescent="0.3">
      <c r="A22" s="75">
        <v>18</v>
      </c>
      <c r="B22" s="75" t="s">
        <v>128</v>
      </c>
      <c r="C22" s="75" t="s">
        <v>154</v>
      </c>
      <c r="D22" s="341">
        <v>223.4</v>
      </c>
      <c r="E22" s="341">
        <v>234.3</v>
      </c>
      <c r="F22" s="341">
        <v>252.3</v>
      </c>
      <c r="G22" s="341">
        <v>249.1</v>
      </c>
      <c r="H22" s="341">
        <v>218.6</v>
      </c>
      <c r="I22" s="341">
        <v>227.9</v>
      </c>
      <c r="J22" s="341">
        <v>242.3</v>
      </c>
      <c r="K22" s="341">
        <v>241.2</v>
      </c>
      <c r="L22" s="341">
        <v>220.3</v>
      </c>
      <c r="M22" s="341">
        <v>231.4</v>
      </c>
      <c r="N22" s="341">
        <v>243.6</v>
      </c>
      <c r="O22" s="341">
        <v>245.9</v>
      </c>
      <c r="P22" s="341">
        <v>226.9</v>
      </c>
      <c r="Q22" s="341">
        <v>235.4</v>
      </c>
      <c r="R22" s="341">
        <v>244.7</v>
      </c>
      <c r="S22" s="341">
        <v>248.6</v>
      </c>
      <c r="T22" s="341">
        <v>225.7</v>
      </c>
      <c r="U22" s="341">
        <v>231.3</v>
      </c>
      <c r="V22" s="341">
        <v>239.3</v>
      </c>
      <c r="W22" s="341">
        <v>244.4</v>
      </c>
      <c r="X22" s="341">
        <v>225</v>
      </c>
      <c r="Y22" s="341">
        <v>228.3</v>
      </c>
      <c r="Z22" s="341">
        <v>239.6</v>
      </c>
      <c r="AA22" s="341">
        <v>244.6</v>
      </c>
      <c r="AB22" s="341">
        <v>223.5</v>
      </c>
      <c r="AC22" s="341">
        <v>225</v>
      </c>
      <c r="AD22" s="341">
        <v>238.6</v>
      </c>
      <c r="AE22" s="341">
        <v>236.2</v>
      </c>
      <c r="AF22" s="341">
        <v>222.6</v>
      </c>
      <c r="AG22" s="341">
        <v>224.3</v>
      </c>
      <c r="AH22" s="341">
        <v>231.2</v>
      </c>
      <c r="AI22" s="341">
        <v>233.5</v>
      </c>
      <c r="AJ22" s="341">
        <v>229</v>
      </c>
      <c r="AK22" s="341">
        <v>229.6</v>
      </c>
      <c r="AL22" s="341">
        <v>228.1</v>
      </c>
      <c r="AM22" s="341">
        <v>240.7</v>
      </c>
      <c r="AN22" s="341">
        <v>235.1</v>
      </c>
      <c r="AO22" s="341">
        <v>234.1</v>
      </c>
      <c r="AP22" s="341">
        <v>233.9</v>
      </c>
      <c r="AQ22" s="341">
        <v>244.1</v>
      </c>
      <c r="AR22" s="341">
        <v>239.6</v>
      </c>
      <c r="AS22" s="341">
        <v>244.3</v>
      </c>
      <c r="AT22" s="341">
        <v>242.3</v>
      </c>
      <c r="AU22" s="341">
        <v>250.9</v>
      </c>
      <c r="AV22" s="341">
        <v>242.8</v>
      </c>
      <c r="AW22" s="341">
        <v>246.6</v>
      </c>
      <c r="AX22" s="341">
        <v>246.1</v>
      </c>
      <c r="AY22" s="341">
        <v>253.6</v>
      </c>
      <c r="AZ22" s="341">
        <v>242.8</v>
      </c>
      <c r="BA22" s="358">
        <v>231.2</v>
      </c>
      <c r="BB22" s="288"/>
      <c r="BC22" s="308">
        <f t="shared" si="2"/>
        <v>4.5</v>
      </c>
      <c r="BD22" s="332">
        <f t="shared" si="2"/>
        <v>10.200000000000017</v>
      </c>
      <c r="BE22" s="332">
        <f t="shared" si="2"/>
        <v>8.4000000000000057</v>
      </c>
      <c r="BF22" s="332">
        <f t="shared" si="2"/>
        <v>6.8000000000000114</v>
      </c>
      <c r="BG22" s="332">
        <f t="shared" si="2"/>
        <v>3.2000000000000171</v>
      </c>
      <c r="BH22" s="332">
        <f t="shared" si="2"/>
        <v>2.2999999999999829</v>
      </c>
      <c r="BI22" s="332">
        <f t="shared" si="2"/>
        <v>3.7999999999999829</v>
      </c>
      <c r="BJ22" s="332">
        <f t="shared" si="2"/>
        <v>2.6999999999999886</v>
      </c>
      <c r="BK22" s="332">
        <f t="shared" si="2"/>
        <v>0</v>
      </c>
      <c r="BL22" s="305">
        <f t="shared" si="11"/>
        <v>-15.400000000000006</v>
      </c>
      <c r="BN22" s="307">
        <f t="shared" si="6"/>
        <v>1.9140791152701064E-2</v>
      </c>
      <c r="BO22" s="333">
        <f t="shared" si="6"/>
        <v>4.3571123451516591E-2</v>
      </c>
      <c r="BP22" s="333">
        <f t="shared" si="6"/>
        <v>3.5912783240701129E-2</v>
      </c>
      <c r="BQ22" s="333">
        <f t="shared" si="6"/>
        <v>2.7857435477263381E-2</v>
      </c>
      <c r="BR22" s="333">
        <f t="shared" si="6"/>
        <v>1.3355592654424209E-2</v>
      </c>
      <c r="BS22" s="333">
        <f t="shared" si="6"/>
        <v>9.4146541137944961E-3</v>
      </c>
      <c r="BT22" s="333">
        <f t="shared" si="7"/>
        <v>1.5683037556747825E-2</v>
      </c>
      <c r="BU22" s="333">
        <f t="shared" si="8"/>
        <v>1.0761259465922546E-2</v>
      </c>
      <c r="BV22" s="333">
        <f t="shared" si="9"/>
        <v>0</v>
      </c>
      <c r="BW22" s="306">
        <f t="shared" si="10"/>
        <v>-6.2449310624493104E-2</v>
      </c>
    </row>
    <row r="23" spans="1:75" ht="14.4" x14ac:dyDescent="0.3">
      <c r="A23" s="75">
        <v>19</v>
      </c>
      <c r="B23" s="95" t="s">
        <v>129</v>
      </c>
      <c r="C23" s="75" t="s">
        <v>155</v>
      </c>
      <c r="D23" s="341">
        <v>135.1</v>
      </c>
      <c r="E23" s="341">
        <v>143.69999999999999</v>
      </c>
      <c r="F23" s="341">
        <v>142.6</v>
      </c>
      <c r="G23" s="341">
        <v>133.4</v>
      </c>
      <c r="H23" s="341">
        <v>135.19999999999999</v>
      </c>
      <c r="I23" s="341">
        <v>144.80000000000001</v>
      </c>
      <c r="J23" s="341">
        <v>147.80000000000001</v>
      </c>
      <c r="K23" s="341">
        <v>143.4</v>
      </c>
      <c r="L23" s="341">
        <v>139.6</v>
      </c>
      <c r="M23" s="341">
        <v>150.6</v>
      </c>
      <c r="N23" s="341">
        <v>155.80000000000001</v>
      </c>
      <c r="O23" s="341">
        <v>143.6</v>
      </c>
      <c r="P23" s="341">
        <v>149.80000000000001</v>
      </c>
      <c r="Q23" s="341">
        <v>157.69999999999999</v>
      </c>
      <c r="R23" s="341">
        <v>158.6</v>
      </c>
      <c r="S23" s="341">
        <v>146.30000000000001</v>
      </c>
      <c r="T23" s="341">
        <v>159.80000000000001</v>
      </c>
      <c r="U23" s="341">
        <v>165</v>
      </c>
      <c r="V23" s="341">
        <v>162.5</v>
      </c>
      <c r="W23" s="341">
        <v>154.19999999999999</v>
      </c>
      <c r="X23" s="341">
        <v>172.5</v>
      </c>
      <c r="Y23" s="341">
        <v>171.8</v>
      </c>
      <c r="Z23" s="341">
        <v>173.3</v>
      </c>
      <c r="AA23" s="341">
        <v>162.4</v>
      </c>
      <c r="AB23" s="341">
        <v>182.8</v>
      </c>
      <c r="AC23" s="341">
        <v>179.2</v>
      </c>
      <c r="AD23" s="341">
        <v>179.4</v>
      </c>
      <c r="AE23" s="341">
        <v>164.2</v>
      </c>
      <c r="AF23" s="341">
        <v>185.6</v>
      </c>
      <c r="AG23" s="341">
        <v>182.2</v>
      </c>
      <c r="AH23" s="341">
        <v>191.6</v>
      </c>
      <c r="AI23" s="341">
        <v>176.6</v>
      </c>
      <c r="AJ23" s="341">
        <v>201.7</v>
      </c>
      <c r="AK23" s="341">
        <v>204.2</v>
      </c>
      <c r="AL23" s="341">
        <v>203.5</v>
      </c>
      <c r="AM23" s="341">
        <v>178.6</v>
      </c>
      <c r="AN23" s="341">
        <v>195.8</v>
      </c>
      <c r="AO23" s="341">
        <v>209.1</v>
      </c>
      <c r="AP23" s="341">
        <v>208.7</v>
      </c>
      <c r="AQ23" s="341">
        <v>186.6</v>
      </c>
      <c r="AR23" s="341">
        <v>209.5</v>
      </c>
      <c r="AS23" s="341">
        <v>200.8</v>
      </c>
      <c r="AT23" s="341">
        <v>203.8</v>
      </c>
      <c r="AU23" s="341">
        <v>189.2</v>
      </c>
      <c r="AV23" s="341">
        <v>207.4</v>
      </c>
      <c r="AW23" s="341">
        <v>207.1</v>
      </c>
      <c r="AX23" s="341">
        <v>211.4</v>
      </c>
      <c r="AY23" s="341">
        <v>194.5</v>
      </c>
      <c r="AZ23" s="341">
        <v>201.7</v>
      </c>
      <c r="BA23" s="358">
        <v>164.8</v>
      </c>
      <c r="BB23" s="288"/>
      <c r="BC23" s="308">
        <f t="shared" si="2"/>
        <v>13.699999999999989</v>
      </c>
      <c r="BD23" s="332">
        <f t="shared" si="2"/>
        <v>-8.2999999999999829</v>
      </c>
      <c r="BE23" s="332">
        <f t="shared" si="2"/>
        <v>-4.8999999999999773</v>
      </c>
      <c r="BF23" s="332">
        <f t="shared" si="2"/>
        <v>2.5999999999999943</v>
      </c>
      <c r="BG23" s="332">
        <f t="shared" si="2"/>
        <v>-2.0999999999999943</v>
      </c>
      <c r="BH23" s="332">
        <f t="shared" si="2"/>
        <v>6.2999999999999829</v>
      </c>
      <c r="BI23" s="332">
        <f t="shared" si="2"/>
        <v>7.5999999999999943</v>
      </c>
      <c r="BJ23" s="332">
        <f t="shared" si="2"/>
        <v>5.3000000000000114</v>
      </c>
      <c r="BK23" s="332">
        <f t="shared" si="2"/>
        <v>-5.7000000000000171</v>
      </c>
      <c r="BL23" s="305">
        <f t="shared" si="11"/>
        <v>-42.299999999999983</v>
      </c>
      <c r="BN23" s="307">
        <f t="shared" si="6"/>
        <v>6.9969356486210277E-2</v>
      </c>
      <c r="BO23" s="333">
        <f t="shared" si="6"/>
        <v>-3.9693926351028086E-2</v>
      </c>
      <c r="BP23" s="333">
        <f t="shared" si="6"/>
        <v>-2.3478677527551395E-2</v>
      </c>
      <c r="BQ23" s="333">
        <f t="shared" si="6"/>
        <v>1.3933547695605508E-2</v>
      </c>
      <c r="BR23" s="333">
        <f t="shared" si="6"/>
        <v>-1.0023866348448651E-2</v>
      </c>
      <c r="BS23" s="333">
        <f t="shared" si="6"/>
        <v>3.1374501992031734E-2</v>
      </c>
      <c r="BT23" s="333">
        <f t="shared" si="7"/>
        <v>3.7291462217860616E-2</v>
      </c>
      <c r="BU23" s="333">
        <f t="shared" si="8"/>
        <v>2.8012684989429326E-2</v>
      </c>
      <c r="BV23" s="333">
        <f t="shared" si="9"/>
        <v>-2.7483124397299941E-2</v>
      </c>
      <c r="BW23" s="306">
        <f t="shared" si="10"/>
        <v>-0.20424915499758567</v>
      </c>
    </row>
    <row r="24" spans="1:75" ht="14.4" x14ac:dyDescent="0.3">
      <c r="A24" s="75">
        <v>20</v>
      </c>
      <c r="B24" s="95" t="s">
        <v>129</v>
      </c>
      <c r="C24" s="75" t="s">
        <v>156</v>
      </c>
      <c r="D24" s="341">
        <v>52.9</v>
      </c>
      <c r="E24" s="341">
        <v>52.4</v>
      </c>
      <c r="F24" s="341">
        <v>57.5</v>
      </c>
      <c r="G24" s="341">
        <v>54.1</v>
      </c>
      <c r="H24" s="341">
        <v>52</v>
      </c>
      <c r="I24" s="341">
        <v>51.8</v>
      </c>
      <c r="J24" s="341">
        <v>56.7</v>
      </c>
      <c r="K24" s="341">
        <v>52.2</v>
      </c>
      <c r="L24" s="341">
        <v>49.3</v>
      </c>
      <c r="M24" s="341">
        <v>49.2</v>
      </c>
      <c r="N24" s="341">
        <v>55</v>
      </c>
      <c r="O24" s="341">
        <v>50.2</v>
      </c>
      <c r="P24" s="341">
        <v>49.7</v>
      </c>
      <c r="Q24" s="341">
        <v>49.5</v>
      </c>
      <c r="R24" s="341">
        <v>55.1</v>
      </c>
      <c r="S24" s="341">
        <v>49.7</v>
      </c>
      <c r="T24" s="341">
        <v>49.4</v>
      </c>
      <c r="U24" s="341">
        <v>50</v>
      </c>
      <c r="V24" s="341">
        <v>56</v>
      </c>
      <c r="W24" s="341">
        <v>50.1</v>
      </c>
      <c r="X24" s="341">
        <v>48.4</v>
      </c>
      <c r="Y24" s="341">
        <v>50.9</v>
      </c>
      <c r="Z24" s="341">
        <v>57.3</v>
      </c>
      <c r="AA24" s="341">
        <v>50.6</v>
      </c>
      <c r="AB24" s="341">
        <v>47.9</v>
      </c>
      <c r="AC24" s="341">
        <v>52.4</v>
      </c>
      <c r="AD24" s="341">
        <v>55.8</v>
      </c>
      <c r="AE24" s="341">
        <v>50.8</v>
      </c>
      <c r="AF24" s="341">
        <v>49</v>
      </c>
      <c r="AG24" s="341">
        <v>53.5</v>
      </c>
      <c r="AH24" s="341">
        <v>57.2</v>
      </c>
      <c r="AI24" s="341">
        <v>52.7</v>
      </c>
      <c r="AJ24" s="341">
        <v>45.5</v>
      </c>
      <c r="AK24" s="341">
        <v>54.4</v>
      </c>
      <c r="AL24" s="341">
        <v>55.7</v>
      </c>
      <c r="AM24" s="341">
        <v>52.3</v>
      </c>
      <c r="AN24" s="341">
        <v>46</v>
      </c>
      <c r="AO24" s="341">
        <v>55.5</v>
      </c>
      <c r="AP24" s="341">
        <v>58.8</v>
      </c>
      <c r="AQ24" s="341">
        <v>54</v>
      </c>
      <c r="AR24" s="341">
        <v>44.3</v>
      </c>
      <c r="AS24" s="341">
        <v>54</v>
      </c>
      <c r="AT24" s="341">
        <v>57.4</v>
      </c>
      <c r="AU24" s="341">
        <v>53.3</v>
      </c>
      <c r="AV24" s="341">
        <v>44.8</v>
      </c>
      <c r="AW24" s="341">
        <v>57.2</v>
      </c>
      <c r="AX24" s="341">
        <v>61.1</v>
      </c>
      <c r="AY24" s="341">
        <v>55.3</v>
      </c>
      <c r="AZ24" s="341">
        <v>45.4</v>
      </c>
      <c r="BA24" s="358">
        <v>56.5</v>
      </c>
      <c r="BB24" s="288"/>
      <c r="BC24" s="308">
        <f t="shared" si="2"/>
        <v>-1.7000000000000028</v>
      </c>
      <c r="BD24" s="332">
        <f t="shared" si="2"/>
        <v>-1.5</v>
      </c>
      <c r="BE24" s="332">
        <f t="shared" si="2"/>
        <v>-1.3999999999999986</v>
      </c>
      <c r="BF24" s="332">
        <f t="shared" si="2"/>
        <v>-0.70000000000000284</v>
      </c>
      <c r="BG24" s="332">
        <f t="shared" si="2"/>
        <v>0.5</v>
      </c>
      <c r="BH24" s="332">
        <f t="shared" si="2"/>
        <v>3.2000000000000028</v>
      </c>
      <c r="BI24" s="332">
        <f t="shared" si="2"/>
        <v>3.7000000000000028</v>
      </c>
      <c r="BJ24" s="332">
        <f t="shared" si="2"/>
        <v>2</v>
      </c>
      <c r="BK24" s="332">
        <f t="shared" si="2"/>
        <v>0.60000000000000142</v>
      </c>
      <c r="BL24" s="305">
        <f t="shared" si="11"/>
        <v>-0.70000000000000284</v>
      </c>
      <c r="BN24" s="307">
        <f t="shared" si="6"/>
        <v>-3.6956521739130443E-2</v>
      </c>
      <c r="BO24" s="333">
        <f t="shared" si="6"/>
        <v>-2.7027027027026973E-2</v>
      </c>
      <c r="BP24" s="333">
        <f t="shared" si="6"/>
        <v>-2.3809523809523836E-2</v>
      </c>
      <c r="BQ24" s="333">
        <f t="shared" si="6"/>
        <v>-1.2962962962963065E-2</v>
      </c>
      <c r="BR24" s="333">
        <f t="shared" si="6"/>
        <v>1.1286681715575675E-2</v>
      </c>
      <c r="BS24" s="333">
        <f t="shared" si="6"/>
        <v>5.9259259259259345E-2</v>
      </c>
      <c r="BT24" s="333">
        <f t="shared" si="7"/>
        <v>6.4459930313588876E-2</v>
      </c>
      <c r="BU24" s="333">
        <f t="shared" si="8"/>
        <v>3.7523452157598447E-2</v>
      </c>
      <c r="BV24" s="333">
        <f t="shared" si="9"/>
        <v>1.3392857142857206E-2</v>
      </c>
      <c r="BW24" s="306">
        <f t="shared" si="10"/>
        <v>-1.2237762237762295E-2</v>
      </c>
    </row>
    <row r="25" spans="1:75" ht="14.4" x14ac:dyDescent="0.3">
      <c r="A25" s="75">
        <v>21</v>
      </c>
      <c r="B25" s="95" t="s">
        <v>129</v>
      </c>
      <c r="C25" s="75" t="s">
        <v>157</v>
      </c>
      <c r="D25" s="341">
        <v>20.5</v>
      </c>
      <c r="E25" s="341">
        <v>22.7</v>
      </c>
      <c r="F25" s="341">
        <v>29</v>
      </c>
      <c r="G25" s="341">
        <v>25.4</v>
      </c>
      <c r="H25" s="341">
        <v>20.8</v>
      </c>
      <c r="I25" s="341">
        <v>22.5</v>
      </c>
      <c r="J25" s="341">
        <v>28.3</v>
      </c>
      <c r="K25" s="341">
        <v>24.8</v>
      </c>
      <c r="L25" s="341">
        <v>19.2</v>
      </c>
      <c r="M25" s="341">
        <v>20.9</v>
      </c>
      <c r="N25" s="341">
        <v>25.6</v>
      </c>
      <c r="O25" s="341">
        <v>23.1</v>
      </c>
      <c r="P25" s="341">
        <v>18.2</v>
      </c>
      <c r="Q25" s="341">
        <v>19.399999999999999</v>
      </c>
      <c r="R25" s="341">
        <v>24.4</v>
      </c>
      <c r="S25" s="341">
        <v>21.7</v>
      </c>
      <c r="T25" s="341">
        <v>19.100000000000001</v>
      </c>
      <c r="U25" s="341">
        <v>18.5</v>
      </c>
      <c r="V25" s="341">
        <v>24.9</v>
      </c>
      <c r="W25" s="341">
        <v>22.3</v>
      </c>
      <c r="X25" s="341">
        <v>19.399999999999999</v>
      </c>
      <c r="Y25" s="341">
        <v>18.399999999999999</v>
      </c>
      <c r="Z25" s="341">
        <v>25.3</v>
      </c>
      <c r="AA25" s="341">
        <v>22.5</v>
      </c>
      <c r="AB25" s="341">
        <v>19.399999999999999</v>
      </c>
      <c r="AC25" s="341">
        <v>19.100000000000001</v>
      </c>
      <c r="AD25" s="341">
        <v>25.5</v>
      </c>
      <c r="AE25" s="341">
        <v>22.9</v>
      </c>
      <c r="AF25" s="341">
        <v>21</v>
      </c>
      <c r="AG25" s="341">
        <v>19.8</v>
      </c>
      <c r="AH25" s="341">
        <v>25.8</v>
      </c>
      <c r="AI25" s="341">
        <v>24.2</v>
      </c>
      <c r="AJ25" s="341">
        <v>20.8</v>
      </c>
      <c r="AK25" s="341">
        <v>19.3</v>
      </c>
      <c r="AL25" s="341">
        <v>26</v>
      </c>
      <c r="AM25" s="341">
        <v>23.8</v>
      </c>
      <c r="AN25" s="341">
        <v>22.1</v>
      </c>
      <c r="AO25" s="341">
        <v>19.2</v>
      </c>
      <c r="AP25" s="341">
        <v>25.6</v>
      </c>
      <c r="AQ25" s="341">
        <v>22</v>
      </c>
      <c r="AR25" s="341">
        <v>20.7</v>
      </c>
      <c r="AS25" s="341">
        <v>19.3</v>
      </c>
      <c r="AT25" s="341">
        <v>24.9</v>
      </c>
      <c r="AU25" s="341">
        <v>22.7</v>
      </c>
      <c r="AV25" s="341">
        <v>20.8</v>
      </c>
      <c r="AW25" s="341">
        <v>18.7</v>
      </c>
      <c r="AX25" s="341">
        <v>24.9</v>
      </c>
      <c r="AY25" s="341">
        <v>22.2</v>
      </c>
      <c r="AZ25" s="341">
        <v>19.399999999999999</v>
      </c>
      <c r="BA25" s="358">
        <v>17.5</v>
      </c>
      <c r="BB25" s="288"/>
      <c r="BC25" s="308">
        <f t="shared" si="2"/>
        <v>-1.4000000000000021</v>
      </c>
      <c r="BD25" s="332">
        <f t="shared" si="2"/>
        <v>0.10000000000000142</v>
      </c>
      <c r="BE25" s="332">
        <f t="shared" si="2"/>
        <v>-0.70000000000000284</v>
      </c>
      <c r="BF25" s="332">
        <f t="shared" si="2"/>
        <v>0.69999999999999929</v>
      </c>
      <c r="BG25" s="332">
        <f t="shared" si="2"/>
        <v>0.10000000000000142</v>
      </c>
      <c r="BH25" s="332">
        <f t="shared" si="2"/>
        <v>-0.60000000000000142</v>
      </c>
      <c r="BI25" s="332">
        <f t="shared" si="2"/>
        <v>0</v>
      </c>
      <c r="BJ25" s="332">
        <f t="shared" si="2"/>
        <v>-0.5</v>
      </c>
      <c r="BK25" s="332">
        <f t="shared" si="2"/>
        <v>-1.4000000000000021</v>
      </c>
      <c r="BL25" s="305">
        <f t="shared" si="11"/>
        <v>-1.1999999999999993</v>
      </c>
      <c r="BN25" s="307">
        <f t="shared" si="6"/>
        <v>-6.3348416289592868E-2</v>
      </c>
      <c r="BO25" s="333">
        <f t="shared" si="6"/>
        <v>5.2083333333334814E-3</v>
      </c>
      <c r="BP25" s="333">
        <f t="shared" si="6"/>
        <v>-2.7343750000000111E-2</v>
      </c>
      <c r="BQ25" s="333">
        <f t="shared" si="6"/>
        <v>3.1818181818181746E-2</v>
      </c>
      <c r="BR25" s="333">
        <f t="shared" si="6"/>
        <v>4.8309178743961567E-3</v>
      </c>
      <c r="BS25" s="333">
        <f t="shared" si="6"/>
        <v>-3.1088082901554515E-2</v>
      </c>
      <c r="BT25" s="333">
        <f t="shared" si="7"/>
        <v>0</v>
      </c>
      <c r="BU25" s="333">
        <f t="shared" si="8"/>
        <v>-2.2026431718061623E-2</v>
      </c>
      <c r="BV25" s="333">
        <f t="shared" si="9"/>
        <v>-6.7307692307692402E-2</v>
      </c>
      <c r="BW25" s="306">
        <f t="shared" si="10"/>
        <v>-6.417112299465233E-2</v>
      </c>
    </row>
    <row r="26" spans="1:75" ht="14.4" x14ac:dyDescent="0.3">
      <c r="A26" s="75">
        <v>22</v>
      </c>
      <c r="B26" s="95" t="s">
        <v>129</v>
      </c>
      <c r="C26" s="75" t="s">
        <v>158</v>
      </c>
      <c r="D26" s="341">
        <v>113.1</v>
      </c>
      <c r="E26" s="341">
        <v>96.7</v>
      </c>
      <c r="F26" s="341">
        <v>98.3</v>
      </c>
      <c r="G26" s="341">
        <v>102.8</v>
      </c>
      <c r="H26" s="341">
        <v>111.8</v>
      </c>
      <c r="I26" s="341">
        <v>94.8</v>
      </c>
      <c r="J26" s="341">
        <v>93.3</v>
      </c>
      <c r="K26" s="341">
        <v>97.3</v>
      </c>
      <c r="L26" s="341">
        <v>111.1</v>
      </c>
      <c r="M26" s="341">
        <v>93.4</v>
      </c>
      <c r="N26" s="341">
        <v>94.8</v>
      </c>
      <c r="O26" s="341">
        <v>99.9</v>
      </c>
      <c r="P26" s="341">
        <v>112.9</v>
      </c>
      <c r="Q26" s="341">
        <v>94.6</v>
      </c>
      <c r="R26" s="341">
        <v>100.2</v>
      </c>
      <c r="S26" s="341">
        <v>105.2</v>
      </c>
      <c r="T26" s="341">
        <v>117.3</v>
      </c>
      <c r="U26" s="341">
        <v>97.9</v>
      </c>
      <c r="V26" s="341">
        <v>102.1</v>
      </c>
      <c r="W26" s="341">
        <v>107.1</v>
      </c>
      <c r="X26" s="341">
        <v>119</v>
      </c>
      <c r="Y26" s="341">
        <v>100.9</v>
      </c>
      <c r="Z26" s="341">
        <v>98.5</v>
      </c>
      <c r="AA26" s="341">
        <v>108.9</v>
      </c>
      <c r="AB26" s="341">
        <v>119.6</v>
      </c>
      <c r="AC26" s="341">
        <v>104</v>
      </c>
      <c r="AD26" s="341">
        <v>106.4</v>
      </c>
      <c r="AE26" s="341">
        <v>111.1</v>
      </c>
      <c r="AF26" s="341">
        <v>124.3</v>
      </c>
      <c r="AG26" s="341">
        <v>107.4</v>
      </c>
      <c r="AH26" s="341">
        <v>107.3</v>
      </c>
      <c r="AI26" s="341">
        <v>117.3</v>
      </c>
      <c r="AJ26" s="341">
        <v>126.1</v>
      </c>
      <c r="AK26" s="341">
        <v>107.9</v>
      </c>
      <c r="AL26" s="341">
        <v>108.4</v>
      </c>
      <c r="AM26" s="341">
        <v>113.6</v>
      </c>
      <c r="AN26" s="341">
        <v>129.4</v>
      </c>
      <c r="AO26" s="341">
        <v>111.7</v>
      </c>
      <c r="AP26" s="341">
        <v>114.1</v>
      </c>
      <c r="AQ26" s="341">
        <v>126.1</v>
      </c>
      <c r="AR26" s="341">
        <v>138.1</v>
      </c>
      <c r="AS26" s="341">
        <v>118.8</v>
      </c>
      <c r="AT26" s="341">
        <v>115.2</v>
      </c>
      <c r="AU26" s="341">
        <v>131</v>
      </c>
      <c r="AV26" s="341">
        <v>141.6</v>
      </c>
      <c r="AW26" s="341">
        <v>119.5</v>
      </c>
      <c r="AX26" s="341">
        <v>120.7</v>
      </c>
      <c r="AY26" s="341">
        <v>142.80000000000001</v>
      </c>
      <c r="AZ26" s="341">
        <v>154.69999999999999</v>
      </c>
      <c r="BA26" s="358">
        <v>131</v>
      </c>
      <c r="BB26" s="288"/>
      <c r="BC26" s="308">
        <f t="shared" si="2"/>
        <v>8.6999999999999886</v>
      </c>
      <c r="BD26" s="332">
        <f t="shared" si="2"/>
        <v>7.0999999999999943</v>
      </c>
      <c r="BE26" s="332">
        <f t="shared" si="2"/>
        <v>1.1000000000000085</v>
      </c>
      <c r="BF26" s="332">
        <f t="shared" si="2"/>
        <v>4.9000000000000057</v>
      </c>
      <c r="BG26" s="332">
        <f t="shared" si="2"/>
        <v>3.5</v>
      </c>
      <c r="BH26" s="332">
        <f t="shared" si="2"/>
        <v>0.70000000000000284</v>
      </c>
      <c r="BI26" s="332">
        <f t="shared" si="2"/>
        <v>5.5</v>
      </c>
      <c r="BJ26" s="332">
        <f t="shared" si="2"/>
        <v>11.800000000000011</v>
      </c>
      <c r="BK26" s="332">
        <f t="shared" si="2"/>
        <v>13.099999999999994</v>
      </c>
      <c r="BL26" s="305">
        <f t="shared" si="11"/>
        <v>11.5</v>
      </c>
      <c r="BN26" s="307">
        <f t="shared" si="6"/>
        <v>6.7233384853168321E-2</v>
      </c>
      <c r="BO26" s="333">
        <f t="shared" si="6"/>
        <v>6.3563115487913935E-2</v>
      </c>
      <c r="BP26" s="333">
        <f t="shared" si="6"/>
        <v>9.6406660823840085E-3</v>
      </c>
      <c r="BQ26" s="333">
        <f t="shared" si="6"/>
        <v>3.8858049167327602E-2</v>
      </c>
      <c r="BR26" s="333">
        <f t="shared" si="6"/>
        <v>2.5343953656770557E-2</v>
      </c>
      <c r="BS26" s="333">
        <f t="shared" si="6"/>
        <v>5.8922558922558377E-3</v>
      </c>
      <c r="BT26" s="333">
        <f t="shared" si="7"/>
        <v>4.774305555555558E-2</v>
      </c>
      <c r="BU26" s="333">
        <f t="shared" si="8"/>
        <v>9.0076335877862679E-2</v>
      </c>
      <c r="BV26" s="333">
        <f t="shared" si="9"/>
        <v>9.2514124293785249E-2</v>
      </c>
      <c r="BW26" s="306">
        <f t="shared" si="10"/>
        <v>9.6234309623431047E-2</v>
      </c>
    </row>
    <row r="27" spans="1:75" ht="14.4" x14ac:dyDescent="0.3">
      <c r="A27" s="75">
        <v>23</v>
      </c>
      <c r="B27" s="95" t="s">
        <v>129</v>
      </c>
      <c r="C27" s="75" t="s">
        <v>159</v>
      </c>
      <c r="D27" s="341">
        <v>98</v>
      </c>
      <c r="E27" s="341">
        <v>89.6</v>
      </c>
      <c r="F27" s="341">
        <v>92.3</v>
      </c>
      <c r="G27" s="341">
        <v>105.3</v>
      </c>
      <c r="H27" s="341">
        <v>96.6</v>
      </c>
      <c r="I27" s="341">
        <v>84.8</v>
      </c>
      <c r="J27" s="341">
        <v>89.4</v>
      </c>
      <c r="K27" s="341">
        <v>105.1</v>
      </c>
      <c r="L27" s="341">
        <v>93.4</v>
      </c>
      <c r="M27" s="341">
        <v>86.5</v>
      </c>
      <c r="N27" s="341">
        <v>90.6</v>
      </c>
      <c r="O27" s="341">
        <v>104.6</v>
      </c>
      <c r="P27" s="341">
        <v>96.8</v>
      </c>
      <c r="Q27" s="341">
        <v>87.7</v>
      </c>
      <c r="R27" s="341">
        <v>93</v>
      </c>
      <c r="S27" s="341">
        <v>104.8</v>
      </c>
      <c r="T27" s="341">
        <v>93.6</v>
      </c>
      <c r="U27" s="341">
        <v>89.4</v>
      </c>
      <c r="V27" s="341">
        <v>94.5</v>
      </c>
      <c r="W27" s="341">
        <v>107.2</v>
      </c>
      <c r="X27" s="341">
        <v>94.7</v>
      </c>
      <c r="Y27" s="341">
        <v>88.8</v>
      </c>
      <c r="Z27" s="341">
        <v>94.5</v>
      </c>
      <c r="AA27" s="341">
        <v>105.7</v>
      </c>
      <c r="AB27" s="341">
        <v>95.9</v>
      </c>
      <c r="AC27" s="341">
        <v>87.4</v>
      </c>
      <c r="AD27" s="341">
        <v>94.6</v>
      </c>
      <c r="AE27" s="341">
        <v>106.4</v>
      </c>
      <c r="AF27" s="341">
        <v>98.4</v>
      </c>
      <c r="AG27" s="341">
        <v>85.4</v>
      </c>
      <c r="AH27" s="341">
        <v>91.3</v>
      </c>
      <c r="AI27" s="341">
        <v>106.3</v>
      </c>
      <c r="AJ27" s="341">
        <v>98.3</v>
      </c>
      <c r="AK27" s="341">
        <v>85</v>
      </c>
      <c r="AL27" s="341">
        <v>87.3</v>
      </c>
      <c r="AM27" s="341">
        <v>106.5</v>
      </c>
      <c r="AN27" s="341">
        <v>100.5</v>
      </c>
      <c r="AO27" s="341">
        <v>79.7</v>
      </c>
      <c r="AP27" s="341">
        <v>84.7</v>
      </c>
      <c r="AQ27" s="341">
        <v>103.3</v>
      </c>
      <c r="AR27" s="341">
        <v>102.2</v>
      </c>
      <c r="AS27" s="341">
        <v>80.8</v>
      </c>
      <c r="AT27" s="341">
        <v>87.1</v>
      </c>
      <c r="AU27" s="341">
        <v>104.5</v>
      </c>
      <c r="AV27" s="341">
        <v>99.9</v>
      </c>
      <c r="AW27" s="341">
        <v>80.2</v>
      </c>
      <c r="AX27" s="341">
        <v>89.4</v>
      </c>
      <c r="AY27" s="341">
        <v>106.7</v>
      </c>
      <c r="AZ27" s="341">
        <v>104.3</v>
      </c>
      <c r="BA27" s="358">
        <v>82.2</v>
      </c>
      <c r="BB27" s="288"/>
      <c r="BC27" s="308">
        <f t="shared" si="2"/>
        <v>1.7000000000000028</v>
      </c>
      <c r="BD27" s="332">
        <f t="shared" si="2"/>
        <v>1.0999999999999943</v>
      </c>
      <c r="BE27" s="332">
        <f t="shared" si="2"/>
        <v>2.3999999999999915</v>
      </c>
      <c r="BF27" s="332">
        <f t="shared" si="2"/>
        <v>1.2000000000000028</v>
      </c>
      <c r="BG27" s="332">
        <f t="shared" si="2"/>
        <v>-2.2999999999999972</v>
      </c>
      <c r="BH27" s="332">
        <f t="shared" si="2"/>
        <v>-0.59999999999999432</v>
      </c>
      <c r="BI27" s="332">
        <f t="shared" si="2"/>
        <v>2.3000000000000114</v>
      </c>
      <c r="BJ27" s="332">
        <f t="shared" si="2"/>
        <v>2.2000000000000028</v>
      </c>
      <c r="BK27" s="332">
        <f t="shared" si="2"/>
        <v>4.3999999999999915</v>
      </c>
      <c r="BL27" s="305">
        <f t="shared" si="11"/>
        <v>2</v>
      </c>
      <c r="BN27" s="307">
        <f t="shared" si="6"/>
        <v>1.6915422885572129E-2</v>
      </c>
      <c r="BO27" s="333">
        <f t="shared" si="6"/>
        <v>1.3801756587201952E-2</v>
      </c>
      <c r="BP27" s="333">
        <f t="shared" si="6"/>
        <v>2.8335301062573759E-2</v>
      </c>
      <c r="BQ27" s="333">
        <f t="shared" si="6"/>
        <v>1.1616650532429773E-2</v>
      </c>
      <c r="BR27" s="333">
        <f t="shared" si="6"/>
        <v>-2.2504892367906093E-2</v>
      </c>
      <c r="BS27" s="333">
        <f t="shared" si="6"/>
        <v>-7.4257425742573213E-3</v>
      </c>
      <c r="BT27" s="333">
        <f t="shared" si="7"/>
        <v>2.640642939150406E-2</v>
      </c>
      <c r="BU27" s="333">
        <f t="shared" si="8"/>
        <v>2.1052631578947434E-2</v>
      </c>
      <c r="BV27" s="333">
        <f t="shared" si="9"/>
        <v>4.404404404404394E-2</v>
      </c>
      <c r="BW27" s="306">
        <f t="shared" si="10"/>
        <v>2.4937655860349128E-2</v>
      </c>
    </row>
    <row r="28" spans="1:75" ht="14.4" x14ac:dyDescent="0.3">
      <c r="A28" s="75">
        <v>24</v>
      </c>
      <c r="B28" s="95" t="s">
        <v>129</v>
      </c>
      <c r="C28" s="75" t="s">
        <v>160</v>
      </c>
      <c r="D28" s="341">
        <v>59.8</v>
      </c>
      <c r="E28" s="341">
        <v>77</v>
      </c>
      <c r="F28" s="341">
        <v>73</v>
      </c>
      <c r="G28" s="341">
        <v>66.3</v>
      </c>
      <c r="H28" s="341">
        <v>60.8</v>
      </c>
      <c r="I28" s="341">
        <v>75.099999999999994</v>
      </c>
      <c r="J28" s="341">
        <v>71.8</v>
      </c>
      <c r="K28" s="341">
        <v>68.599999999999994</v>
      </c>
      <c r="L28" s="341">
        <v>61.1</v>
      </c>
      <c r="M28" s="341">
        <v>73</v>
      </c>
      <c r="N28" s="341">
        <v>70.5</v>
      </c>
      <c r="O28" s="341">
        <v>68.3</v>
      </c>
      <c r="P28" s="341">
        <v>64.8</v>
      </c>
      <c r="Q28" s="341">
        <v>75.8</v>
      </c>
      <c r="R28" s="341">
        <v>72.2</v>
      </c>
      <c r="S28" s="341">
        <v>71.900000000000006</v>
      </c>
      <c r="T28" s="341">
        <v>63.9</v>
      </c>
      <c r="U28" s="341">
        <v>74.8</v>
      </c>
      <c r="V28" s="341">
        <v>73.3</v>
      </c>
      <c r="W28" s="341">
        <v>72.900000000000006</v>
      </c>
      <c r="X28" s="341">
        <v>67.599999999999994</v>
      </c>
      <c r="Y28" s="341">
        <v>75.900000000000006</v>
      </c>
      <c r="Z28" s="341">
        <v>77.599999999999994</v>
      </c>
      <c r="AA28" s="341">
        <v>73.7</v>
      </c>
      <c r="AB28" s="341">
        <v>68.400000000000006</v>
      </c>
      <c r="AC28" s="341">
        <v>77.2</v>
      </c>
      <c r="AD28" s="341">
        <v>78.400000000000006</v>
      </c>
      <c r="AE28" s="341">
        <v>78.099999999999994</v>
      </c>
      <c r="AF28" s="341">
        <v>70.099999999999994</v>
      </c>
      <c r="AG28" s="341">
        <v>77.599999999999994</v>
      </c>
      <c r="AH28" s="341">
        <v>77.7</v>
      </c>
      <c r="AI28" s="341">
        <v>81.900000000000006</v>
      </c>
      <c r="AJ28" s="341">
        <v>70.099999999999994</v>
      </c>
      <c r="AK28" s="341">
        <v>81.900000000000006</v>
      </c>
      <c r="AL28" s="341">
        <v>77.599999999999994</v>
      </c>
      <c r="AM28" s="341">
        <v>81.5</v>
      </c>
      <c r="AN28" s="341">
        <v>76.900000000000006</v>
      </c>
      <c r="AO28" s="341">
        <v>82.1</v>
      </c>
      <c r="AP28" s="341">
        <v>81.7</v>
      </c>
      <c r="AQ28" s="341">
        <v>89.3</v>
      </c>
      <c r="AR28" s="341">
        <v>75.900000000000006</v>
      </c>
      <c r="AS28" s="341">
        <v>85.3</v>
      </c>
      <c r="AT28" s="341">
        <v>84.5</v>
      </c>
      <c r="AU28" s="341">
        <v>86.4</v>
      </c>
      <c r="AV28" s="341">
        <v>75.900000000000006</v>
      </c>
      <c r="AW28" s="341">
        <v>89.6</v>
      </c>
      <c r="AX28" s="341">
        <v>89.1</v>
      </c>
      <c r="AY28" s="341">
        <v>89.4</v>
      </c>
      <c r="AZ28" s="341">
        <v>78.900000000000006</v>
      </c>
      <c r="BA28" s="358">
        <v>91.5</v>
      </c>
      <c r="BB28" s="288"/>
      <c r="BC28" s="308">
        <f t="shared" si="2"/>
        <v>-1</v>
      </c>
      <c r="BD28" s="332">
        <f t="shared" si="2"/>
        <v>3.2000000000000028</v>
      </c>
      <c r="BE28" s="332">
        <f t="shared" si="2"/>
        <v>2.7999999999999972</v>
      </c>
      <c r="BF28" s="332">
        <f t="shared" si="2"/>
        <v>-2.8999999999999915</v>
      </c>
      <c r="BG28" s="332">
        <f t="shared" si="2"/>
        <v>0</v>
      </c>
      <c r="BH28" s="332">
        <f t="shared" si="2"/>
        <v>4.2999999999999972</v>
      </c>
      <c r="BI28" s="332">
        <f t="shared" si="2"/>
        <v>4.5999999999999943</v>
      </c>
      <c r="BJ28" s="332">
        <f t="shared" si="2"/>
        <v>3</v>
      </c>
      <c r="BK28" s="332">
        <f t="shared" si="2"/>
        <v>3</v>
      </c>
      <c r="BL28" s="305">
        <f t="shared" si="11"/>
        <v>1.9000000000000057</v>
      </c>
      <c r="BN28" s="307">
        <f t="shared" si="6"/>
        <v>-1.3003901170351106E-2</v>
      </c>
      <c r="BO28" s="333">
        <f t="shared" si="6"/>
        <v>3.897685749086488E-2</v>
      </c>
      <c r="BP28" s="333">
        <f t="shared" si="6"/>
        <v>3.4271725826193311E-2</v>
      </c>
      <c r="BQ28" s="333">
        <f t="shared" si="6"/>
        <v>-3.2474804031354942E-2</v>
      </c>
      <c r="BR28" s="333">
        <f t="shared" si="6"/>
        <v>0</v>
      </c>
      <c r="BS28" s="333">
        <f t="shared" si="6"/>
        <v>5.0410316529894361E-2</v>
      </c>
      <c r="BT28" s="333">
        <f t="shared" si="7"/>
        <v>5.4437869822485219E-2</v>
      </c>
      <c r="BU28" s="333">
        <f t="shared" si="8"/>
        <v>3.4722222222222321E-2</v>
      </c>
      <c r="BV28" s="333">
        <f t="shared" si="9"/>
        <v>3.9525691699604737E-2</v>
      </c>
      <c r="BW28" s="306">
        <f t="shared" si="10"/>
        <v>2.1205357142857206E-2</v>
      </c>
    </row>
    <row r="29" spans="1:75" ht="14.4" x14ac:dyDescent="0.3">
      <c r="A29" s="75">
        <v>25</v>
      </c>
      <c r="B29" s="95" t="s">
        <v>129</v>
      </c>
      <c r="C29" s="75" t="s">
        <v>161</v>
      </c>
      <c r="D29" s="341">
        <v>196.2</v>
      </c>
      <c r="E29" s="341">
        <v>183.7</v>
      </c>
      <c r="F29" s="341">
        <v>178.9</v>
      </c>
      <c r="G29" s="341">
        <v>202.6</v>
      </c>
      <c r="H29" s="341">
        <v>204.5</v>
      </c>
      <c r="I29" s="341">
        <v>182.9</v>
      </c>
      <c r="J29" s="341">
        <v>178</v>
      </c>
      <c r="K29" s="341">
        <v>202</v>
      </c>
      <c r="L29" s="341">
        <v>204.7</v>
      </c>
      <c r="M29" s="341">
        <v>185.5</v>
      </c>
      <c r="N29" s="341">
        <v>185.1</v>
      </c>
      <c r="O29" s="341">
        <v>208.4</v>
      </c>
      <c r="P29" s="341">
        <v>210.1</v>
      </c>
      <c r="Q29" s="341">
        <v>192.1</v>
      </c>
      <c r="R29" s="341">
        <v>191.9</v>
      </c>
      <c r="S29" s="341">
        <v>217.9</v>
      </c>
      <c r="T29" s="341">
        <v>220.8</v>
      </c>
      <c r="U29" s="341">
        <v>197.3</v>
      </c>
      <c r="V29" s="341">
        <v>201.5</v>
      </c>
      <c r="W29" s="341">
        <v>227.8</v>
      </c>
      <c r="X29" s="341">
        <v>230.2</v>
      </c>
      <c r="Y29" s="341">
        <v>204.8</v>
      </c>
      <c r="Z29" s="341">
        <v>200.3</v>
      </c>
      <c r="AA29" s="341">
        <v>230</v>
      </c>
      <c r="AB29" s="341">
        <v>232.7</v>
      </c>
      <c r="AC29" s="341">
        <v>206.5</v>
      </c>
      <c r="AD29" s="341">
        <v>205.9</v>
      </c>
      <c r="AE29" s="341">
        <v>238.4</v>
      </c>
      <c r="AF29" s="341">
        <v>236.3</v>
      </c>
      <c r="AG29" s="341">
        <v>207.5</v>
      </c>
      <c r="AH29" s="341">
        <v>210.9</v>
      </c>
      <c r="AI29" s="341">
        <v>248</v>
      </c>
      <c r="AJ29" s="341">
        <v>234.9</v>
      </c>
      <c r="AK29" s="341">
        <v>225.6</v>
      </c>
      <c r="AL29" s="341">
        <v>213.5</v>
      </c>
      <c r="AM29" s="341">
        <v>244.4</v>
      </c>
      <c r="AN29" s="341">
        <v>256.7</v>
      </c>
      <c r="AO29" s="341">
        <v>240.7</v>
      </c>
      <c r="AP29" s="341">
        <v>231.7</v>
      </c>
      <c r="AQ29" s="341">
        <v>264</v>
      </c>
      <c r="AR29" s="341">
        <v>266.10000000000002</v>
      </c>
      <c r="AS29" s="341">
        <v>250.9</v>
      </c>
      <c r="AT29" s="341">
        <v>240.4</v>
      </c>
      <c r="AU29" s="341">
        <v>267.2</v>
      </c>
      <c r="AV29" s="341">
        <v>274.89999999999998</v>
      </c>
      <c r="AW29" s="341">
        <v>255.4</v>
      </c>
      <c r="AX29" s="341">
        <v>246.5</v>
      </c>
      <c r="AY29" s="341">
        <v>274.8</v>
      </c>
      <c r="AZ29" s="341">
        <v>282.89999999999998</v>
      </c>
      <c r="BA29" s="358">
        <v>257.3</v>
      </c>
      <c r="BB29" s="288"/>
      <c r="BC29" s="308">
        <f t="shared" si="2"/>
        <v>9.4000000000000341</v>
      </c>
      <c r="BD29" s="332">
        <f t="shared" si="2"/>
        <v>10.200000000000017</v>
      </c>
      <c r="BE29" s="332">
        <f t="shared" si="2"/>
        <v>8.7000000000000171</v>
      </c>
      <c r="BF29" s="332">
        <f t="shared" si="2"/>
        <v>3.1999999999999886</v>
      </c>
      <c r="BG29" s="332">
        <f t="shared" si="2"/>
        <v>8.7999999999999545</v>
      </c>
      <c r="BH29" s="332">
        <f t="shared" si="2"/>
        <v>4.5</v>
      </c>
      <c r="BI29" s="332">
        <f t="shared" si="2"/>
        <v>6.0999999999999943</v>
      </c>
      <c r="BJ29" s="332">
        <f t="shared" si="2"/>
        <v>7.6000000000000227</v>
      </c>
      <c r="BK29" s="332">
        <f t="shared" si="2"/>
        <v>8</v>
      </c>
      <c r="BL29" s="305">
        <f t="shared" si="11"/>
        <v>1.9000000000000057</v>
      </c>
      <c r="BN29" s="307">
        <f t="shared" si="6"/>
        <v>3.661862095831725E-2</v>
      </c>
      <c r="BO29" s="333">
        <f t="shared" si="6"/>
        <v>4.2376402160365645E-2</v>
      </c>
      <c r="BP29" s="333">
        <f t="shared" si="6"/>
        <v>3.7548554164868353E-2</v>
      </c>
      <c r="BQ29" s="333">
        <f t="shared" si="6"/>
        <v>1.2121212121211977E-2</v>
      </c>
      <c r="BR29" s="333">
        <f t="shared" si="6"/>
        <v>3.3070274332957394E-2</v>
      </c>
      <c r="BS29" s="333">
        <f t="shared" si="6"/>
        <v>1.7935432443204391E-2</v>
      </c>
      <c r="BT29" s="333">
        <f t="shared" si="7"/>
        <v>2.5374376039933422E-2</v>
      </c>
      <c r="BU29" s="333">
        <f t="shared" si="8"/>
        <v>2.8443113772455231E-2</v>
      </c>
      <c r="BV29" s="333">
        <f t="shared" si="9"/>
        <v>2.9101491451436923E-2</v>
      </c>
      <c r="BW29" s="306">
        <f t="shared" si="10"/>
        <v>7.4393108848864742E-3</v>
      </c>
    </row>
    <row r="30" spans="1:75" ht="14.4" x14ac:dyDescent="0.3">
      <c r="A30" s="75">
        <v>26</v>
      </c>
      <c r="B30" s="95" t="s">
        <v>129</v>
      </c>
      <c r="C30" s="75" t="s">
        <v>162</v>
      </c>
      <c r="D30" s="341">
        <v>61.8</v>
      </c>
      <c r="E30" s="341">
        <v>58.4</v>
      </c>
      <c r="F30" s="341">
        <v>57.4</v>
      </c>
      <c r="G30" s="341">
        <v>64</v>
      </c>
      <c r="H30" s="341">
        <v>60.4</v>
      </c>
      <c r="I30" s="341">
        <v>56</v>
      </c>
      <c r="J30" s="341">
        <v>55.4</v>
      </c>
      <c r="K30" s="341">
        <v>60.3</v>
      </c>
      <c r="L30" s="341">
        <v>61.3</v>
      </c>
      <c r="M30" s="341">
        <v>57</v>
      </c>
      <c r="N30" s="341">
        <v>56.2</v>
      </c>
      <c r="O30" s="341">
        <v>61.8</v>
      </c>
      <c r="P30" s="341">
        <v>61.8</v>
      </c>
      <c r="Q30" s="341">
        <v>55.1</v>
      </c>
      <c r="R30" s="341">
        <v>54.9</v>
      </c>
      <c r="S30" s="341">
        <v>60.1</v>
      </c>
      <c r="T30" s="341">
        <v>62.4</v>
      </c>
      <c r="U30" s="341">
        <v>53.7</v>
      </c>
      <c r="V30" s="341">
        <v>56.4</v>
      </c>
      <c r="W30" s="341">
        <v>60.6</v>
      </c>
      <c r="X30" s="341">
        <v>62.6</v>
      </c>
      <c r="Y30" s="341">
        <v>55.4</v>
      </c>
      <c r="Z30" s="341">
        <v>54.2</v>
      </c>
      <c r="AA30" s="341">
        <v>62.2</v>
      </c>
      <c r="AB30" s="341">
        <v>62.1</v>
      </c>
      <c r="AC30" s="341">
        <v>56</v>
      </c>
      <c r="AD30" s="341">
        <v>56.5</v>
      </c>
      <c r="AE30" s="341">
        <v>61.8</v>
      </c>
      <c r="AF30" s="341">
        <v>61.4</v>
      </c>
      <c r="AG30" s="341">
        <v>54.8</v>
      </c>
      <c r="AH30" s="341">
        <v>57.9</v>
      </c>
      <c r="AI30" s="341">
        <v>64.5</v>
      </c>
      <c r="AJ30" s="341">
        <v>60.9</v>
      </c>
      <c r="AK30" s="341">
        <v>55</v>
      </c>
      <c r="AL30" s="341">
        <v>57.6</v>
      </c>
      <c r="AM30" s="341">
        <v>63.6</v>
      </c>
      <c r="AN30" s="341">
        <v>63.1</v>
      </c>
      <c r="AO30" s="341">
        <v>57.7</v>
      </c>
      <c r="AP30" s="341">
        <v>56.4</v>
      </c>
      <c r="AQ30" s="341">
        <v>64.400000000000006</v>
      </c>
      <c r="AR30" s="341">
        <v>62.4</v>
      </c>
      <c r="AS30" s="341">
        <v>58.3</v>
      </c>
      <c r="AT30" s="341">
        <v>57.1</v>
      </c>
      <c r="AU30" s="341">
        <v>67.900000000000006</v>
      </c>
      <c r="AV30" s="341">
        <v>64.599999999999994</v>
      </c>
      <c r="AW30" s="341">
        <v>57</v>
      </c>
      <c r="AX30" s="341">
        <v>58.4</v>
      </c>
      <c r="AY30" s="341">
        <v>66.2</v>
      </c>
      <c r="AZ30" s="341">
        <v>63</v>
      </c>
      <c r="BA30" s="358">
        <v>56.3</v>
      </c>
      <c r="BB30" s="288"/>
      <c r="BC30" s="308">
        <f t="shared" si="2"/>
        <v>-0.70000000000000284</v>
      </c>
      <c r="BD30" s="332">
        <f t="shared" si="2"/>
        <v>0.59999999999999432</v>
      </c>
      <c r="BE30" s="332">
        <f t="shared" si="2"/>
        <v>0.70000000000000284</v>
      </c>
      <c r="BF30" s="332">
        <f t="shared" si="2"/>
        <v>3.5</v>
      </c>
      <c r="BG30" s="332">
        <f t="shared" si="2"/>
        <v>2.1999999999999957</v>
      </c>
      <c r="BH30" s="332">
        <f t="shared" si="2"/>
        <v>-1.2999999999999972</v>
      </c>
      <c r="BI30" s="332">
        <f t="shared" si="2"/>
        <v>1.2999999999999972</v>
      </c>
      <c r="BJ30" s="332">
        <f t="shared" si="2"/>
        <v>-1.7000000000000028</v>
      </c>
      <c r="BK30" s="332">
        <f t="shared" si="2"/>
        <v>-1.5999999999999943</v>
      </c>
      <c r="BL30" s="305">
        <f t="shared" si="11"/>
        <v>-0.70000000000000284</v>
      </c>
      <c r="BN30" s="307">
        <f t="shared" si="6"/>
        <v>-1.1093502377179099E-2</v>
      </c>
      <c r="BO30" s="333">
        <f t="shared" si="6"/>
        <v>1.0398613518197486E-2</v>
      </c>
      <c r="BP30" s="333">
        <f t="shared" si="6"/>
        <v>1.2411347517730542E-2</v>
      </c>
      <c r="BQ30" s="333">
        <f t="shared" si="6"/>
        <v>5.4347826086956541E-2</v>
      </c>
      <c r="BR30" s="333">
        <f t="shared" si="6"/>
        <v>3.5256410256410131E-2</v>
      </c>
      <c r="BS30" s="333">
        <f t="shared" si="6"/>
        <v>-2.2298456260720356E-2</v>
      </c>
      <c r="BT30" s="333">
        <f t="shared" si="7"/>
        <v>2.27670753064797E-2</v>
      </c>
      <c r="BU30" s="333">
        <f t="shared" si="8"/>
        <v>-2.5036818851251863E-2</v>
      </c>
      <c r="BV30" s="333">
        <f t="shared" si="9"/>
        <v>-2.4767801857585092E-2</v>
      </c>
      <c r="BW30" s="306">
        <f t="shared" si="10"/>
        <v>-1.2280701754386003E-2</v>
      </c>
    </row>
    <row r="31" spans="1:75" ht="14.4" x14ac:dyDescent="0.3">
      <c r="A31" s="75">
        <v>27</v>
      </c>
      <c r="B31" s="95" t="s">
        <v>129</v>
      </c>
      <c r="C31" s="75" t="s">
        <v>163</v>
      </c>
      <c r="D31" s="341">
        <v>222.9</v>
      </c>
      <c r="E31" s="341">
        <v>211.7</v>
      </c>
      <c r="F31" s="341">
        <v>205</v>
      </c>
      <c r="G31" s="341">
        <v>228.1</v>
      </c>
      <c r="H31" s="341">
        <v>207.2</v>
      </c>
      <c r="I31" s="341">
        <v>202.8</v>
      </c>
      <c r="J31" s="341">
        <v>197.9</v>
      </c>
      <c r="K31" s="341">
        <v>210.9</v>
      </c>
      <c r="L31" s="341">
        <v>205.3</v>
      </c>
      <c r="M31" s="341">
        <v>208.8</v>
      </c>
      <c r="N31" s="341">
        <v>214.8</v>
      </c>
      <c r="O31" s="341">
        <v>237.1</v>
      </c>
      <c r="P31" s="341">
        <v>226.7</v>
      </c>
      <c r="Q31" s="341">
        <v>229.9</v>
      </c>
      <c r="R31" s="341">
        <v>230.4</v>
      </c>
      <c r="S31" s="341">
        <v>253.3</v>
      </c>
      <c r="T31" s="341">
        <v>239.9</v>
      </c>
      <c r="U31" s="341">
        <v>233.8</v>
      </c>
      <c r="V31" s="341">
        <v>232.8</v>
      </c>
      <c r="W31" s="341">
        <v>255</v>
      </c>
      <c r="X31" s="341">
        <v>244</v>
      </c>
      <c r="Y31" s="341">
        <v>235.5</v>
      </c>
      <c r="Z31" s="341">
        <v>236.7</v>
      </c>
      <c r="AA31" s="341">
        <v>257.2</v>
      </c>
      <c r="AB31" s="341">
        <v>248.9</v>
      </c>
      <c r="AC31" s="341">
        <v>239.9</v>
      </c>
      <c r="AD31" s="341">
        <v>241</v>
      </c>
      <c r="AE31" s="341">
        <v>265.39999999999998</v>
      </c>
      <c r="AF31" s="341">
        <v>263.8</v>
      </c>
      <c r="AG31" s="341">
        <v>250.5</v>
      </c>
      <c r="AH31" s="341">
        <v>254.9</v>
      </c>
      <c r="AI31" s="341">
        <v>277.60000000000002</v>
      </c>
      <c r="AJ31" s="341">
        <v>278.89999999999998</v>
      </c>
      <c r="AK31" s="341">
        <v>256.2</v>
      </c>
      <c r="AL31" s="341">
        <v>262.60000000000002</v>
      </c>
      <c r="AM31" s="341">
        <v>302.3</v>
      </c>
      <c r="AN31" s="341">
        <v>288.2</v>
      </c>
      <c r="AO31" s="341">
        <v>268.7</v>
      </c>
      <c r="AP31" s="341">
        <v>270.60000000000002</v>
      </c>
      <c r="AQ31" s="341">
        <v>307.3</v>
      </c>
      <c r="AR31" s="341">
        <v>299.2</v>
      </c>
      <c r="AS31" s="341">
        <v>277.89999999999998</v>
      </c>
      <c r="AT31" s="341">
        <v>278.8</v>
      </c>
      <c r="AU31" s="341">
        <v>310.10000000000002</v>
      </c>
      <c r="AV31" s="341">
        <v>305</v>
      </c>
      <c r="AW31" s="341">
        <v>283.89999999999998</v>
      </c>
      <c r="AX31" s="341">
        <v>274.7</v>
      </c>
      <c r="AY31" s="341">
        <v>311.7</v>
      </c>
      <c r="AZ31" s="341">
        <v>307.60000000000002</v>
      </c>
      <c r="BA31" s="358">
        <v>272.2</v>
      </c>
      <c r="BB31" s="288"/>
      <c r="BC31" s="308">
        <f t="shared" si="2"/>
        <v>11</v>
      </c>
      <c r="BD31" s="332">
        <f t="shared" si="2"/>
        <v>9.1999999999999886</v>
      </c>
      <c r="BE31" s="332">
        <f t="shared" si="2"/>
        <v>8.1999999999999886</v>
      </c>
      <c r="BF31" s="332">
        <f t="shared" si="2"/>
        <v>2.8000000000000114</v>
      </c>
      <c r="BG31" s="332">
        <f t="shared" si="2"/>
        <v>5.8000000000000114</v>
      </c>
      <c r="BH31" s="332">
        <f t="shared" si="2"/>
        <v>6</v>
      </c>
      <c r="BI31" s="332">
        <f t="shared" si="2"/>
        <v>-4.1000000000000227</v>
      </c>
      <c r="BJ31" s="332">
        <f t="shared" si="2"/>
        <v>1.5999999999999659</v>
      </c>
      <c r="BK31" s="332">
        <f t="shared" si="2"/>
        <v>2.6000000000000227</v>
      </c>
      <c r="BL31" s="305">
        <f t="shared" si="11"/>
        <v>-11.699999999999989</v>
      </c>
      <c r="BN31" s="307">
        <f t="shared" si="6"/>
        <v>3.8167938931297662E-2</v>
      </c>
      <c r="BO31" s="333">
        <f t="shared" si="6"/>
        <v>3.4238928172683147E-2</v>
      </c>
      <c r="BP31" s="333">
        <f t="shared" si="6"/>
        <v>3.0303030303030276E-2</v>
      </c>
      <c r="BQ31" s="333">
        <f t="shared" si="6"/>
        <v>9.1116173120728838E-3</v>
      </c>
      <c r="BR31" s="333">
        <f t="shared" si="6"/>
        <v>1.9385026737968047E-2</v>
      </c>
      <c r="BS31" s="333">
        <f t="shared" si="6"/>
        <v>2.1590500179920813E-2</v>
      </c>
      <c r="BT31" s="333">
        <f t="shared" si="7"/>
        <v>-1.4705882352941235E-2</v>
      </c>
      <c r="BU31" s="333">
        <f t="shared" si="8"/>
        <v>5.1596259271202705E-3</v>
      </c>
      <c r="BV31" s="333">
        <f t="shared" si="9"/>
        <v>8.5245901639345867E-3</v>
      </c>
      <c r="BW31" s="306">
        <f t="shared" si="10"/>
        <v>-4.1211694258541653E-2</v>
      </c>
    </row>
    <row r="32" spans="1:75" ht="14.4" x14ac:dyDescent="0.3">
      <c r="A32" s="75">
        <v>28</v>
      </c>
      <c r="B32" s="95" t="s">
        <v>129</v>
      </c>
      <c r="C32" s="75" t="s">
        <v>164</v>
      </c>
      <c r="D32" s="341">
        <v>53.4</v>
      </c>
      <c r="E32" s="341">
        <v>52.9</v>
      </c>
      <c r="F32" s="341">
        <v>53.4</v>
      </c>
      <c r="G32" s="341">
        <v>54.9</v>
      </c>
      <c r="H32" s="341">
        <v>57</v>
      </c>
      <c r="I32" s="341">
        <v>57.5</v>
      </c>
      <c r="J32" s="341">
        <v>58.2</v>
      </c>
      <c r="K32" s="341">
        <v>60.2</v>
      </c>
      <c r="L32" s="341">
        <v>60.2</v>
      </c>
      <c r="M32" s="341">
        <v>59.7</v>
      </c>
      <c r="N32" s="341">
        <v>60.9</v>
      </c>
      <c r="O32" s="341">
        <v>64</v>
      </c>
      <c r="P32" s="341">
        <v>64.900000000000006</v>
      </c>
      <c r="Q32" s="341">
        <v>67</v>
      </c>
      <c r="R32" s="341">
        <v>67.3</v>
      </c>
      <c r="S32" s="341">
        <v>66.3</v>
      </c>
      <c r="T32" s="341">
        <v>67.2</v>
      </c>
      <c r="U32" s="341">
        <v>71.3</v>
      </c>
      <c r="V32" s="341">
        <v>69.900000000000006</v>
      </c>
      <c r="W32" s="341">
        <v>71.599999999999994</v>
      </c>
      <c r="X32" s="341">
        <v>69.3</v>
      </c>
      <c r="Y32" s="341">
        <v>72.5</v>
      </c>
      <c r="Z32" s="341">
        <v>71.599999999999994</v>
      </c>
      <c r="AA32" s="341">
        <v>71.900000000000006</v>
      </c>
      <c r="AB32" s="341">
        <v>69.599999999999994</v>
      </c>
      <c r="AC32" s="341">
        <v>74.400000000000006</v>
      </c>
      <c r="AD32" s="341">
        <v>74.2</v>
      </c>
      <c r="AE32" s="341">
        <v>76</v>
      </c>
      <c r="AF32" s="341">
        <v>75.8</v>
      </c>
      <c r="AG32" s="341">
        <v>78.7</v>
      </c>
      <c r="AH32" s="341">
        <v>75.2</v>
      </c>
      <c r="AI32" s="341">
        <v>76.3</v>
      </c>
      <c r="AJ32" s="341">
        <v>82.6</v>
      </c>
      <c r="AK32" s="341">
        <v>85.3</v>
      </c>
      <c r="AL32" s="341">
        <v>83.7</v>
      </c>
      <c r="AM32" s="341">
        <v>84.9</v>
      </c>
      <c r="AN32" s="341">
        <v>82.3</v>
      </c>
      <c r="AO32" s="341">
        <v>85.4</v>
      </c>
      <c r="AP32" s="341">
        <v>82</v>
      </c>
      <c r="AQ32" s="341">
        <v>83.2</v>
      </c>
      <c r="AR32" s="341">
        <v>85.3</v>
      </c>
      <c r="AS32" s="341">
        <v>87.9</v>
      </c>
      <c r="AT32" s="341">
        <v>84.2</v>
      </c>
      <c r="AU32" s="341">
        <v>82.6</v>
      </c>
      <c r="AV32" s="341">
        <v>86.9</v>
      </c>
      <c r="AW32" s="341">
        <v>89.3</v>
      </c>
      <c r="AX32" s="341">
        <v>84.5</v>
      </c>
      <c r="AY32" s="341">
        <v>84.8</v>
      </c>
      <c r="AZ32" s="341">
        <v>88.8</v>
      </c>
      <c r="BA32" s="358">
        <v>89.6</v>
      </c>
      <c r="BB32" s="288"/>
      <c r="BC32" s="308">
        <f>IFERROR(AR32-AN32,"..")</f>
        <v>3</v>
      </c>
      <c r="BD32" s="332">
        <f t="shared" si="2"/>
        <v>2.5</v>
      </c>
      <c r="BE32" s="332">
        <f t="shared" si="2"/>
        <v>2.2000000000000028</v>
      </c>
      <c r="BF32" s="332">
        <f t="shared" si="2"/>
        <v>-0.60000000000000853</v>
      </c>
      <c r="BG32" s="332">
        <f t="shared" si="2"/>
        <v>1.6000000000000085</v>
      </c>
      <c r="BH32" s="332">
        <f t="shared" si="2"/>
        <v>1.3999999999999915</v>
      </c>
      <c r="BI32" s="332">
        <f t="shared" si="2"/>
        <v>0.29999999999999716</v>
      </c>
      <c r="BJ32" s="332">
        <f t="shared" si="2"/>
        <v>2.2000000000000028</v>
      </c>
      <c r="BK32" s="332">
        <f t="shared" si="2"/>
        <v>1.8999999999999915</v>
      </c>
      <c r="BL32" s="305">
        <f t="shared" si="11"/>
        <v>0.29999999999999716</v>
      </c>
      <c r="BN32" s="307">
        <f t="shared" si="6"/>
        <v>3.6452004860267229E-2</v>
      </c>
      <c r="BO32" s="333">
        <f t="shared" si="6"/>
        <v>2.9274004683840671E-2</v>
      </c>
      <c r="BP32" s="333">
        <f t="shared" si="6"/>
        <v>2.6829268292682951E-2</v>
      </c>
      <c r="BQ32" s="333">
        <f t="shared" si="6"/>
        <v>-7.2115384615385469E-3</v>
      </c>
      <c r="BR32" s="333">
        <f t="shared" si="6"/>
        <v>1.8757327080891173E-2</v>
      </c>
      <c r="BS32" s="333">
        <f t="shared" si="6"/>
        <v>1.5927189988623303E-2</v>
      </c>
      <c r="BT32" s="333">
        <f t="shared" si="7"/>
        <v>3.5629453681709222E-3</v>
      </c>
      <c r="BU32" s="333">
        <f t="shared" si="8"/>
        <v>2.6634382566586012E-2</v>
      </c>
      <c r="BV32" s="333">
        <f t="shared" si="9"/>
        <v>2.1864211737629313E-2</v>
      </c>
      <c r="BW32" s="306">
        <f t="shared" si="10"/>
        <v>3.3594624860022737E-3</v>
      </c>
    </row>
    <row r="33" spans="1:75" ht="14.4" x14ac:dyDescent="0.3">
      <c r="A33" s="75">
        <v>29</v>
      </c>
      <c r="B33" s="95" t="s">
        <v>129</v>
      </c>
      <c r="C33" s="75" t="s">
        <v>165</v>
      </c>
      <c r="D33" s="341">
        <v>50.9</v>
      </c>
      <c r="E33" s="341">
        <v>53.6</v>
      </c>
      <c r="F33" s="341">
        <v>58.4</v>
      </c>
      <c r="G33" s="341">
        <v>54.8</v>
      </c>
      <c r="H33" s="341">
        <v>50.5</v>
      </c>
      <c r="I33" s="341">
        <v>54.3</v>
      </c>
      <c r="J33" s="341">
        <v>58.9</v>
      </c>
      <c r="K33" s="341">
        <v>56.8</v>
      </c>
      <c r="L33" s="341">
        <v>54.4</v>
      </c>
      <c r="M33" s="341">
        <v>56.3</v>
      </c>
      <c r="N33" s="341">
        <v>61.3</v>
      </c>
      <c r="O33" s="341">
        <v>58.8</v>
      </c>
      <c r="P33" s="341">
        <v>57.1</v>
      </c>
      <c r="Q33" s="341">
        <v>59.9</v>
      </c>
      <c r="R33" s="341">
        <v>64.099999999999994</v>
      </c>
      <c r="S33" s="341">
        <v>60.9</v>
      </c>
      <c r="T33" s="341">
        <v>49.1</v>
      </c>
      <c r="U33" s="341">
        <v>52.3</v>
      </c>
      <c r="V33" s="341">
        <v>55.5</v>
      </c>
      <c r="W33" s="341">
        <v>53.8</v>
      </c>
      <c r="X33" s="341">
        <v>49.9</v>
      </c>
      <c r="Y33" s="341">
        <v>55.1</v>
      </c>
      <c r="Z33" s="341">
        <v>56.6</v>
      </c>
      <c r="AA33" s="341">
        <v>54.7</v>
      </c>
      <c r="AB33" s="341">
        <v>54.9</v>
      </c>
      <c r="AC33" s="341">
        <v>57</v>
      </c>
      <c r="AD33" s="341">
        <v>60.7</v>
      </c>
      <c r="AE33" s="341">
        <v>57.7</v>
      </c>
      <c r="AF33" s="341">
        <v>54.5</v>
      </c>
      <c r="AG33" s="341">
        <v>59.4</v>
      </c>
      <c r="AH33" s="341">
        <v>64.400000000000006</v>
      </c>
      <c r="AI33" s="341">
        <v>58.9</v>
      </c>
      <c r="AJ33" s="341">
        <v>54.1</v>
      </c>
      <c r="AK33" s="341">
        <v>62.1</v>
      </c>
      <c r="AL33" s="341">
        <v>65.400000000000006</v>
      </c>
      <c r="AM33" s="341">
        <v>59.7</v>
      </c>
      <c r="AN33" s="341">
        <v>54.3</v>
      </c>
      <c r="AO33" s="341">
        <v>65</v>
      </c>
      <c r="AP33" s="341">
        <v>67.400000000000006</v>
      </c>
      <c r="AQ33" s="341">
        <v>62.1</v>
      </c>
      <c r="AR33" s="341">
        <v>58.2</v>
      </c>
      <c r="AS33" s="341">
        <v>69</v>
      </c>
      <c r="AT33" s="341">
        <v>69.3</v>
      </c>
      <c r="AU33" s="341">
        <v>63.1</v>
      </c>
      <c r="AV33" s="341">
        <v>56.8</v>
      </c>
      <c r="AW33" s="341">
        <v>68.5</v>
      </c>
      <c r="AX33" s="341">
        <v>70.900000000000006</v>
      </c>
      <c r="AY33" s="341">
        <v>67.5</v>
      </c>
      <c r="AZ33" s="341">
        <v>59.2</v>
      </c>
      <c r="BA33" s="358">
        <v>69.900000000000006</v>
      </c>
      <c r="BB33" s="288"/>
      <c r="BC33" s="308">
        <f t="shared" si="2"/>
        <v>3.9000000000000057</v>
      </c>
      <c r="BD33" s="332">
        <f t="shared" si="2"/>
        <v>4</v>
      </c>
      <c r="BE33" s="332">
        <f t="shared" si="2"/>
        <v>1.8999999999999915</v>
      </c>
      <c r="BF33" s="332">
        <f t="shared" si="2"/>
        <v>1</v>
      </c>
      <c r="BG33" s="332">
        <f t="shared" si="2"/>
        <v>-1.4000000000000057</v>
      </c>
      <c r="BH33" s="332">
        <f t="shared" si="2"/>
        <v>-0.5</v>
      </c>
      <c r="BI33" s="332">
        <f t="shared" si="2"/>
        <v>1.6000000000000085</v>
      </c>
      <c r="BJ33" s="332">
        <f t="shared" si="2"/>
        <v>4.3999999999999986</v>
      </c>
      <c r="BK33" s="332">
        <f t="shared" si="2"/>
        <v>2.4000000000000057</v>
      </c>
      <c r="BL33" s="305">
        <f t="shared" si="11"/>
        <v>1.4000000000000057</v>
      </c>
      <c r="BN33" s="307">
        <f t="shared" si="6"/>
        <v>7.1823204419889652E-2</v>
      </c>
      <c r="BO33" s="333">
        <f t="shared" si="6"/>
        <v>6.1538461538461542E-2</v>
      </c>
      <c r="BP33" s="333">
        <f t="shared" si="6"/>
        <v>2.8189910979228294E-2</v>
      </c>
      <c r="BQ33" s="333">
        <f t="shared" si="6"/>
        <v>1.6103059581320522E-2</v>
      </c>
      <c r="BR33" s="333">
        <f t="shared" si="6"/>
        <v>-2.4054982817869552E-2</v>
      </c>
      <c r="BS33" s="333">
        <f t="shared" si="6"/>
        <v>-7.2463768115942351E-3</v>
      </c>
      <c r="BT33" s="333">
        <f t="shared" si="7"/>
        <v>2.3088023088023268E-2</v>
      </c>
      <c r="BU33" s="333">
        <f t="shared" si="8"/>
        <v>6.9730586370839953E-2</v>
      </c>
      <c r="BV33" s="333">
        <f t="shared" si="9"/>
        <v>4.2253521126760729E-2</v>
      </c>
      <c r="BW33" s="306">
        <f t="shared" si="10"/>
        <v>2.0437956204379715E-2</v>
      </c>
    </row>
    <row r="34" spans="1:75" ht="14.4" x14ac:dyDescent="0.3">
      <c r="A34" s="75">
        <v>30</v>
      </c>
      <c r="B34" s="95" t="s">
        <v>129</v>
      </c>
      <c r="C34" s="75" t="s">
        <v>166</v>
      </c>
      <c r="D34" s="341">
        <v>63.6</v>
      </c>
      <c r="E34" s="341">
        <v>69.099999999999994</v>
      </c>
      <c r="F34" s="341">
        <v>72.8</v>
      </c>
      <c r="G34" s="341">
        <v>69</v>
      </c>
      <c r="H34" s="341">
        <v>68.099999999999994</v>
      </c>
      <c r="I34" s="341">
        <v>74</v>
      </c>
      <c r="J34" s="341">
        <v>78</v>
      </c>
      <c r="K34" s="341">
        <v>74.2</v>
      </c>
      <c r="L34" s="341">
        <v>72.900000000000006</v>
      </c>
      <c r="M34" s="341">
        <v>79.099999999999994</v>
      </c>
      <c r="N34" s="341">
        <v>83</v>
      </c>
      <c r="O34" s="341">
        <v>79.3</v>
      </c>
      <c r="P34" s="341">
        <v>79.8</v>
      </c>
      <c r="Q34" s="341">
        <v>88.5</v>
      </c>
      <c r="R34" s="341">
        <v>93.2</v>
      </c>
      <c r="S34" s="341">
        <v>88.1</v>
      </c>
      <c r="T34" s="341">
        <v>83.5</v>
      </c>
      <c r="U34" s="341">
        <v>92.1</v>
      </c>
      <c r="V34" s="341">
        <v>93.4</v>
      </c>
      <c r="W34" s="341">
        <v>90.6</v>
      </c>
      <c r="X34" s="341">
        <v>88.8</v>
      </c>
      <c r="Y34" s="341">
        <v>97.1</v>
      </c>
      <c r="Z34" s="341">
        <v>98.6</v>
      </c>
      <c r="AA34" s="341">
        <v>97.7</v>
      </c>
      <c r="AB34" s="341">
        <v>94.9</v>
      </c>
      <c r="AC34" s="341">
        <v>103.7</v>
      </c>
      <c r="AD34" s="341">
        <v>106.1</v>
      </c>
      <c r="AE34" s="341">
        <v>104.5</v>
      </c>
      <c r="AF34" s="341">
        <v>102.6</v>
      </c>
      <c r="AG34" s="341">
        <v>108.1</v>
      </c>
      <c r="AH34" s="341">
        <v>113.9</v>
      </c>
      <c r="AI34" s="341">
        <v>106.7</v>
      </c>
      <c r="AJ34" s="341">
        <v>120.2</v>
      </c>
      <c r="AK34" s="341">
        <v>119.5</v>
      </c>
      <c r="AL34" s="341">
        <v>130.5</v>
      </c>
      <c r="AM34" s="341">
        <v>117.4</v>
      </c>
      <c r="AN34" s="341">
        <v>116.9</v>
      </c>
      <c r="AO34" s="341">
        <v>111.7</v>
      </c>
      <c r="AP34" s="341">
        <v>119.9</v>
      </c>
      <c r="AQ34" s="341">
        <v>108.3</v>
      </c>
      <c r="AR34" s="341">
        <v>116.5</v>
      </c>
      <c r="AS34" s="341">
        <v>111.1</v>
      </c>
      <c r="AT34" s="341">
        <v>117.9</v>
      </c>
      <c r="AU34" s="341">
        <v>102.2</v>
      </c>
      <c r="AV34" s="341">
        <v>107.5</v>
      </c>
      <c r="AW34" s="341">
        <v>107.8</v>
      </c>
      <c r="AX34" s="341">
        <v>112.5</v>
      </c>
      <c r="AY34" s="341">
        <v>100.5</v>
      </c>
      <c r="AZ34" s="341">
        <v>105.9</v>
      </c>
      <c r="BA34" s="358">
        <v>96.1</v>
      </c>
      <c r="BB34" s="288"/>
      <c r="BC34" s="308">
        <f t="shared" si="2"/>
        <v>-0.40000000000000568</v>
      </c>
      <c r="BD34" s="332">
        <f t="shared" si="2"/>
        <v>-0.60000000000000853</v>
      </c>
      <c r="BE34" s="332">
        <f t="shared" si="2"/>
        <v>-2</v>
      </c>
      <c r="BF34" s="332">
        <f t="shared" si="2"/>
        <v>-6.0999999999999943</v>
      </c>
      <c r="BG34" s="332">
        <f t="shared" si="2"/>
        <v>-9</v>
      </c>
      <c r="BH34" s="332">
        <f t="shared" si="2"/>
        <v>-3.2999999999999972</v>
      </c>
      <c r="BI34" s="332">
        <f t="shared" si="2"/>
        <v>-5.4000000000000057</v>
      </c>
      <c r="BJ34" s="332">
        <f t="shared" si="2"/>
        <v>-1.7000000000000028</v>
      </c>
      <c r="BK34" s="332">
        <f t="shared" si="2"/>
        <v>-1.5999999999999943</v>
      </c>
      <c r="BL34" s="305">
        <f t="shared" si="11"/>
        <v>-11.700000000000003</v>
      </c>
      <c r="BN34" s="307">
        <f t="shared" si="6"/>
        <v>-3.4217279726261873E-3</v>
      </c>
      <c r="BO34" s="333">
        <f t="shared" si="6"/>
        <v>-5.3715308863027111E-3</v>
      </c>
      <c r="BP34" s="333">
        <f t="shared" si="6"/>
        <v>-1.6680567139282787E-2</v>
      </c>
      <c r="BQ34" s="333">
        <f t="shared" si="6"/>
        <v>-5.632502308402576E-2</v>
      </c>
      <c r="BR34" s="333">
        <f t="shared" si="6"/>
        <v>-7.7253218884120178E-2</v>
      </c>
      <c r="BS34" s="333">
        <f t="shared" si="6"/>
        <v>-2.9702970297029729E-2</v>
      </c>
      <c r="BT34" s="333">
        <f t="shared" si="7"/>
        <v>-4.5801526717557328E-2</v>
      </c>
      <c r="BU34" s="333">
        <f t="shared" si="8"/>
        <v>-1.6634050880626305E-2</v>
      </c>
      <c r="BV34" s="333">
        <f t="shared" si="9"/>
        <v>-1.4883720930232491E-2</v>
      </c>
      <c r="BW34" s="306">
        <f t="shared" si="10"/>
        <v>-0.10853432282003717</v>
      </c>
    </row>
    <row r="35" spans="1:75" ht="14.4" x14ac:dyDescent="0.3">
      <c r="A35" s="75">
        <v>31</v>
      </c>
      <c r="B35" s="95" t="s">
        <v>129</v>
      </c>
      <c r="C35" s="75" t="s">
        <v>167</v>
      </c>
      <c r="D35" s="341">
        <v>42.7</v>
      </c>
      <c r="E35" s="341">
        <v>42.8</v>
      </c>
      <c r="F35" s="341">
        <v>43.8</v>
      </c>
      <c r="G35" s="341">
        <v>43.3</v>
      </c>
      <c r="H35" s="341">
        <v>41.4</v>
      </c>
      <c r="I35" s="341">
        <v>42.7</v>
      </c>
      <c r="J35" s="341">
        <v>44</v>
      </c>
      <c r="K35" s="341">
        <v>43.1</v>
      </c>
      <c r="L35" s="341">
        <v>43.3</v>
      </c>
      <c r="M35" s="341">
        <v>44.7</v>
      </c>
      <c r="N35" s="341">
        <v>45.6</v>
      </c>
      <c r="O35" s="341">
        <v>44.5</v>
      </c>
      <c r="P35" s="341">
        <v>42.8</v>
      </c>
      <c r="Q35" s="341">
        <v>44.9</v>
      </c>
      <c r="R35" s="341">
        <v>45.8</v>
      </c>
      <c r="S35" s="341">
        <v>44.2</v>
      </c>
      <c r="T35" s="341">
        <v>44.5</v>
      </c>
      <c r="U35" s="341">
        <v>46.7</v>
      </c>
      <c r="V35" s="341">
        <v>47.3</v>
      </c>
      <c r="W35" s="341">
        <v>46.3</v>
      </c>
      <c r="X35" s="341">
        <v>45.1</v>
      </c>
      <c r="Y35" s="341">
        <v>48.9</v>
      </c>
      <c r="Z35" s="341">
        <v>48.4</v>
      </c>
      <c r="AA35" s="341">
        <v>47.3</v>
      </c>
      <c r="AB35" s="341">
        <v>46.7</v>
      </c>
      <c r="AC35" s="341">
        <v>52.2</v>
      </c>
      <c r="AD35" s="341">
        <v>49.7</v>
      </c>
      <c r="AE35" s="341">
        <v>48.2</v>
      </c>
      <c r="AF35" s="341">
        <v>49.5</v>
      </c>
      <c r="AG35" s="341">
        <v>52.8</v>
      </c>
      <c r="AH35" s="341">
        <v>49.9</v>
      </c>
      <c r="AI35" s="341">
        <v>49.6</v>
      </c>
      <c r="AJ35" s="341">
        <v>48.9</v>
      </c>
      <c r="AK35" s="341">
        <v>55.8</v>
      </c>
      <c r="AL35" s="341">
        <v>50.6</v>
      </c>
      <c r="AM35" s="341">
        <v>51.3</v>
      </c>
      <c r="AN35" s="341">
        <v>53.9</v>
      </c>
      <c r="AO35" s="341">
        <v>59</v>
      </c>
      <c r="AP35" s="341">
        <v>52.9</v>
      </c>
      <c r="AQ35" s="341">
        <v>54.2</v>
      </c>
      <c r="AR35" s="341">
        <v>55.6</v>
      </c>
      <c r="AS35" s="341">
        <v>59.6</v>
      </c>
      <c r="AT35" s="341">
        <v>53.1</v>
      </c>
      <c r="AU35" s="341">
        <v>56.1</v>
      </c>
      <c r="AV35" s="341">
        <v>58.6</v>
      </c>
      <c r="AW35" s="341">
        <v>61</v>
      </c>
      <c r="AX35" s="341">
        <v>54.2</v>
      </c>
      <c r="AY35" s="341">
        <v>55.8</v>
      </c>
      <c r="AZ35" s="341">
        <v>58.9</v>
      </c>
      <c r="BA35" s="358">
        <v>50.9</v>
      </c>
      <c r="BB35" s="288"/>
      <c r="BC35" s="308">
        <f t="shared" si="2"/>
        <v>1.7000000000000028</v>
      </c>
      <c r="BD35" s="332">
        <f t="shared" si="2"/>
        <v>0.60000000000000142</v>
      </c>
      <c r="BE35" s="332">
        <f t="shared" si="2"/>
        <v>0.20000000000000284</v>
      </c>
      <c r="BF35" s="332">
        <f t="shared" si="2"/>
        <v>1.8999999999999986</v>
      </c>
      <c r="BG35" s="332">
        <f t="shared" si="2"/>
        <v>3</v>
      </c>
      <c r="BH35" s="332">
        <f t="shared" si="2"/>
        <v>1.3999999999999986</v>
      </c>
      <c r="BI35" s="332">
        <f t="shared" si="2"/>
        <v>1.1000000000000014</v>
      </c>
      <c r="BJ35" s="332">
        <f t="shared" si="2"/>
        <v>-0.30000000000000426</v>
      </c>
      <c r="BK35" s="332">
        <f t="shared" si="2"/>
        <v>0.29999999999999716</v>
      </c>
      <c r="BL35" s="305">
        <f t="shared" si="11"/>
        <v>-10.100000000000001</v>
      </c>
      <c r="BN35" s="307">
        <f t="shared" si="6"/>
        <v>3.153988868274582E-2</v>
      </c>
      <c r="BO35" s="333">
        <f t="shared" si="6"/>
        <v>1.0169491525423791E-2</v>
      </c>
      <c r="BP35" s="333">
        <f t="shared" si="6"/>
        <v>3.780718336483968E-3</v>
      </c>
      <c r="BQ35" s="333">
        <f t="shared" si="6"/>
        <v>3.5055350553505615E-2</v>
      </c>
      <c r="BR35" s="333">
        <f t="shared" si="6"/>
        <v>5.3956834532374209E-2</v>
      </c>
      <c r="BS35" s="333">
        <f t="shared" si="6"/>
        <v>2.3489932885905951E-2</v>
      </c>
      <c r="BT35" s="333">
        <f t="shared" si="7"/>
        <v>2.0715630885122405E-2</v>
      </c>
      <c r="BU35" s="333">
        <f t="shared" si="8"/>
        <v>-5.3475935828877219E-3</v>
      </c>
      <c r="BV35" s="333">
        <f t="shared" si="9"/>
        <v>5.1194539249146409E-3</v>
      </c>
      <c r="BW35" s="306">
        <f t="shared" si="10"/>
        <v>-0.16557377049180333</v>
      </c>
    </row>
    <row r="36" spans="1:75" ht="14.4" x14ac:dyDescent="0.3">
      <c r="A36" s="75">
        <v>32</v>
      </c>
      <c r="B36" s="95" t="s">
        <v>129</v>
      </c>
      <c r="C36" s="75" t="s">
        <v>168</v>
      </c>
      <c r="D36" s="341">
        <v>51.1</v>
      </c>
      <c r="E36" s="341">
        <v>56.5</v>
      </c>
      <c r="F36" s="341">
        <v>56.8</v>
      </c>
      <c r="G36" s="341">
        <v>50.5</v>
      </c>
      <c r="H36" s="341">
        <v>51.9</v>
      </c>
      <c r="I36" s="341">
        <v>56</v>
      </c>
      <c r="J36" s="341">
        <v>60.8</v>
      </c>
      <c r="K36" s="341">
        <v>53.3</v>
      </c>
      <c r="L36" s="341">
        <v>53.4</v>
      </c>
      <c r="M36" s="341">
        <v>57.8</v>
      </c>
      <c r="N36" s="341">
        <v>63.5</v>
      </c>
      <c r="O36" s="341">
        <v>54.4</v>
      </c>
      <c r="P36" s="341">
        <v>52.6</v>
      </c>
      <c r="Q36" s="341">
        <v>56.5</v>
      </c>
      <c r="R36" s="341">
        <v>61.3</v>
      </c>
      <c r="S36" s="341">
        <v>52.1</v>
      </c>
      <c r="T36" s="341">
        <v>54.7</v>
      </c>
      <c r="U36" s="341">
        <v>57.9</v>
      </c>
      <c r="V36" s="341">
        <v>60.6</v>
      </c>
      <c r="W36" s="341">
        <v>56.5</v>
      </c>
      <c r="X36" s="341">
        <v>57.2</v>
      </c>
      <c r="Y36" s="341">
        <v>60.8</v>
      </c>
      <c r="Z36" s="341">
        <v>63.2</v>
      </c>
      <c r="AA36" s="341">
        <v>57.5</v>
      </c>
      <c r="AB36" s="341">
        <v>60.8</v>
      </c>
      <c r="AC36" s="341">
        <v>64.099999999999994</v>
      </c>
      <c r="AD36" s="341">
        <v>66.3</v>
      </c>
      <c r="AE36" s="341">
        <v>54.8</v>
      </c>
      <c r="AF36" s="341">
        <v>59.1</v>
      </c>
      <c r="AG36" s="341">
        <v>63.2</v>
      </c>
      <c r="AH36" s="341">
        <v>63.7</v>
      </c>
      <c r="AI36" s="341">
        <v>53.1</v>
      </c>
      <c r="AJ36" s="341">
        <v>57.5</v>
      </c>
      <c r="AK36" s="341">
        <v>65.8</v>
      </c>
      <c r="AL36" s="341">
        <v>64.599999999999994</v>
      </c>
      <c r="AM36" s="341">
        <v>54.7</v>
      </c>
      <c r="AN36" s="341">
        <v>56.5</v>
      </c>
      <c r="AO36" s="341">
        <v>63.6</v>
      </c>
      <c r="AP36" s="341">
        <v>64.599999999999994</v>
      </c>
      <c r="AQ36" s="341">
        <v>55.6</v>
      </c>
      <c r="AR36" s="341">
        <v>54.3</v>
      </c>
      <c r="AS36" s="341">
        <v>63.8</v>
      </c>
      <c r="AT36" s="341">
        <v>65.8</v>
      </c>
      <c r="AU36" s="341">
        <v>55.7</v>
      </c>
      <c r="AV36" s="341">
        <v>56</v>
      </c>
      <c r="AW36" s="341">
        <v>65.2</v>
      </c>
      <c r="AX36" s="341">
        <v>62</v>
      </c>
      <c r="AY36" s="341">
        <v>50</v>
      </c>
      <c r="AZ36" s="341">
        <v>51.4</v>
      </c>
      <c r="BA36" s="358">
        <v>62.7</v>
      </c>
      <c r="BB36" s="288"/>
      <c r="BC36" s="308">
        <f t="shared" si="2"/>
        <v>-2.2000000000000028</v>
      </c>
      <c r="BD36" s="332">
        <f t="shared" si="2"/>
        <v>0.19999999999999574</v>
      </c>
      <c r="BE36" s="332">
        <f t="shared" si="2"/>
        <v>1.2000000000000028</v>
      </c>
      <c r="BF36" s="332">
        <f t="shared" si="2"/>
        <v>0.10000000000000142</v>
      </c>
      <c r="BG36" s="332">
        <f t="shared" si="2"/>
        <v>1.7000000000000028</v>
      </c>
      <c r="BH36" s="332">
        <f t="shared" si="2"/>
        <v>1.4000000000000057</v>
      </c>
      <c r="BI36" s="332">
        <f t="shared" si="2"/>
        <v>-3.7999999999999972</v>
      </c>
      <c r="BJ36" s="332">
        <f t="shared" si="2"/>
        <v>-5.7000000000000028</v>
      </c>
      <c r="BK36" s="332">
        <f t="shared" si="2"/>
        <v>-4.6000000000000014</v>
      </c>
      <c r="BL36" s="305">
        <f t="shared" si="11"/>
        <v>-2.5</v>
      </c>
      <c r="BN36" s="307">
        <f t="shared" si="6"/>
        <v>-3.8938053097345215E-2</v>
      </c>
      <c r="BO36" s="333">
        <f t="shared" si="6"/>
        <v>3.1446540880502027E-3</v>
      </c>
      <c r="BP36" s="333">
        <f t="shared" si="6"/>
        <v>1.8575851393188847E-2</v>
      </c>
      <c r="BQ36" s="333">
        <f t="shared" si="6"/>
        <v>1.7985611510791255E-3</v>
      </c>
      <c r="BR36" s="333">
        <f t="shared" si="6"/>
        <v>3.130755064456725E-2</v>
      </c>
      <c r="BS36" s="333">
        <f t="shared" si="6"/>
        <v>2.1943573667711602E-2</v>
      </c>
      <c r="BT36" s="333">
        <f t="shared" si="7"/>
        <v>-5.7750759878419378E-2</v>
      </c>
      <c r="BU36" s="333">
        <f t="shared" si="8"/>
        <v>-0.10233393177737882</v>
      </c>
      <c r="BV36" s="333">
        <f t="shared" si="9"/>
        <v>-8.2142857142857184E-2</v>
      </c>
      <c r="BW36" s="306">
        <f t="shared" si="10"/>
        <v>-3.834355828220859E-2</v>
      </c>
    </row>
    <row r="37" spans="1:75" ht="14.4" x14ac:dyDescent="0.3">
      <c r="A37" s="75">
        <v>33</v>
      </c>
      <c r="B37" s="95" t="s">
        <v>184</v>
      </c>
      <c r="C37" s="75" t="s">
        <v>169</v>
      </c>
      <c r="D37" s="341">
        <v>115.8</v>
      </c>
      <c r="E37" s="341">
        <v>103.6</v>
      </c>
      <c r="F37" s="341">
        <v>107.7</v>
      </c>
      <c r="G37" s="341">
        <v>99.5</v>
      </c>
      <c r="H37" s="341">
        <v>116.8</v>
      </c>
      <c r="I37" s="341">
        <v>106.1</v>
      </c>
      <c r="J37" s="341">
        <v>109.1</v>
      </c>
      <c r="K37" s="341">
        <v>98.6</v>
      </c>
      <c r="L37" s="341">
        <v>117.8</v>
      </c>
      <c r="M37" s="341">
        <v>104.7</v>
      </c>
      <c r="N37" s="341">
        <v>110.2</v>
      </c>
      <c r="O37" s="341">
        <v>96.1</v>
      </c>
      <c r="P37" s="341">
        <v>117.7</v>
      </c>
      <c r="Q37" s="341">
        <v>102.6</v>
      </c>
      <c r="R37" s="341">
        <v>108.4</v>
      </c>
      <c r="S37" s="341">
        <v>95</v>
      </c>
      <c r="T37" s="341">
        <v>127.5</v>
      </c>
      <c r="U37" s="341">
        <v>104.9</v>
      </c>
      <c r="V37" s="341">
        <v>112.1</v>
      </c>
      <c r="W37" s="341">
        <v>94.7</v>
      </c>
      <c r="X37" s="341">
        <v>136.6</v>
      </c>
      <c r="Y37" s="341">
        <v>105.4</v>
      </c>
      <c r="Z37" s="341">
        <v>119.1</v>
      </c>
      <c r="AA37" s="341">
        <v>96.3</v>
      </c>
      <c r="AB37" s="341">
        <v>139</v>
      </c>
      <c r="AC37" s="341">
        <v>108.8</v>
      </c>
      <c r="AD37" s="341">
        <v>124.3</v>
      </c>
      <c r="AE37" s="341">
        <v>98.3</v>
      </c>
      <c r="AF37" s="341">
        <v>139.30000000000001</v>
      </c>
      <c r="AG37" s="341">
        <v>109.4</v>
      </c>
      <c r="AH37" s="341">
        <v>128.19999999999999</v>
      </c>
      <c r="AI37" s="341">
        <v>104.4</v>
      </c>
      <c r="AJ37" s="341">
        <v>137.4</v>
      </c>
      <c r="AK37" s="341">
        <v>111.4</v>
      </c>
      <c r="AL37" s="341">
        <v>128.4</v>
      </c>
      <c r="AM37" s="341">
        <v>105.4</v>
      </c>
      <c r="AN37" s="341">
        <v>130.4</v>
      </c>
      <c r="AO37" s="341">
        <v>122.8</v>
      </c>
      <c r="AP37" s="341">
        <v>128.6</v>
      </c>
      <c r="AQ37" s="341">
        <v>117.9</v>
      </c>
      <c r="AR37" s="341">
        <v>133.30000000000001</v>
      </c>
      <c r="AS37" s="341">
        <v>120.1</v>
      </c>
      <c r="AT37" s="341">
        <v>126.4</v>
      </c>
      <c r="AU37" s="341">
        <v>123.4</v>
      </c>
      <c r="AV37" s="341">
        <v>137.1</v>
      </c>
      <c r="AW37" s="341">
        <v>121.1</v>
      </c>
      <c r="AX37" s="341">
        <v>126.4</v>
      </c>
      <c r="AY37" s="341">
        <v>122.8</v>
      </c>
      <c r="AZ37" s="341">
        <v>134.30000000000001</v>
      </c>
      <c r="BA37" s="358">
        <v>120.5</v>
      </c>
      <c r="BB37" s="288"/>
      <c r="BC37" s="308">
        <f t="shared" si="2"/>
        <v>2.9000000000000057</v>
      </c>
      <c r="BD37" s="332">
        <f t="shared" si="2"/>
        <v>-2.7000000000000028</v>
      </c>
      <c r="BE37" s="332">
        <f t="shared" si="2"/>
        <v>-2.1999999999999886</v>
      </c>
      <c r="BF37" s="332">
        <f t="shared" si="2"/>
        <v>5.5</v>
      </c>
      <c r="BG37" s="332">
        <f t="shared" si="2"/>
        <v>3.7999999999999829</v>
      </c>
      <c r="BH37" s="332">
        <f t="shared" si="2"/>
        <v>1</v>
      </c>
      <c r="BI37" s="332">
        <f t="shared" si="2"/>
        <v>0</v>
      </c>
      <c r="BJ37" s="332">
        <f t="shared" ref="BJ37:BK41" si="12">IFERROR(AY37-AU37,"..")</f>
        <v>-0.60000000000000853</v>
      </c>
      <c r="BK37" s="332">
        <f t="shared" si="12"/>
        <v>-2.7999999999999829</v>
      </c>
      <c r="BL37" s="305">
        <f t="shared" si="11"/>
        <v>-0.59999999999999432</v>
      </c>
      <c r="BN37" s="307">
        <f t="shared" si="6"/>
        <v>2.223926380368102E-2</v>
      </c>
      <c r="BO37" s="333">
        <f t="shared" si="6"/>
        <v>-2.1986970684039098E-2</v>
      </c>
      <c r="BP37" s="333">
        <f t="shared" si="6"/>
        <v>-1.7107309486780631E-2</v>
      </c>
      <c r="BQ37" s="333">
        <f t="shared" si="6"/>
        <v>4.6649703138252674E-2</v>
      </c>
      <c r="BR37" s="333">
        <f t="shared" si="6"/>
        <v>2.8507126781695202E-2</v>
      </c>
      <c r="BS37" s="333">
        <f t="shared" si="6"/>
        <v>8.3263946711074066E-3</v>
      </c>
      <c r="BT37" s="333">
        <f t="shared" si="7"/>
        <v>0</v>
      </c>
      <c r="BU37" s="333">
        <f t="shared" si="8"/>
        <v>-4.8622366288493257E-3</v>
      </c>
      <c r="BV37" s="333">
        <f t="shared" si="9"/>
        <v>-2.0423048869438243E-2</v>
      </c>
      <c r="BW37" s="306">
        <f t="shared" si="10"/>
        <v>-4.9545829892649884E-3</v>
      </c>
    </row>
    <row r="38" spans="1:75" ht="14.4" x14ac:dyDescent="0.3">
      <c r="A38" s="75">
        <v>34</v>
      </c>
      <c r="B38" s="95" t="s">
        <v>130</v>
      </c>
      <c r="C38" s="75" t="s">
        <v>170</v>
      </c>
      <c r="D38" s="341">
        <v>236.7</v>
      </c>
      <c r="E38" s="341">
        <v>239.3</v>
      </c>
      <c r="F38" s="341">
        <v>232.5</v>
      </c>
      <c r="G38" s="341">
        <v>228.3</v>
      </c>
      <c r="H38" s="341">
        <v>233.4</v>
      </c>
      <c r="I38" s="341">
        <v>234.3</v>
      </c>
      <c r="J38" s="341">
        <v>231.6</v>
      </c>
      <c r="K38" s="341">
        <v>231.9</v>
      </c>
      <c r="L38" s="341">
        <v>241.3</v>
      </c>
      <c r="M38" s="341">
        <v>241.9</v>
      </c>
      <c r="N38" s="341">
        <v>232.6</v>
      </c>
      <c r="O38" s="341">
        <v>235.4</v>
      </c>
      <c r="P38" s="341">
        <v>243.2</v>
      </c>
      <c r="Q38" s="341">
        <v>242.4</v>
      </c>
      <c r="R38" s="341">
        <v>232.7</v>
      </c>
      <c r="S38" s="341">
        <v>235.4</v>
      </c>
      <c r="T38" s="341">
        <v>246.8</v>
      </c>
      <c r="U38" s="341">
        <v>246.9</v>
      </c>
      <c r="V38" s="341">
        <v>237.7</v>
      </c>
      <c r="W38" s="341">
        <v>239.8</v>
      </c>
      <c r="X38" s="341">
        <v>252.6</v>
      </c>
      <c r="Y38" s="341">
        <v>253.1</v>
      </c>
      <c r="Z38" s="341">
        <v>242.8</v>
      </c>
      <c r="AA38" s="341">
        <v>244.7</v>
      </c>
      <c r="AB38" s="341">
        <v>256.3</v>
      </c>
      <c r="AC38" s="341">
        <v>255.9</v>
      </c>
      <c r="AD38" s="341">
        <v>245</v>
      </c>
      <c r="AE38" s="341">
        <v>247.6</v>
      </c>
      <c r="AF38" s="341">
        <v>259.7</v>
      </c>
      <c r="AG38" s="341">
        <v>256.60000000000002</v>
      </c>
      <c r="AH38" s="341">
        <v>245</v>
      </c>
      <c r="AI38" s="341">
        <v>247.8</v>
      </c>
      <c r="AJ38" s="341">
        <v>263</v>
      </c>
      <c r="AK38" s="341">
        <v>260.5</v>
      </c>
      <c r="AL38" s="341">
        <v>247.8</v>
      </c>
      <c r="AM38" s="341">
        <v>249.5</v>
      </c>
      <c r="AN38" s="341">
        <v>264.7</v>
      </c>
      <c r="AO38" s="341">
        <v>262.8</v>
      </c>
      <c r="AP38" s="341">
        <v>251.6</v>
      </c>
      <c r="AQ38" s="341">
        <v>253.3</v>
      </c>
      <c r="AR38" s="341">
        <v>268.7</v>
      </c>
      <c r="AS38" s="341">
        <v>267</v>
      </c>
      <c r="AT38" s="341">
        <v>254</v>
      </c>
      <c r="AU38" s="341">
        <v>257.3</v>
      </c>
      <c r="AV38" s="341">
        <v>272.8</v>
      </c>
      <c r="AW38" s="341">
        <v>269.3</v>
      </c>
      <c r="AX38" s="341">
        <v>256.7</v>
      </c>
      <c r="AY38" s="341">
        <v>258.8</v>
      </c>
      <c r="AZ38" s="341">
        <v>275.3</v>
      </c>
      <c r="BA38" s="358">
        <v>269.39999999999998</v>
      </c>
      <c r="BB38" s="288"/>
      <c r="BC38" s="308">
        <f t="shared" ref="BC38:BI41" si="13">IFERROR(AR38-AN38,"..")</f>
        <v>4</v>
      </c>
      <c r="BD38" s="332">
        <f t="shared" si="13"/>
        <v>4.1999999999999886</v>
      </c>
      <c r="BE38" s="332">
        <f t="shared" si="13"/>
        <v>2.4000000000000057</v>
      </c>
      <c r="BF38" s="332">
        <f t="shared" si="13"/>
        <v>4</v>
      </c>
      <c r="BG38" s="332">
        <f t="shared" si="13"/>
        <v>4.1000000000000227</v>
      </c>
      <c r="BH38" s="332">
        <f t="shared" si="13"/>
        <v>2.3000000000000114</v>
      </c>
      <c r="BI38" s="332">
        <f t="shared" si="13"/>
        <v>2.6999999999999886</v>
      </c>
      <c r="BJ38" s="332">
        <f t="shared" si="12"/>
        <v>1.5</v>
      </c>
      <c r="BK38" s="332">
        <f t="shared" si="12"/>
        <v>2.5</v>
      </c>
      <c r="BL38" s="305">
        <f t="shared" si="11"/>
        <v>9.9999999999965894E-2</v>
      </c>
      <c r="BN38" s="307">
        <f t="shared" si="6"/>
        <v>1.5111446921042715E-2</v>
      </c>
      <c r="BO38" s="333">
        <f t="shared" si="6"/>
        <v>1.5981735159817267E-2</v>
      </c>
      <c r="BP38" s="333">
        <f t="shared" si="6"/>
        <v>9.5389507154213238E-3</v>
      </c>
      <c r="BQ38" s="333">
        <f t="shared" si="6"/>
        <v>1.5791551519936942E-2</v>
      </c>
      <c r="BR38" s="333">
        <f t="shared" si="6"/>
        <v>1.5258652772608849E-2</v>
      </c>
      <c r="BS38" s="333">
        <f t="shared" si="6"/>
        <v>8.6142322097377821E-3</v>
      </c>
      <c r="BT38" s="333">
        <f t="shared" si="7"/>
        <v>1.0629921259842412E-2</v>
      </c>
      <c r="BU38" s="333">
        <f t="shared" si="8"/>
        <v>5.8297706956860207E-3</v>
      </c>
      <c r="BV38" s="333">
        <f t="shared" si="9"/>
        <v>9.1642228739003961E-3</v>
      </c>
      <c r="BW38" s="306">
        <f t="shared" si="10"/>
        <v>3.7133308577774748E-4</v>
      </c>
    </row>
    <row r="39" spans="1:75" ht="14.4" x14ac:dyDescent="0.3">
      <c r="A39" s="75">
        <v>35</v>
      </c>
      <c r="B39" s="95" t="s">
        <v>130</v>
      </c>
      <c r="C39" s="75" t="s">
        <v>171</v>
      </c>
      <c r="D39" s="341">
        <v>841.3</v>
      </c>
      <c r="E39" s="341">
        <v>825.7</v>
      </c>
      <c r="F39" s="341">
        <v>840.6</v>
      </c>
      <c r="G39" s="341">
        <v>789.6</v>
      </c>
      <c r="H39" s="341">
        <v>824.4</v>
      </c>
      <c r="I39" s="341">
        <v>814.6</v>
      </c>
      <c r="J39" s="341">
        <v>819</v>
      </c>
      <c r="K39" s="341">
        <v>763.6</v>
      </c>
      <c r="L39" s="341">
        <v>805.5</v>
      </c>
      <c r="M39" s="341">
        <v>805.7</v>
      </c>
      <c r="N39" s="341">
        <v>817.6</v>
      </c>
      <c r="O39" s="341">
        <v>769.7</v>
      </c>
      <c r="P39" s="341">
        <v>808.2</v>
      </c>
      <c r="Q39" s="341">
        <v>810.8</v>
      </c>
      <c r="R39" s="341">
        <v>819.9</v>
      </c>
      <c r="S39" s="341">
        <v>771.5</v>
      </c>
      <c r="T39" s="341">
        <v>814.3</v>
      </c>
      <c r="U39" s="341">
        <v>816.1</v>
      </c>
      <c r="V39" s="341">
        <v>825</v>
      </c>
      <c r="W39" s="341">
        <v>775.8</v>
      </c>
      <c r="X39" s="341">
        <v>817.4</v>
      </c>
      <c r="Y39" s="341">
        <v>822.8</v>
      </c>
      <c r="Z39" s="341">
        <v>830.1</v>
      </c>
      <c r="AA39" s="341">
        <v>782.2</v>
      </c>
      <c r="AB39" s="341">
        <v>822.2</v>
      </c>
      <c r="AC39" s="341">
        <v>825.2</v>
      </c>
      <c r="AD39" s="341">
        <v>841.6</v>
      </c>
      <c r="AE39" s="341">
        <v>797.8</v>
      </c>
      <c r="AF39" s="341">
        <v>845.4</v>
      </c>
      <c r="AG39" s="341">
        <v>847.7</v>
      </c>
      <c r="AH39" s="341">
        <v>862.8</v>
      </c>
      <c r="AI39" s="341">
        <v>823.4</v>
      </c>
      <c r="AJ39" s="341">
        <v>873.1</v>
      </c>
      <c r="AK39" s="341">
        <v>878.8</v>
      </c>
      <c r="AL39" s="341">
        <v>896.3</v>
      </c>
      <c r="AM39" s="341">
        <v>854.6</v>
      </c>
      <c r="AN39" s="341">
        <v>895.3</v>
      </c>
      <c r="AO39" s="341">
        <v>896.7</v>
      </c>
      <c r="AP39" s="341">
        <v>906.7</v>
      </c>
      <c r="AQ39" s="341">
        <v>860.9</v>
      </c>
      <c r="AR39" s="341">
        <v>901.4</v>
      </c>
      <c r="AS39" s="341">
        <v>898.8</v>
      </c>
      <c r="AT39" s="341">
        <v>906.8</v>
      </c>
      <c r="AU39" s="341">
        <v>862.8</v>
      </c>
      <c r="AV39" s="341">
        <v>905.9</v>
      </c>
      <c r="AW39" s="341">
        <v>901.9</v>
      </c>
      <c r="AX39" s="341">
        <v>906.4</v>
      </c>
      <c r="AY39" s="341">
        <v>856.6</v>
      </c>
      <c r="AZ39" s="341">
        <v>896</v>
      </c>
      <c r="BA39" s="358">
        <v>888.1</v>
      </c>
      <c r="BB39" s="288"/>
      <c r="BC39" s="308">
        <f t="shared" si="13"/>
        <v>6.1000000000000227</v>
      </c>
      <c r="BD39" s="332">
        <f t="shared" si="13"/>
        <v>2.0999999999999091</v>
      </c>
      <c r="BE39" s="332">
        <f t="shared" si="13"/>
        <v>9.9999999999909051E-2</v>
      </c>
      <c r="BF39" s="332">
        <f t="shared" si="13"/>
        <v>1.8999999999999773</v>
      </c>
      <c r="BG39" s="332">
        <f t="shared" si="13"/>
        <v>4.5</v>
      </c>
      <c r="BH39" s="332">
        <f t="shared" si="13"/>
        <v>3.1000000000000227</v>
      </c>
      <c r="BI39" s="332">
        <f t="shared" si="13"/>
        <v>-0.39999999999997726</v>
      </c>
      <c r="BJ39" s="332">
        <f t="shared" si="12"/>
        <v>-6.1999999999999318</v>
      </c>
      <c r="BK39" s="332">
        <f t="shared" si="12"/>
        <v>-9.8999999999999773</v>
      </c>
      <c r="BL39" s="305">
        <f t="shared" si="11"/>
        <v>-13.799999999999955</v>
      </c>
      <c r="BN39" s="307">
        <f t="shared" si="6"/>
        <v>6.8133586507315158E-3</v>
      </c>
      <c r="BO39" s="333">
        <f t="shared" si="6"/>
        <v>2.3419203747072626E-3</v>
      </c>
      <c r="BP39" s="333">
        <f t="shared" si="6"/>
        <v>1.1029006286533694E-4</v>
      </c>
      <c r="BQ39" s="333">
        <f t="shared" si="6"/>
        <v>2.2069926820769137E-3</v>
      </c>
      <c r="BR39" s="333">
        <f t="shared" si="6"/>
        <v>4.9922343021966409E-3</v>
      </c>
      <c r="BS39" s="333">
        <f t="shared" si="6"/>
        <v>3.4490431686693412E-3</v>
      </c>
      <c r="BT39" s="333">
        <f t="shared" si="7"/>
        <v>-4.4111160123505577E-4</v>
      </c>
      <c r="BU39" s="333">
        <f t="shared" si="8"/>
        <v>-7.1859063514139176E-3</v>
      </c>
      <c r="BV39" s="333">
        <f t="shared" si="9"/>
        <v>-1.0928358538469962E-2</v>
      </c>
      <c r="BW39" s="306">
        <f t="shared" si="10"/>
        <v>-1.5301031156447431E-2</v>
      </c>
    </row>
    <row r="40" spans="1:75" s="77" customFormat="1" ht="14.4" x14ac:dyDescent="0.3">
      <c r="A40" s="76">
        <v>36</v>
      </c>
      <c r="B40" s="95" t="s">
        <v>130</v>
      </c>
      <c r="C40" s="75" t="s">
        <v>172</v>
      </c>
      <c r="D40" s="341">
        <v>289</v>
      </c>
      <c r="E40" s="341">
        <v>277.10000000000002</v>
      </c>
      <c r="F40" s="341">
        <v>277.7</v>
      </c>
      <c r="G40" s="341">
        <v>265.39999999999998</v>
      </c>
      <c r="H40" s="341">
        <v>284.2</v>
      </c>
      <c r="I40" s="341">
        <v>270.89999999999998</v>
      </c>
      <c r="J40" s="341">
        <v>271.10000000000002</v>
      </c>
      <c r="K40" s="341">
        <v>257.39999999999998</v>
      </c>
      <c r="L40" s="341">
        <v>275.2</v>
      </c>
      <c r="M40" s="341">
        <v>265</v>
      </c>
      <c r="N40" s="341">
        <v>266.60000000000002</v>
      </c>
      <c r="O40" s="341">
        <v>254.7</v>
      </c>
      <c r="P40" s="341">
        <v>276.3</v>
      </c>
      <c r="Q40" s="341">
        <v>267.60000000000002</v>
      </c>
      <c r="R40" s="341">
        <v>268.8</v>
      </c>
      <c r="S40" s="341">
        <v>256.5</v>
      </c>
      <c r="T40" s="341">
        <v>276.7</v>
      </c>
      <c r="U40" s="341">
        <v>267.5</v>
      </c>
      <c r="V40" s="341">
        <v>268.8</v>
      </c>
      <c r="W40" s="341">
        <v>255.7</v>
      </c>
      <c r="X40" s="341">
        <v>279</v>
      </c>
      <c r="Y40" s="341">
        <v>270.39999999999998</v>
      </c>
      <c r="Z40" s="341">
        <v>272</v>
      </c>
      <c r="AA40" s="341">
        <v>259.5</v>
      </c>
      <c r="AB40" s="341">
        <v>283.60000000000002</v>
      </c>
      <c r="AC40" s="341">
        <v>274.60000000000002</v>
      </c>
      <c r="AD40" s="341">
        <v>277.10000000000002</v>
      </c>
      <c r="AE40" s="341">
        <v>265.10000000000002</v>
      </c>
      <c r="AF40" s="341">
        <v>289.8</v>
      </c>
      <c r="AG40" s="341">
        <v>281.89999999999998</v>
      </c>
      <c r="AH40" s="341">
        <v>282.7</v>
      </c>
      <c r="AI40" s="341">
        <v>270.10000000000002</v>
      </c>
      <c r="AJ40" s="341">
        <v>294.5</v>
      </c>
      <c r="AK40" s="341">
        <v>285.5</v>
      </c>
      <c r="AL40" s="341">
        <v>286.3</v>
      </c>
      <c r="AM40" s="341">
        <v>274.10000000000002</v>
      </c>
      <c r="AN40" s="341">
        <v>301.8</v>
      </c>
      <c r="AO40" s="341">
        <v>292.89999999999998</v>
      </c>
      <c r="AP40" s="341">
        <v>293.7</v>
      </c>
      <c r="AQ40" s="341">
        <v>281.2</v>
      </c>
      <c r="AR40" s="341">
        <v>309.39999999999998</v>
      </c>
      <c r="AS40" s="341">
        <v>299.2</v>
      </c>
      <c r="AT40" s="341">
        <v>301.10000000000002</v>
      </c>
      <c r="AU40" s="341">
        <v>287.60000000000002</v>
      </c>
      <c r="AV40" s="341">
        <v>314.89999999999998</v>
      </c>
      <c r="AW40" s="341">
        <v>304.7</v>
      </c>
      <c r="AX40" s="341">
        <v>306.8</v>
      </c>
      <c r="AY40" s="341">
        <v>293</v>
      </c>
      <c r="AZ40" s="341">
        <v>317.89999999999998</v>
      </c>
      <c r="BA40" s="358">
        <v>306.8</v>
      </c>
      <c r="BB40" s="288"/>
      <c r="BC40" s="308">
        <f t="shared" si="13"/>
        <v>7.5999999999999659</v>
      </c>
      <c r="BD40" s="332">
        <f t="shared" si="13"/>
        <v>6.3000000000000114</v>
      </c>
      <c r="BE40" s="332">
        <f t="shared" si="13"/>
        <v>7.4000000000000341</v>
      </c>
      <c r="BF40" s="332">
        <f t="shared" si="13"/>
        <v>6.4000000000000341</v>
      </c>
      <c r="BG40" s="332">
        <f t="shared" si="13"/>
        <v>5.5</v>
      </c>
      <c r="BH40" s="332">
        <f t="shared" si="13"/>
        <v>5.5</v>
      </c>
      <c r="BI40" s="332">
        <f t="shared" si="13"/>
        <v>5.6999999999999886</v>
      </c>
      <c r="BJ40" s="332">
        <f t="shared" si="12"/>
        <v>5.3999999999999773</v>
      </c>
      <c r="BK40" s="332">
        <f t="shared" si="12"/>
        <v>3</v>
      </c>
      <c r="BL40" s="305">
        <f t="shared" si="11"/>
        <v>2.1000000000000227</v>
      </c>
      <c r="BN40" s="307">
        <f t="shared" si="6"/>
        <v>2.5182239893969394E-2</v>
      </c>
      <c r="BO40" s="333">
        <f t="shared" si="6"/>
        <v>2.1509047456469865E-2</v>
      </c>
      <c r="BP40" s="333">
        <f t="shared" si="6"/>
        <v>2.5195778004766911E-2</v>
      </c>
      <c r="BQ40" s="333">
        <f t="shared" si="6"/>
        <v>2.2759601706970223E-2</v>
      </c>
      <c r="BR40" s="333">
        <f t="shared" si="6"/>
        <v>1.7776341305753007E-2</v>
      </c>
      <c r="BS40" s="333">
        <f t="shared" si="6"/>
        <v>1.8382352941176405E-2</v>
      </c>
      <c r="BT40" s="333">
        <f t="shared" si="7"/>
        <v>1.8930587844569802E-2</v>
      </c>
      <c r="BU40" s="333">
        <f t="shared" si="8"/>
        <v>1.8776077885952702E-2</v>
      </c>
      <c r="BV40" s="333">
        <f t="shared" si="9"/>
        <v>9.5268339155287762E-3</v>
      </c>
      <c r="BW40" s="306">
        <f t="shared" si="10"/>
        <v>6.8920249425665769E-3</v>
      </c>
    </row>
    <row r="41" spans="1:75" ht="14.4" x14ac:dyDescent="0.3">
      <c r="A41" s="78"/>
      <c r="B41" s="78"/>
      <c r="C41" s="73" t="s">
        <v>132</v>
      </c>
      <c r="D41" s="277">
        <v>4532.3</v>
      </c>
      <c r="E41" s="277">
        <v>4532.5</v>
      </c>
      <c r="F41" s="277">
        <v>4665.8999999999996</v>
      </c>
      <c r="G41" s="277">
        <v>4495.1000000000004</v>
      </c>
      <c r="H41" s="277">
        <v>4472.7</v>
      </c>
      <c r="I41" s="277">
        <v>4429.8</v>
      </c>
      <c r="J41" s="277">
        <v>4543.2</v>
      </c>
      <c r="K41" s="277">
        <v>4398.5</v>
      </c>
      <c r="L41" s="277">
        <v>4427.8999999999996</v>
      </c>
      <c r="M41" s="277">
        <v>4437.3999999999996</v>
      </c>
      <c r="N41" s="277">
        <v>4610</v>
      </c>
      <c r="O41" s="277">
        <v>4482.1000000000004</v>
      </c>
      <c r="P41" s="277">
        <v>4551.8</v>
      </c>
      <c r="Q41" s="277">
        <v>4547.8</v>
      </c>
      <c r="R41" s="277">
        <v>4709.1000000000004</v>
      </c>
      <c r="S41" s="277">
        <v>4565.3999999999996</v>
      </c>
      <c r="T41" s="277">
        <v>4603.6000000000004</v>
      </c>
      <c r="U41" s="277">
        <v>4581.3999999999996</v>
      </c>
      <c r="V41" s="277">
        <v>4735.5</v>
      </c>
      <c r="W41" s="277">
        <v>4587.1000000000004</v>
      </c>
      <c r="X41" s="277">
        <v>4637.3</v>
      </c>
      <c r="Y41" s="277">
        <v>4621</v>
      </c>
      <c r="Z41" s="277">
        <v>4782.5</v>
      </c>
      <c r="AA41" s="277">
        <v>4646.8999999999996</v>
      </c>
      <c r="AB41" s="277">
        <v>4682.8</v>
      </c>
      <c r="AC41" s="277">
        <v>4680.2</v>
      </c>
      <c r="AD41" s="277">
        <v>4872.7</v>
      </c>
      <c r="AE41" s="277">
        <v>4713.6000000000004</v>
      </c>
      <c r="AF41" s="277">
        <v>4771.5</v>
      </c>
      <c r="AG41" s="277">
        <v>4735.5</v>
      </c>
      <c r="AH41" s="277">
        <v>4923.8</v>
      </c>
      <c r="AI41" s="277">
        <v>4798.7</v>
      </c>
      <c r="AJ41" s="277">
        <v>4855.8999999999996</v>
      </c>
      <c r="AK41" s="277">
        <v>4855.6000000000004</v>
      </c>
      <c r="AL41" s="277">
        <v>4991.7</v>
      </c>
      <c r="AM41" s="277">
        <v>4882.7</v>
      </c>
      <c r="AN41" s="277">
        <v>4965.3</v>
      </c>
      <c r="AO41" s="277">
        <v>4970.3999999999996</v>
      </c>
      <c r="AP41" s="277">
        <v>5125.1000000000004</v>
      </c>
      <c r="AQ41" s="277">
        <v>5005.3</v>
      </c>
      <c r="AR41" s="277">
        <v>5066.6000000000004</v>
      </c>
      <c r="AS41" s="277">
        <v>5058</v>
      </c>
      <c r="AT41" s="277">
        <v>5190.7</v>
      </c>
      <c r="AU41" s="277">
        <v>5075.3999999999996</v>
      </c>
      <c r="AV41" s="277">
        <v>5099.6000000000004</v>
      </c>
      <c r="AW41" s="277">
        <v>5082.3999999999996</v>
      </c>
      <c r="AX41" s="277">
        <v>5222.8999999999996</v>
      </c>
      <c r="AY41" s="277">
        <v>5102.5</v>
      </c>
      <c r="AZ41" s="277">
        <v>5092.6000000000004</v>
      </c>
      <c r="BA41" s="359">
        <v>4979.8999999999996</v>
      </c>
      <c r="BB41" s="288"/>
      <c r="BC41" s="309">
        <f t="shared" si="13"/>
        <v>101.30000000000018</v>
      </c>
      <c r="BD41" s="310">
        <f t="shared" si="13"/>
        <v>87.600000000000364</v>
      </c>
      <c r="BE41" s="310">
        <f t="shared" si="13"/>
        <v>65.599999999999454</v>
      </c>
      <c r="BF41" s="310">
        <f t="shared" si="13"/>
        <v>70.099999999999454</v>
      </c>
      <c r="BG41" s="310">
        <f t="shared" si="13"/>
        <v>33</v>
      </c>
      <c r="BH41" s="310">
        <f>IFERROR(AW41-AS41,"..")</f>
        <v>24.399999999999636</v>
      </c>
      <c r="BI41" s="310">
        <f>IFERROR(AX41-AT41,"..")</f>
        <v>32.199999999999818</v>
      </c>
      <c r="BJ41" s="310">
        <f t="shared" si="12"/>
        <v>27.100000000000364</v>
      </c>
      <c r="BK41" s="310">
        <f t="shared" si="12"/>
        <v>-7</v>
      </c>
      <c r="BL41" s="311">
        <f t="shared" si="11"/>
        <v>-102.5</v>
      </c>
      <c r="BN41" s="352">
        <f t="shared" si="6"/>
        <v>2.0401587013876288E-2</v>
      </c>
      <c r="BO41" s="353">
        <f t="shared" si="6"/>
        <v>1.7624336069531621E-2</v>
      </c>
      <c r="BP41" s="353">
        <f t="shared" si="6"/>
        <v>1.2799750248775554E-2</v>
      </c>
      <c r="BQ41" s="353">
        <f t="shared" si="6"/>
        <v>1.4005154536191444E-2</v>
      </c>
      <c r="BR41" s="353">
        <f t="shared" si="6"/>
        <v>6.5132435953103585E-3</v>
      </c>
      <c r="BS41" s="353">
        <f t="shared" si="6"/>
        <v>4.8240411229734104E-3</v>
      </c>
      <c r="BT41" s="353">
        <f t="shared" si="7"/>
        <v>6.2034022386190379E-3</v>
      </c>
      <c r="BU41" s="353">
        <f t="shared" si="8"/>
        <v>5.3394806320685717E-3</v>
      </c>
      <c r="BV41" s="353">
        <f t="shared" si="9"/>
        <v>-1.372656678955253E-3</v>
      </c>
      <c r="BW41" s="354">
        <f t="shared" si="10"/>
        <v>-2.0167637336691357E-2</v>
      </c>
    </row>
    <row r="42" spans="1:75" x14ac:dyDescent="0.3">
      <c r="C42" s="80"/>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2"/>
      <c r="AJ42" s="82"/>
      <c r="AK42" s="82"/>
      <c r="AN42" s="82"/>
      <c r="BM42" s="80"/>
    </row>
    <row r="43" spans="1:75" x14ac:dyDescent="0.3">
      <c r="C43" s="80"/>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2"/>
      <c r="AJ43" s="82"/>
      <c r="AK43" s="82"/>
      <c r="AN43" s="82"/>
      <c r="BM43" s="80"/>
    </row>
    <row r="44" spans="1:75" x14ac:dyDescent="0.3">
      <c r="C44" s="69" t="s">
        <v>328</v>
      </c>
      <c r="AI44" s="80"/>
      <c r="AJ44" s="80"/>
      <c r="AK44" s="80"/>
      <c r="AN44" s="80"/>
      <c r="BC44" s="92" t="s">
        <v>176</v>
      </c>
      <c r="BM44" s="80"/>
      <c r="BN44" s="104" t="s">
        <v>176</v>
      </c>
    </row>
    <row r="45" spans="1:75" x14ac:dyDescent="0.3">
      <c r="C45" s="69" t="s">
        <v>329</v>
      </c>
      <c r="AI45" s="80"/>
      <c r="AJ45" s="80"/>
      <c r="AK45" s="80"/>
      <c r="AN45" s="80"/>
      <c r="BC45" s="92" t="s">
        <v>202</v>
      </c>
      <c r="BM45" s="80"/>
      <c r="BN45" s="104" t="s">
        <v>178</v>
      </c>
    </row>
    <row r="46" spans="1:75" x14ac:dyDescent="0.3">
      <c r="C46" s="84" t="s">
        <v>133</v>
      </c>
      <c r="D46" s="73" t="s">
        <v>203</v>
      </c>
      <c r="E46" s="73" t="s">
        <v>204</v>
      </c>
      <c r="F46" s="73" t="s">
        <v>205</v>
      </c>
      <c r="G46" s="73" t="s">
        <v>206</v>
      </c>
      <c r="H46" s="73" t="s">
        <v>207</v>
      </c>
      <c r="I46" s="73" t="s">
        <v>208</v>
      </c>
      <c r="J46" s="73" t="s">
        <v>209</v>
      </c>
      <c r="K46" s="73" t="s">
        <v>210</v>
      </c>
      <c r="L46" s="73" t="s">
        <v>211</v>
      </c>
      <c r="M46" s="73" t="s">
        <v>212</v>
      </c>
      <c r="N46" s="73" t="s">
        <v>213</v>
      </c>
      <c r="O46" s="73" t="s">
        <v>214</v>
      </c>
      <c r="P46" s="73" t="s">
        <v>215</v>
      </c>
      <c r="Q46" s="73" t="s">
        <v>216</v>
      </c>
      <c r="R46" s="73" t="s">
        <v>217</v>
      </c>
      <c r="S46" s="73" t="s">
        <v>218</v>
      </c>
      <c r="T46" s="73" t="s">
        <v>219</v>
      </c>
      <c r="U46" s="73" t="s">
        <v>220</v>
      </c>
      <c r="V46" s="73" t="s">
        <v>221</v>
      </c>
      <c r="W46" s="73" t="s">
        <v>222</v>
      </c>
      <c r="X46" s="73" t="s">
        <v>223</v>
      </c>
      <c r="Y46" s="73" t="s">
        <v>224</v>
      </c>
      <c r="Z46" s="73" t="s">
        <v>225</v>
      </c>
      <c r="AA46" s="73" t="s">
        <v>226</v>
      </c>
      <c r="AB46" s="73" t="s">
        <v>227</v>
      </c>
      <c r="AC46" s="73" t="s">
        <v>228</v>
      </c>
      <c r="AD46" s="73" t="s">
        <v>229</v>
      </c>
      <c r="AE46" s="73" t="s">
        <v>230</v>
      </c>
      <c r="AF46" s="73" t="s">
        <v>231</v>
      </c>
      <c r="AG46" s="73" t="s">
        <v>232</v>
      </c>
      <c r="AH46" s="73" t="s">
        <v>233</v>
      </c>
      <c r="AI46" s="73" t="s">
        <v>234</v>
      </c>
      <c r="AJ46" s="73" t="s">
        <v>235</v>
      </c>
      <c r="AK46" s="73" t="s">
        <v>238</v>
      </c>
      <c r="AL46" s="73" t="s">
        <v>240</v>
      </c>
      <c r="AM46" s="72" t="s">
        <v>242</v>
      </c>
      <c r="AN46" s="73" t="s">
        <v>245</v>
      </c>
      <c r="AO46" s="73" t="s">
        <v>252</v>
      </c>
      <c r="AP46" s="73" t="s">
        <v>256</v>
      </c>
      <c r="AQ46" s="73" t="s">
        <v>260</v>
      </c>
      <c r="AR46" s="85" t="s">
        <v>317</v>
      </c>
      <c r="AS46" s="85" t="s">
        <v>331</v>
      </c>
      <c r="AT46" s="85" t="s">
        <v>333</v>
      </c>
      <c r="AU46" s="85" t="s">
        <v>339</v>
      </c>
      <c r="AV46" s="85" t="s">
        <v>341</v>
      </c>
      <c r="AW46" s="85" t="s">
        <v>344</v>
      </c>
      <c r="AX46" s="85" t="s">
        <v>346</v>
      </c>
      <c r="AY46" s="85" t="s">
        <v>355</v>
      </c>
      <c r="AZ46" s="85" t="s">
        <v>366</v>
      </c>
      <c r="BA46" s="304" t="s">
        <v>390</v>
      </c>
      <c r="BC46" s="351" t="s">
        <v>317</v>
      </c>
      <c r="BD46" s="85" t="s">
        <v>331</v>
      </c>
      <c r="BE46" s="85" t="s">
        <v>333</v>
      </c>
      <c r="BF46" s="85" t="s">
        <v>339</v>
      </c>
      <c r="BG46" s="85" t="s">
        <v>341</v>
      </c>
      <c r="BH46" s="85" t="s">
        <v>344</v>
      </c>
      <c r="BI46" s="85" t="s">
        <v>346</v>
      </c>
      <c r="BJ46" s="85" t="s">
        <v>355</v>
      </c>
      <c r="BK46" s="85" t="s">
        <v>366</v>
      </c>
      <c r="BL46" s="304" t="s">
        <v>390</v>
      </c>
      <c r="BM46" s="80"/>
      <c r="BN46" s="351" t="s">
        <v>317</v>
      </c>
      <c r="BO46" s="85" t="s">
        <v>331</v>
      </c>
      <c r="BP46" s="85" t="s">
        <v>333</v>
      </c>
      <c r="BQ46" s="85" t="s">
        <v>339</v>
      </c>
      <c r="BR46" s="85" t="s">
        <v>341</v>
      </c>
      <c r="BS46" s="85" t="s">
        <v>344</v>
      </c>
      <c r="BT46" s="85" t="s">
        <v>346</v>
      </c>
      <c r="BU46" s="85" t="s">
        <v>355</v>
      </c>
      <c r="BV46" s="85" t="s">
        <v>366</v>
      </c>
      <c r="BW46" s="304" t="s">
        <v>390</v>
      </c>
    </row>
    <row r="47" spans="1:75" ht="14.4" x14ac:dyDescent="0.3">
      <c r="C47" s="95" t="s">
        <v>123</v>
      </c>
      <c r="D47" s="334">
        <f>D5</f>
        <v>96.7</v>
      </c>
      <c r="E47" s="334">
        <f t="shared" ref="E47:BA48" si="14">E5</f>
        <v>89.7</v>
      </c>
      <c r="F47" s="334">
        <f t="shared" si="14"/>
        <v>91.9</v>
      </c>
      <c r="G47" s="334">
        <f t="shared" si="14"/>
        <v>91.2</v>
      </c>
      <c r="H47" s="334">
        <f t="shared" si="14"/>
        <v>95.9</v>
      </c>
      <c r="I47" s="334">
        <f t="shared" si="14"/>
        <v>90.6</v>
      </c>
      <c r="J47" s="334">
        <f t="shared" si="14"/>
        <v>93.7</v>
      </c>
      <c r="K47" s="334">
        <f t="shared" si="14"/>
        <v>88.6</v>
      </c>
      <c r="L47" s="334">
        <f t="shared" si="14"/>
        <v>99.7</v>
      </c>
      <c r="M47" s="334">
        <f t="shared" si="14"/>
        <v>95.1</v>
      </c>
      <c r="N47" s="334">
        <f t="shared" si="14"/>
        <v>99.6</v>
      </c>
      <c r="O47" s="334">
        <f t="shared" si="14"/>
        <v>93.7</v>
      </c>
      <c r="P47" s="334">
        <f t="shared" si="14"/>
        <v>110.1</v>
      </c>
      <c r="Q47" s="334">
        <f t="shared" si="14"/>
        <v>103.3</v>
      </c>
      <c r="R47" s="334">
        <f t="shared" si="14"/>
        <v>107.3</v>
      </c>
      <c r="S47" s="334">
        <f t="shared" si="14"/>
        <v>104.1</v>
      </c>
      <c r="T47" s="334">
        <f t="shared" si="14"/>
        <v>115.4</v>
      </c>
      <c r="U47" s="334">
        <f t="shared" si="14"/>
        <v>104.2</v>
      </c>
      <c r="V47" s="334">
        <f t="shared" si="14"/>
        <v>107.1</v>
      </c>
      <c r="W47" s="334">
        <f t="shared" si="14"/>
        <v>105.3</v>
      </c>
      <c r="X47" s="334">
        <f t="shared" si="14"/>
        <v>114.6</v>
      </c>
      <c r="Y47" s="334">
        <f t="shared" si="14"/>
        <v>108.3</v>
      </c>
      <c r="Z47" s="334">
        <f t="shared" si="14"/>
        <v>106.7</v>
      </c>
      <c r="AA47" s="334">
        <f t="shared" si="14"/>
        <v>104</v>
      </c>
      <c r="AB47" s="334">
        <f t="shared" si="14"/>
        <v>113.8</v>
      </c>
      <c r="AC47" s="334">
        <f t="shared" si="14"/>
        <v>106.9</v>
      </c>
      <c r="AD47" s="334">
        <f t="shared" si="14"/>
        <v>111.2</v>
      </c>
      <c r="AE47" s="334">
        <f t="shared" si="14"/>
        <v>101.8</v>
      </c>
      <c r="AF47" s="334">
        <f t="shared" si="14"/>
        <v>118.4</v>
      </c>
      <c r="AG47" s="334">
        <f t="shared" si="14"/>
        <v>106.8</v>
      </c>
      <c r="AH47" s="334">
        <f t="shared" si="14"/>
        <v>107.2</v>
      </c>
      <c r="AI47" s="334">
        <f t="shared" si="14"/>
        <v>94.6</v>
      </c>
      <c r="AJ47" s="334">
        <f t="shared" si="14"/>
        <v>112</v>
      </c>
      <c r="AK47" s="334">
        <f t="shared" si="14"/>
        <v>104.7</v>
      </c>
      <c r="AL47" s="334">
        <f t="shared" si="14"/>
        <v>101.8</v>
      </c>
      <c r="AM47" s="334">
        <f t="shared" si="14"/>
        <v>95.8</v>
      </c>
      <c r="AN47" s="334">
        <f t="shared" si="14"/>
        <v>110.1</v>
      </c>
      <c r="AO47" s="334">
        <f t="shared" si="14"/>
        <v>104.8</v>
      </c>
      <c r="AP47" s="334">
        <f t="shared" si="14"/>
        <v>103.8</v>
      </c>
      <c r="AQ47" s="334">
        <f t="shared" si="14"/>
        <v>97</v>
      </c>
      <c r="AR47" s="334">
        <f t="shared" si="14"/>
        <v>109.5</v>
      </c>
      <c r="AS47" s="334">
        <f t="shared" si="14"/>
        <v>97.1</v>
      </c>
      <c r="AT47" s="334">
        <f t="shared" si="14"/>
        <v>100.7</v>
      </c>
      <c r="AU47" s="334">
        <f t="shared" si="14"/>
        <v>96.3</v>
      </c>
      <c r="AV47" s="334">
        <f t="shared" si="14"/>
        <v>107.5</v>
      </c>
      <c r="AW47" s="334">
        <f t="shared" si="14"/>
        <v>97.8</v>
      </c>
      <c r="AX47" s="334">
        <f t="shared" si="14"/>
        <v>97.9</v>
      </c>
      <c r="AY47" s="334">
        <f t="shared" si="14"/>
        <v>96.5</v>
      </c>
      <c r="AZ47" s="334">
        <f t="shared" si="14"/>
        <v>106.3</v>
      </c>
      <c r="BA47" s="413">
        <f t="shared" si="14"/>
        <v>100.3</v>
      </c>
      <c r="BB47" s="288"/>
      <c r="BC47" s="312">
        <f t="shared" ref="BC47:BG56" si="15">AR47-AN47</f>
        <v>-0.59999999999999432</v>
      </c>
      <c r="BD47" s="338">
        <f t="shared" si="15"/>
        <v>-7.7000000000000028</v>
      </c>
      <c r="BE47" s="338">
        <f t="shared" si="15"/>
        <v>-3.0999999999999943</v>
      </c>
      <c r="BF47" s="338">
        <f t="shared" si="15"/>
        <v>-0.70000000000000284</v>
      </c>
      <c r="BG47" s="338">
        <f t="shared" si="15"/>
        <v>-2</v>
      </c>
      <c r="BH47" s="338">
        <f>AW47-AS47</f>
        <v>0.70000000000000284</v>
      </c>
      <c r="BI47" s="338">
        <f>AX47-AT47</f>
        <v>-2.7999999999999972</v>
      </c>
      <c r="BJ47" s="338">
        <f>AY47-AU47</f>
        <v>0.20000000000000284</v>
      </c>
      <c r="BK47" s="338">
        <f>AZ47-AV47</f>
        <v>-1.2000000000000028</v>
      </c>
      <c r="BL47" s="313">
        <f>BA47-AW47</f>
        <v>2.5</v>
      </c>
      <c r="BM47" s="288"/>
      <c r="BN47" s="315">
        <f t="shared" ref="BN47:BW47" si="16">AR47/AN47-1</f>
        <v>-5.4495912806539204E-3</v>
      </c>
      <c r="BO47" s="339">
        <f t="shared" si="16"/>
        <v>-7.3473282442748089E-2</v>
      </c>
      <c r="BP47" s="339">
        <f t="shared" si="16"/>
        <v>-2.9865125240847723E-2</v>
      </c>
      <c r="BQ47" s="339">
        <f t="shared" si="16"/>
        <v>-7.2164948453607991E-3</v>
      </c>
      <c r="BR47" s="339">
        <f t="shared" si="16"/>
        <v>-1.8264840182648401E-2</v>
      </c>
      <c r="BS47" s="339">
        <f t="shared" si="16"/>
        <v>7.2090628218330899E-3</v>
      </c>
      <c r="BT47" s="339">
        <f t="shared" si="16"/>
        <v>-2.7805362462760663E-2</v>
      </c>
      <c r="BU47" s="339">
        <f t="shared" si="16"/>
        <v>2.0768431983384517E-3</v>
      </c>
      <c r="BV47" s="339">
        <f t="shared" si="16"/>
        <v>-1.1162790697674452E-2</v>
      </c>
      <c r="BW47" s="314">
        <f t="shared" si="16"/>
        <v>2.556237218813906E-2</v>
      </c>
    </row>
    <row r="48" spans="1:75" ht="14.4" x14ac:dyDescent="0.3">
      <c r="C48" s="95" t="s">
        <v>124</v>
      </c>
      <c r="D48" s="334">
        <f>D6</f>
        <v>9.4</v>
      </c>
      <c r="E48" s="334">
        <f t="shared" si="14"/>
        <v>7.7</v>
      </c>
      <c r="F48" s="334">
        <f t="shared" si="14"/>
        <v>8.8000000000000007</v>
      </c>
      <c r="G48" s="334">
        <f t="shared" si="14"/>
        <v>8</v>
      </c>
      <c r="H48" s="334">
        <f t="shared" si="14"/>
        <v>9.5</v>
      </c>
      <c r="I48" s="334">
        <f t="shared" si="14"/>
        <v>6.9</v>
      </c>
      <c r="J48" s="334">
        <f t="shared" si="14"/>
        <v>7.9</v>
      </c>
      <c r="K48" s="334">
        <f t="shared" si="14"/>
        <v>7.4</v>
      </c>
      <c r="L48" s="334">
        <f t="shared" si="14"/>
        <v>9.1999999999999993</v>
      </c>
      <c r="M48" s="334">
        <f t="shared" si="14"/>
        <v>7.5</v>
      </c>
      <c r="N48" s="334">
        <f t="shared" si="14"/>
        <v>8.1</v>
      </c>
      <c r="O48" s="334">
        <f t="shared" si="14"/>
        <v>7.5</v>
      </c>
      <c r="P48" s="334">
        <f t="shared" si="14"/>
        <v>9.6</v>
      </c>
      <c r="Q48" s="334">
        <f t="shared" si="14"/>
        <v>8.1999999999999993</v>
      </c>
      <c r="R48" s="334">
        <f t="shared" si="14"/>
        <v>8.6</v>
      </c>
      <c r="S48" s="334">
        <f t="shared" si="14"/>
        <v>7.4</v>
      </c>
      <c r="T48" s="334">
        <f t="shared" si="14"/>
        <v>9.4</v>
      </c>
      <c r="U48" s="334">
        <f t="shared" si="14"/>
        <v>8.9</v>
      </c>
      <c r="V48" s="334">
        <f t="shared" si="14"/>
        <v>9.1</v>
      </c>
      <c r="W48" s="334">
        <f t="shared" si="14"/>
        <v>7.7</v>
      </c>
      <c r="X48" s="334">
        <f t="shared" si="14"/>
        <v>10.1</v>
      </c>
      <c r="Y48" s="334">
        <f t="shared" si="14"/>
        <v>8.6999999999999993</v>
      </c>
      <c r="Z48" s="334">
        <f t="shared" si="14"/>
        <v>9.4</v>
      </c>
      <c r="AA48" s="334">
        <f t="shared" si="14"/>
        <v>7.8</v>
      </c>
      <c r="AB48" s="334">
        <f t="shared" si="14"/>
        <v>10.4</v>
      </c>
      <c r="AC48" s="334">
        <f t="shared" si="14"/>
        <v>8.8000000000000007</v>
      </c>
      <c r="AD48" s="334">
        <f t="shared" si="14"/>
        <v>9.4</v>
      </c>
      <c r="AE48" s="334">
        <f t="shared" si="14"/>
        <v>7.6</v>
      </c>
      <c r="AF48" s="334">
        <f t="shared" si="14"/>
        <v>10.199999999999999</v>
      </c>
      <c r="AG48" s="334">
        <f t="shared" si="14"/>
        <v>8</v>
      </c>
      <c r="AH48" s="334">
        <f t="shared" si="14"/>
        <v>8.6</v>
      </c>
      <c r="AI48" s="334">
        <f t="shared" si="14"/>
        <v>7.1</v>
      </c>
      <c r="AJ48" s="334">
        <f t="shared" si="14"/>
        <v>9.6</v>
      </c>
      <c r="AK48" s="334">
        <f t="shared" si="14"/>
        <v>8.1999999999999993</v>
      </c>
      <c r="AL48" s="334">
        <f t="shared" si="14"/>
        <v>8.4</v>
      </c>
      <c r="AM48" s="334">
        <f t="shared" si="14"/>
        <v>7</v>
      </c>
      <c r="AN48" s="334">
        <f t="shared" si="14"/>
        <v>9.1999999999999993</v>
      </c>
      <c r="AO48" s="334">
        <f t="shared" si="14"/>
        <v>8</v>
      </c>
      <c r="AP48" s="334">
        <f t="shared" si="14"/>
        <v>8.3000000000000007</v>
      </c>
      <c r="AQ48" s="334">
        <f t="shared" si="14"/>
        <v>7.1</v>
      </c>
      <c r="AR48" s="334">
        <f t="shared" si="14"/>
        <v>9.6</v>
      </c>
      <c r="AS48" s="334">
        <f t="shared" si="14"/>
        <v>8.6</v>
      </c>
      <c r="AT48" s="334">
        <f t="shared" si="14"/>
        <v>8.6999999999999993</v>
      </c>
      <c r="AU48" s="334">
        <f t="shared" si="14"/>
        <v>7.1</v>
      </c>
      <c r="AV48" s="334">
        <f t="shared" si="14"/>
        <v>8.8000000000000007</v>
      </c>
      <c r="AW48" s="334">
        <f t="shared" si="14"/>
        <v>8.5</v>
      </c>
      <c r="AX48" s="334">
        <f t="shared" si="14"/>
        <v>8.8000000000000007</v>
      </c>
      <c r="AY48" s="334">
        <f t="shared" si="14"/>
        <v>7.3</v>
      </c>
      <c r="AZ48" s="334">
        <f t="shared" si="14"/>
        <v>9.1999999999999993</v>
      </c>
      <c r="BA48" s="360">
        <f t="shared" si="14"/>
        <v>8.9</v>
      </c>
      <c r="BB48" s="288"/>
      <c r="BC48" s="312">
        <f t="shared" si="15"/>
        <v>0.40000000000000036</v>
      </c>
      <c r="BD48" s="338">
        <f t="shared" si="15"/>
        <v>0.59999999999999964</v>
      </c>
      <c r="BE48" s="338">
        <f t="shared" si="15"/>
        <v>0.39999999999999858</v>
      </c>
      <c r="BF48" s="338">
        <f t="shared" si="15"/>
        <v>0</v>
      </c>
      <c r="BG48" s="338">
        <f t="shared" si="15"/>
        <v>-0.79999999999999893</v>
      </c>
      <c r="BH48" s="338">
        <f t="shared" ref="BH48:BH56" si="17">AW48-AS48</f>
        <v>-9.9999999999999645E-2</v>
      </c>
      <c r="BI48" s="338">
        <f t="shared" ref="BI48:BI56" si="18">AX48-AT48</f>
        <v>0.10000000000000142</v>
      </c>
      <c r="BJ48" s="338">
        <f t="shared" ref="BJ48:BJ56" si="19">AY48-AU48</f>
        <v>0.20000000000000018</v>
      </c>
      <c r="BK48" s="338">
        <f t="shared" ref="BK48:BK56" si="20">AZ48-AV48</f>
        <v>0.39999999999999858</v>
      </c>
      <c r="BL48" s="313">
        <f t="shared" ref="BL48:BL56" si="21">BA48-AW48</f>
        <v>0.40000000000000036</v>
      </c>
      <c r="BM48" s="288"/>
      <c r="BN48" s="315">
        <f t="shared" ref="BN48:BT56" si="22">AR48/AN48-1</f>
        <v>4.3478260869565188E-2</v>
      </c>
      <c r="BO48" s="339">
        <f t="shared" si="22"/>
        <v>7.4999999999999956E-2</v>
      </c>
      <c r="BP48" s="339">
        <f t="shared" si="22"/>
        <v>4.8192771084337283E-2</v>
      </c>
      <c r="BQ48" s="339">
        <f t="shared" si="22"/>
        <v>0</v>
      </c>
      <c r="BR48" s="339">
        <f t="shared" si="22"/>
        <v>-8.3333333333333259E-2</v>
      </c>
      <c r="BS48" s="339">
        <f t="shared" si="22"/>
        <v>-1.1627906976744096E-2</v>
      </c>
      <c r="BT48" s="339">
        <f t="shared" si="22"/>
        <v>1.1494252873563315E-2</v>
      </c>
      <c r="BU48" s="339">
        <f t="shared" ref="BU48:BU56" si="23">AY48/AU48-1</f>
        <v>2.8169014084507005E-2</v>
      </c>
      <c r="BV48" s="339">
        <f t="shared" ref="BV48:BV56" si="24">AZ48/AV48-1</f>
        <v>4.5454545454545192E-2</v>
      </c>
      <c r="BW48" s="314">
        <f t="shared" ref="BW48:BW56" si="25">BA48/AW48-1</f>
        <v>4.705882352941182E-2</v>
      </c>
    </row>
    <row r="49" spans="3:75" ht="14.4" x14ac:dyDescent="0.3">
      <c r="C49" s="95" t="s">
        <v>125</v>
      </c>
      <c r="D49" s="334">
        <f>SUM(D7:D18)</f>
        <v>678.59999999999991</v>
      </c>
      <c r="E49" s="334">
        <f t="shared" ref="E49:BA49" si="26">SUM(E7:E18)</f>
        <v>679.40000000000009</v>
      </c>
      <c r="F49" s="334">
        <f t="shared" si="26"/>
        <v>672.5</v>
      </c>
      <c r="G49" s="334">
        <f t="shared" si="26"/>
        <v>633</v>
      </c>
      <c r="H49" s="334">
        <f t="shared" si="26"/>
        <v>636.20000000000005</v>
      </c>
      <c r="I49" s="334">
        <f t="shared" si="26"/>
        <v>610.70000000000005</v>
      </c>
      <c r="J49" s="334">
        <f t="shared" si="26"/>
        <v>592.90000000000009</v>
      </c>
      <c r="K49" s="334">
        <f t="shared" si="26"/>
        <v>577.4</v>
      </c>
      <c r="L49" s="334">
        <f t="shared" si="26"/>
        <v>594.30000000000007</v>
      </c>
      <c r="M49" s="334">
        <f t="shared" si="26"/>
        <v>592.6</v>
      </c>
      <c r="N49" s="334">
        <f t="shared" si="26"/>
        <v>597.6</v>
      </c>
      <c r="O49" s="334">
        <f t="shared" si="26"/>
        <v>586.19999999999993</v>
      </c>
      <c r="P49" s="334">
        <f t="shared" si="26"/>
        <v>609.4</v>
      </c>
      <c r="Q49" s="334">
        <f t="shared" si="26"/>
        <v>605.4</v>
      </c>
      <c r="R49" s="334">
        <f t="shared" si="26"/>
        <v>608.4</v>
      </c>
      <c r="S49" s="334">
        <f t="shared" si="26"/>
        <v>580.90000000000009</v>
      </c>
      <c r="T49" s="334">
        <f t="shared" si="26"/>
        <v>602.79999999999995</v>
      </c>
      <c r="U49" s="334">
        <f t="shared" si="26"/>
        <v>593.19999999999993</v>
      </c>
      <c r="V49" s="334">
        <f t="shared" si="26"/>
        <v>594.69999999999993</v>
      </c>
      <c r="W49" s="334">
        <f t="shared" si="26"/>
        <v>567.40000000000009</v>
      </c>
      <c r="X49" s="334">
        <f t="shared" si="26"/>
        <v>591.80000000000007</v>
      </c>
      <c r="Y49" s="334">
        <f t="shared" si="26"/>
        <v>577.1</v>
      </c>
      <c r="Z49" s="334">
        <f t="shared" si="26"/>
        <v>578.49999999999989</v>
      </c>
      <c r="AA49" s="334">
        <f t="shared" si="26"/>
        <v>559.20000000000005</v>
      </c>
      <c r="AB49" s="334">
        <f t="shared" si="26"/>
        <v>578.4</v>
      </c>
      <c r="AC49" s="334">
        <f t="shared" si="26"/>
        <v>571.70000000000005</v>
      </c>
      <c r="AD49" s="334">
        <f t="shared" si="26"/>
        <v>574.4</v>
      </c>
      <c r="AE49" s="334">
        <f t="shared" si="26"/>
        <v>553.9</v>
      </c>
      <c r="AF49" s="334">
        <f t="shared" si="26"/>
        <v>571.80000000000007</v>
      </c>
      <c r="AG49" s="334">
        <f t="shared" si="26"/>
        <v>562.09999999999991</v>
      </c>
      <c r="AH49" s="334">
        <f t="shared" si="26"/>
        <v>554.80000000000007</v>
      </c>
      <c r="AI49" s="334">
        <f t="shared" si="26"/>
        <v>543</v>
      </c>
      <c r="AJ49" s="334">
        <f t="shared" si="26"/>
        <v>560.20000000000005</v>
      </c>
      <c r="AK49" s="334">
        <f t="shared" si="26"/>
        <v>555.30000000000007</v>
      </c>
      <c r="AL49" s="334">
        <f t="shared" si="26"/>
        <v>542.29999999999995</v>
      </c>
      <c r="AM49" s="334">
        <f t="shared" si="26"/>
        <v>533.6</v>
      </c>
      <c r="AN49" s="334">
        <f t="shared" si="26"/>
        <v>567.69999999999993</v>
      </c>
      <c r="AO49" s="334">
        <f t="shared" si="26"/>
        <v>565.29999999999995</v>
      </c>
      <c r="AP49" s="334">
        <f t="shared" si="26"/>
        <v>562.5</v>
      </c>
      <c r="AQ49" s="334">
        <f t="shared" si="26"/>
        <v>546.6</v>
      </c>
      <c r="AR49" s="334">
        <f t="shared" si="26"/>
        <v>584.79999999999984</v>
      </c>
      <c r="AS49" s="334">
        <f t="shared" si="26"/>
        <v>585.09999999999991</v>
      </c>
      <c r="AT49" s="334">
        <f t="shared" si="26"/>
        <v>575.80000000000007</v>
      </c>
      <c r="AU49" s="334">
        <f t="shared" si="26"/>
        <v>553.80000000000007</v>
      </c>
      <c r="AV49" s="334">
        <f t="shared" si="26"/>
        <v>578.79999999999995</v>
      </c>
      <c r="AW49" s="334">
        <f t="shared" si="26"/>
        <v>576.5</v>
      </c>
      <c r="AX49" s="334">
        <f t="shared" si="26"/>
        <v>575.49999999999977</v>
      </c>
      <c r="AY49" s="334">
        <f t="shared" si="26"/>
        <v>550.79999999999995</v>
      </c>
      <c r="AZ49" s="334">
        <f t="shared" si="26"/>
        <v>566.4</v>
      </c>
      <c r="BA49" s="360">
        <f t="shared" si="26"/>
        <v>564.70000000000005</v>
      </c>
      <c r="BB49" s="288"/>
      <c r="BC49" s="312">
        <f t="shared" si="15"/>
        <v>17.099999999999909</v>
      </c>
      <c r="BD49" s="338">
        <f t="shared" si="15"/>
        <v>19.799999999999955</v>
      </c>
      <c r="BE49" s="338">
        <f t="shared" si="15"/>
        <v>13.300000000000068</v>
      </c>
      <c r="BF49" s="338">
        <f t="shared" si="15"/>
        <v>7.2000000000000455</v>
      </c>
      <c r="BG49" s="338">
        <f t="shared" si="15"/>
        <v>-5.9999999999998863</v>
      </c>
      <c r="BH49" s="338">
        <f t="shared" si="17"/>
        <v>-8.5999999999999091</v>
      </c>
      <c r="BI49" s="338">
        <f t="shared" si="18"/>
        <v>-0.30000000000029559</v>
      </c>
      <c r="BJ49" s="338">
        <f t="shared" si="19"/>
        <v>-3.0000000000001137</v>
      </c>
      <c r="BK49" s="338">
        <f t="shared" si="20"/>
        <v>-12.399999999999977</v>
      </c>
      <c r="BL49" s="313">
        <f t="shared" si="21"/>
        <v>-11.799999999999955</v>
      </c>
      <c r="BM49" s="288"/>
      <c r="BN49" s="315">
        <f t="shared" si="22"/>
        <v>3.0121543068521994E-2</v>
      </c>
      <c r="BO49" s="339">
        <f t="shared" si="22"/>
        <v>3.5025650097293415E-2</v>
      </c>
      <c r="BP49" s="339">
        <f t="shared" si="22"/>
        <v>2.3644444444444579E-2</v>
      </c>
      <c r="BQ49" s="339">
        <f t="shared" si="22"/>
        <v>1.317233809001106E-2</v>
      </c>
      <c r="BR49" s="339">
        <f t="shared" si="22"/>
        <v>-1.0259917920656392E-2</v>
      </c>
      <c r="BS49" s="339">
        <f t="shared" si="22"/>
        <v>-1.4698342163732558E-2</v>
      </c>
      <c r="BT49" s="339">
        <f t="shared" si="22"/>
        <v>-5.210142410564389E-4</v>
      </c>
      <c r="BU49" s="339">
        <f t="shared" si="23"/>
        <v>-5.4171180931746887E-3</v>
      </c>
      <c r="BV49" s="339">
        <f t="shared" si="24"/>
        <v>-2.1423635107118089E-2</v>
      </c>
      <c r="BW49" s="314">
        <f t="shared" si="25"/>
        <v>-2.0468343451864657E-2</v>
      </c>
    </row>
    <row r="50" spans="3:75" ht="14.4" x14ac:dyDescent="0.3">
      <c r="C50" s="95" t="s">
        <v>126</v>
      </c>
      <c r="D50" s="334">
        <f>D19</f>
        <v>49.1</v>
      </c>
      <c r="E50" s="334">
        <f t="shared" ref="E50:BA51" si="27">E19</f>
        <v>50.3</v>
      </c>
      <c r="F50" s="334">
        <f t="shared" si="27"/>
        <v>48.5</v>
      </c>
      <c r="G50" s="334">
        <f t="shared" si="27"/>
        <v>57.3</v>
      </c>
      <c r="H50" s="334">
        <f t="shared" si="27"/>
        <v>49.9</v>
      </c>
      <c r="I50" s="334">
        <f t="shared" si="27"/>
        <v>52.2</v>
      </c>
      <c r="J50" s="334">
        <f t="shared" si="27"/>
        <v>49.1</v>
      </c>
      <c r="K50" s="334">
        <f t="shared" si="27"/>
        <v>56.5</v>
      </c>
      <c r="L50" s="334">
        <f t="shared" si="27"/>
        <v>50</v>
      </c>
      <c r="M50" s="334">
        <f t="shared" si="27"/>
        <v>50.7</v>
      </c>
      <c r="N50" s="334">
        <f t="shared" si="27"/>
        <v>48.1</v>
      </c>
      <c r="O50" s="334">
        <f t="shared" si="27"/>
        <v>56.2</v>
      </c>
      <c r="P50" s="334">
        <f t="shared" si="27"/>
        <v>52.2</v>
      </c>
      <c r="Q50" s="334">
        <f t="shared" si="27"/>
        <v>52.2</v>
      </c>
      <c r="R50" s="334">
        <f t="shared" si="27"/>
        <v>50.2</v>
      </c>
      <c r="S50" s="334">
        <f t="shared" si="27"/>
        <v>58.2</v>
      </c>
      <c r="T50" s="334">
        <f t="shared" si="27"/>
        <v>52.5</v>
      </c>
      <c r="U50" s="334">
        <f t="shared" si="27"/>
        <v>51.9</v>
      </c>
      <c r="V50" s="334">
        <f t="shared" si="27"/>
        <v>51.2</v>
      </c>
      <c r="W50" s="334">
        <f t="shared" si="27"/>
        <v>59.4</v>
      </c>
      <c r="X50" s="334">
        <f t="shared" si="27"/>
        <v>53.9</v>
      </c>
      <c r="Y50" s="334">
        <f t="shared" si="27"/>
        <v>54</v>
      </c>
      <c r="Z50" s="334">
        <f t="shared" si="27"/>
        <v>52.8</v>
      </c>
      <c r="AA50" s="334">
        <f t="shared" si="27"/>
        <v>60.7</v>
      </c>
      <c r="AB50" s="334">
        <f t="shared" si="27"/>
        <v>55.1</v>
      </c>
      <c r="AC50" s="334">
        <f t="shared" si="27"/>
        <v>54.6</v>
      </c>
      <c r="AD50" s="334">
        <f t="shared" si="27"/>
        <v>54.1</v>
      </c>
      <c r="AE50" s="334">
        <f t="shared" si="27"/>
        <v>63</v>
      </c>
      <c r="AF50" s="334">
        <f t="shared" si="27"/>
        <v>54.7</v>
      </c>
      <c r="AG50" s="334">
        <f t="shared" si="27"/>
        <v>53.8</v>
      </c>
      <c r="AH50" s="334">
        <f t="shared" si="27"/>
        <v>54.9</v>
      </c>
      <c r="AI50" s="334">
        <f t="shared" si="27"/>
        <v>64.3</v>
      </c>
      <c r="AJ50" s="334">
        <f t="shared" si="27"/>
        <v>54</v>
      </c>
      <c r="AK50" s="334">
        <f t="shared" si="27"/>
        <v>54.1</v>
      </c>
      <c r="AL50" s="334">
        <f t="shared" si="27"/>
        <v>54.5</v>
      </c>
      <c r="AM50" s="334">
        <f t="shared" si="27"/>
        <v>65.8</v>
      </c>
      <c r="AN50" s="334">
        <f t="shared" si="27"/>
        <v>55.6</v>
      </c>
      <c r="AO50" s="334">
        <f t="shared" si="27"/>
        <v>54</v>
      </c>
      <c r="AP50" s="334">
        <f t="shared" si="27"/>
        <v>55.4</v>
      </c>
      <c r="AQ50" s="334">
        <f t="shared" si="27"/>
        <v>66.5</v>
      </c>
      <c r="AR50" s="334">
        <f t="shared" si="27"/>
        <v>56.8</v>
      </c>
      <c r="AS50" s="334">
        <f t="shared" si="27"/>
        <v>55.3</v>
      </c>
      <c r="AT50" s="334">
        <f t="shared" si="27"/>
        <v>56.6</v>
      </c>
      <c r="AU50" s="334">
        <f t="shared" si="27"/>
        <v>67.099999999999994</v>
      </c>
      <c r="AV50" s="334">
        <f t="shared" si="27"/>
        <v>56.6</v>
      </c>
      <c r="AW50" s="334">
        <f t="shared" si="27"/>
        <v>55.5</v>
      </c>
      <c r="AX50" s="334">
        <f t="shared" si="27"/>
        <v>57.7</v>
      </c>
      <c r="AY50" s="334">
        <f t="shared" si="27"/>
        <v>69.2</v>
      </c>
      <c r="AZ50" s="334">
        <f t="shared" si="27"/>
        <v>58.1</v>
      </c>
      <c r="BA50" s="360">
        <f t="shared" si="27"/>
        <v>58.6</v>
      </c>
      <c r="BB50" s="288"/>
      <c r="BC50" s="312">
        <f t="shared" si="15"/>
        <v>1.1999999999999957</v>
      </c>
      <c r="BD50" s="338">
        <f t="shared" si="15"/>
        <v>1.2999999999999972</v>
      </c>
      <c r="BE50" s="338">
        <f t="shared" si="15"/>
        <v>1.2000000000000028</v>
      </c>
      <c r="BF50" s="338">
        <f t="shared" si="15"/>
        <v>0.59999999999999432</v>
      </c>
      <c r="BG50" s="338">
        <f t="shared" si="15"/>
        <v>-0.19999999999999574</v>
      </c>
      <c r="BH50" s="338">
        <f t="shared" si="17"/>
        <v>0.20000000000000284</v>
      </c>
      <c r="BI50" s="338">
        <f t="shared" si="18"/>
        <v>1.1000000000000014</v>
      </c>
      <c r="BJ50" s="338">
        <f t="shared" si="19"/>
        <v>2.1000000000000085</v>
      </c>
      <c r="BK50" s="338">
        <f t="shared" si="20"/>
        <v>1.5</v>
      </c>
      <c r="BL50" s="313">
        <f t="shared" si="21"/>
        <v>3.1000000000000014</v>
      </c>
      <c r="BM50" s="288"/>
      <c r="BN50" s="315">
        <f t="shared" si="22"/>
        <v>2.1582733812949506E-2</v>
      </c>
      <c r="BO50" s="339">
        <f t="shared" si="22"/>
        <v>2.4074074074073915E-2</v>
      </c>
      <c r="BP50" s="339">
        <f t="shared" si="22"/>
        <v>2.1660649819494671E-2</v>
      </c>
      <c r="BQ50" s="339">
        <f t="shared" si="22"/>
        <v>9.0225563909773765E-3</v>
      </c>
      <c r="BR50" s="339">
        <f t="shared" si="22"/>
        <v>-3.5211267605632646E-3</v>
      </c>
      <c r="BS50" s="339">
        <f t="shared" si="22"/>
        <v>3.6166365280290158E-3</v>
      </c>
      <c r="BT50" s="339">
        <f t="shared" si="22"/>
        <v>1.9434628975264934E-2</v>
      </c>
      <c r="BU50" s="339">
        <f t="shared" si="23"/>
        <v>3.1296572280179014E-2</v>
      </c>
      <c r="BV50" s="339">
        <f t="shared" si="24"/>
        <v>2.6501766784452263E-2</v>
      </c>
      <c r="BW50" s="314">
        <f t="shared" si="25"/>
        <v>5.5855855855855951E-2</v>
      </c>
    </row>
    <row r="51" spans="3:75" ht="14.4" x14ac:dyDescent="0.3">
      <c r="C51" s="95" t="s">
        <v>127</v>
      </c>
      <c r="D51" s="334">
        <f>D20</f>
        <v>269.10000000000002</v>
      </c>
      <c r="E51" s="334">
        <f t="shared" si="27"/>
        <v>313.7</v>
      </c>
      <c r="F51" s="334">
        <f t="shared" si="27"/>
        <v>324.60000000000002</v>
      </c>
      <c r="G51" s="334">
        <f t="shared" si="27"/>
        <v>274.7</v>
      </c>
      <c r="H51" s="334">
        <f t="shared" si="27"/>
        <v>271.89999999999998</v>
      </c>
      <c r="I51" s="334">
        <f t="shared" si="27"/>
        <v>314.7</v>
      </c>
      <c r="J51" s="334">
        <f t="shared" si="27"/>
        <v>321.10000000000002</v>
      </c>
      <c r="K51" s="334">
        <f t="shared" si="27"/>
        <v>273.89999999999998</v>
      </c>
      <c r="L51" s="334">
        <f t="shared" si="27"/>
        <v>275.39999999999998</v>
      </c>
      <c r="M51" s="334">
        <f t="shared" si="27"/>
        <v>316.39999999999998</v>
      </c>
      <c r="N51" s="334">
        <f t="shared" si="27"/>
        <v>326.89999999999998</v>
      </c>
      <c r="O51" s="334">
        <f t="shared" si="27"/>
        <v>280.89999999999998</v>
      </c>
      <c r="P51" s="334">
        <f t="shared" si="27"/>
        <v>292.3</v>
      </c>
      <c r="Q51" s="334">
        <f t="shared" si="27"/>
        <v>326.2</v>
      </c>
      <c r="R51" s="334">
        <f t="shared" si="27"/>
        <v>342.8</v>
      </c>
      <c r="S51" s="334">
        <f t="shared" si="27"/>
        <v>301.2</v>
      </c>
      <c r="T51" s="334">
        <f t="shared" si="27"/>
        <v>292.2</v>
      </c>
      <c r="U51" s="334">
        <f t="shared" si="27"/>
        <v>341.9</v>
      </c>
      <c r="V51" s="334">
        <f t="shared" si="27"/>
        <v>354.5</v>
      </c>
      <c r="W51" s="334">
        <f t="shared" si="27"/>
        <v>296.60000000000002</v>
      </c>
      <c r="X51" s="334">
        <f t="shared" si="27"/>
        <v>277.10000000000002</v>
      </c>
      <c r="Y51" s="334">
        <f t="shared" si="27"/>
        <v>344.8</v>
      </c>
      <c r="Z51" s="334">
        <f t="shared" si="27"/>
        <v>363.4</v>
      </c>
      <c r="AA51" s="334">
        <f t="shared" si="27"/>
        <v>312.3</v>
      </c>
      <c r="AB51" s="334">
        <f t="shared" si="27"/>
        <v>285</v>
      </c>
      <c r="AC51" s="334">
        <f>AC20</f>
        <v>352.4</v>
      </c>
      <c r="AD51" s="334">
        <f t="shared" si="27"/>
        <v>371.4</v>
      </c>
      <c r="AE51" s="334">
        <f t="shared" si="27"/>
        <v>320.5</v>
      </c>
      <c r="AF51" s="334">
        <f t="shared" si="27"/>
        <v>292.7</v>
      </c>
      <c r="AG51" s="334">
        <f t="shared" si="27"/>
        <v>358.5</v>
      </c>
      <c r="AH51" s="334">
        <f t="shared" si="27"/>
        <v>380.3</v>
      </c>
      <c r="AI51" s="334">
        <f t="shared" si="27"/>
        <v>335.7</v>
      </c>
      <c r="AJ51" s="334">
        <f t="shared" si="27"/>
        <v>293.60000000000002</v>
      </c>
      <c r="AK51" s="334">
        <f t="shared" si="27"/>
        <v>365.8</v>
      </c>
      <c r="AL51" s="334">
        <f t="shared" si="27"/>
        <v>392.2</v>
      </c>
      <c r="AM51" s="334">
        <f t="shared" si="27"/>
        <v>340.8</v>
      </c>
      <c r="AN51" s="334">
        <f t="shared" si="27"/>
        <v>316.60000000000002</v>
      </c>
      <c r="AO51" s="334">
        <f t="shared" si="27"/>
        <v>389.6</v>
      </c>
      <c r="AP51" s="334">
        <f t="shared" si="27"/>
        <v>425.1</v>
      </c>
      <c r="AQ51" s="334">
        <f t="shared" si="27"/>
        <v>362.2</v>
      </c>
      <c r="AR51" s="334">
        <f t="shared" si="27"/>
        <v>326.10000000000002</v>
      </c>
      <c r="AS51" s="334">
        <f t="shared" si="27"/>
        <v>406.9</v>
      </c>
      <c r="AT51" s="334">
        <f t="shared" si="27"/>
        <v>436.8</v>
      </c>
      <c r="AU51" s="334">
        <f t="shared" si="27"/>
        <v>375.8</v>
      </c>
      <c r="AV51" s="334">
        <f t="shared" si="27"/>
        <v>329.1</v>
      </c>
      <c r="AW51" s="334">
        <f t="shared" si="27"/>
        <v>407.5</v>
      </c>
      <c r="AX51" s="334">
        <f t="shared" si="27"/>
        <v>438.3</v>
      </c>
      <c r="AY51" s="334">
        <f t="shared" si="27"/>
        <v>378.9</v>
      </c>
      <c r="AZ51" s="334">
        <f t="shared" si="27"/>
        <v>327.39999999999998</v>
      </c>
      <c r="BA51" s="360">
        <f t="shared" si="27"/>
        <v>402.3</v>
      </c>
      <c r="BB51" s="288"/>
      <c r="BC51" s="312">
        <f t="shared" si="15"/>
        <v>9.5</v>
      </c>
      <c r="BD51" s="338">
        <f t="shared" si="15"/>
        <v>17.299999999999955</v>
      </c>
      <c r="BE51" s="338">
        <f t="shared" si="15"/>
        <v>11.699999999999989</v>
      </c>
      <c r="BF51" s="338">
        <f t="shared" si="15"/>
        <v>13.600000000000023</v>
      </c>
      <c r="BG51" s="338">
        <f t="shared" si="15"/>
        <v>3</v>
      </c>
      <c r="BH51" s="338">
        <f t="shared" si="17"/>
        <v>0.60000000000002274</v>
      </c>
      <c r="BI51" s="338">
        <f t="shared" si="18"/>
        <v>1.5</v>
      </c>
      <c r="BJ51" s="338">
        <f t="shared" si="19"/>
        <v>3.0999999999999659</v>
      </c>
      <c r="BK51" s="338">
        <f t="shared" si="20"/>
        <v>-1.7000000000000455</v>
      </c>
      <c r="BL51" s="313">
        <f t="shared" si="21"/>
        <v>-5.1999999999999886</v>
      </c>
      <c r="BM51" s="288"/>
      <c r="BN51" s="315">
        <f t="shared" si="22"/>
        <v>3.0006317119393611E-2</v>
      </c>
      <c r="BO51" s="339">
        <f t="shared" si="22"/>
        <v>4.4404517453798587E-2</v>
      </c>
      <c r="BP51" s="339">
        <f t="shared" si="22"/>
        <v>2.7522935779816571E-2</v>
      </c>
      <c r="BQ51" s="339">
        <f t="shared" si="22"/>
        <v>3.7548315847597991E-2</v>
      </c>
      <c r="BR51" s="339">
        <f t="shared" si="22"/>
        <v>9.1996320147194055E-3</v>
      </c>
      <c r="BS51" s="339">
        <f t="shared" si="22"/>
        <v>1.4745637748834195E-3</v>
      </c>
      <c r="BT51" s="339">
        <f t="shared" si="22"/>
        <v>3.4340659340659219E-3</v>
      </c>
      <c r="BU51" s="339">
        <f t="shared" si="23"/>
        <v>8.2490686535390267E-3</v>
      </c>
      <c r="BV51" s="339">
        <f t="shared" si="24"/>
        <v>-5.1656031601338137E-3</v>
      </c>
      <c r="BW51" s="314">
        <f t="shared" si="25"/>
        <v>-1.2760736196319011E-2</v>
      </c>
    </row>
    <row r="52" spans="3:75" ht="14.4" x14ac:dyDescent="0.3">
      <c r="C52" s="95" t="s">
        <v>128</v>
      </c>
      <c r="D52" s="334">
        <f>D22</f>
        <v>223.4</v>
      </c>
      <c r="E52" s="334">
        <f t="shared" ref="E52:BA52" si="28">E22</f>
        <v>234.3</v>
      </c>
      <c r="F52" s="334">
        <f t="shared" si="28"/>
        <v>252.3</v>
      </c>
      <c r="G52" s="334">
        <f t="shared" si="28"/>
        <v>249.1</v>
      </c>
      <c r="H52" s="334">
        <f t="shared" si="28"/>
        <v>218.6</v>
      </c>
      <c r="I52" s="334">
        <f t="shared" si="28"/>
        <v>227.9</v>
      </c>
      <c r="J52" s="334">
        <f t="shared" si="28"/>
        <v>242.3</v>
      </c>
      <c r="K52" s="334">
        <f t="shared" si="28"/>
        <v>241.2</v>
      </c>
      <c r="L52" s="334">
        <f t="shared" si="28"/>
        <v>220.3</v>
      </c>
      <c r="M52" s="334">
        <f t="shared" si="28"/>
        <v>231.4</v>
      </c>
      <c r="N52" s="334">
        <f t="shared" si="28"/>
        <v>243.6</v>
      </c>
      <c r="O52" s="334">
        <f t="shared" si="28"/>
        <v>245.9</v>
      </c>
      <c r="P52" s="334">
        <f t="shared" si="28"/>
        <v>226.9</v>
      </c>
      <c r="Q52" s="334">
        <f t="shared" si="28"/>
        <v>235.4</v>
      </c>
      <c r="R52" s="334">
        <f t="shared" si="28"/>
        <v>244.7</v>
      </c>
      <c r="S52" s="334">
        <f t="shared" si="28"/>
        <v>248.6</v>
      </c>
      <c r="T52" s="334">
        <f t="shared" si="28"/>
        <v>225.7</v>
      </c>
      <c r="U52" s="334">
        <f t="shared" si="28"/>
        <v>231.3</v>
      </c>
      <c r="V52" s="334">
        <f t="shared" si="28"/>
        <v>239.3</v>
      </c>
      <c r="W52" s="334">
        <f t="shared" si="28"/>
        <v>244.4</v>
      </c>
      <c r="X52" s="334">
        <f t="shared" si="28"/>
        <v>225</v>
      </c>
      <c r="Y52" s="334">
        <f t="shared" si="28"/>
        <v>228.3</v>
      </c>
      <c r="Z52" s="334">
        <f t="shared" si="28"/>
        <v>239.6</v>
      </c>
      <c r="AA52" s="334">
        <f t="shared" si="28"/>
        <v>244.6</v>
      </c>
      <c r="AB52" s="334">
        <f t="shared" si="28"/>
        <v>223.5</v>
      </c>
      <c r="AC52" s="334">
        <f t="shared" si="28"/>
        <v>225</v>
      </c>
      <c r="AD52" s="334">
        <f t="shared" si="28"/>
        <v>238.6</v>
      </c>
      <c r="AE52" s="334">
        <f t="shared" si="28"/>
        <v>236.2</v>
      </c>
      <c r="AF52" s="334">
        <f t="shared" si="28"/>
        <v>222.6</v>
      </c>
      <c r="AG52" s="334">
        <f t="shared" si="28"/>
        <v>224.3</v>
      </c>
      <c r="AH52" s="334">
        <f t="shared" si="28"/>
        <v>231.2</v>
      </c>
      <c r="AI52" s="334">
        <f t="shared" si="28"/>
        <v>233.5</v>
      </c>
      <c r="AJ52" s="334">
        <f t="shared" si="28"/>
        <v>229</v>
      </c>
      <c r="AK52" s="334">
        <f t="shared" si="28"/>
        <v>229.6</v>
      </c>
      <c r="AL52" s="334">
        <f t="shared" si="28"/>
        <v>228.1</v>
      </c>
      <c r="AM52" s="334">
        <f t="shared" si="28"/>
        <v>240.7</v>
      </c>
      <c r="AN52" s="334">
        <f t="shared" si="28"/>
        <v>235.1</v>
      </c>
      <c r="AO52" s="334">
        <f t="shared" si="28"/>
        <v>234.1</v>
      </c>
      <c r="AP52" s="334">
        <f t="shared" si="28"/>
        <v>233.9</v>
      </c>
      <c r="AQ52" s="334">
        <f t="shared" si="28"/>
        <v>244.1</v>
      </c>
      <c r="AR52" s="334">
        <f t="shared" si="28"/>
        <v>239.6</v>
      </c>
      <c r="AS52" s="334">
        <f t="shared" si="28"/>
        <v>244.3</v>
      </c>
      <c r="AT52" s="334">
        <f t="shared" si="28"/>
        <v>242.3</v>
      </c>
      <c r="AU52" s="334">
        <f t="shared" si="28"/>
        <v>250.9</v>
      </c>
      <c r="AV52" s="334">
        <f t="shared" si="28"/>
        <v>242.8</v>
      </c>
      <c r="AW52" s="334">
        <f t="shared" si="28"/>
        <v>246.6</v>
      </c>
      <c r="AX52" s="334">
        <f t="shared" si="28"/>
        <v>246.1</v>
      </c>
      <c r="AY52" s="334">
        <f t="shared" si="28"/>
        <v>253.6</v>
      </c>
      <c r="AZ52" s="334">
        <f t="shared" si="28"/>
        <v>242.8</v>
      </c>
      <c r="BA52" s="360">
        <f t="shared" si="28"/>
        <v>231.2</v>
      </c>
      <c r="BB52" s="288"/>
      <c r="BC52" s="312">
        <f t="shared" si="15"/>
        <v>4.5</v>
      </c>
      <c r="BD52" s="338">
        <f t="shared" si="15"/>
        <v>10.200000000000017</v>
      </c>
      <c r="BE52" s="338">
        <f t="shared" si="15"/>
        <v>8.4000000000000057</v>
      </c>
      <c r="BF52" s="338">
        <f t="shared" si="15"/>
        <v>6.8000000000000114</v>
      </c>
      <c r="BG52" s="338">
        <f t="shared" si="15"/>
        <v>3.2000000000000171</v>
      </c>
      <c r="BH52" s="338">
        <f t="shared" si="17"/>
        <v>2.2999999999999829</v>
      </c>
      <c r="BI52" s="338">
        <f t="shared" si="18"/>
        <v>3.7999999999999829</v>
      </c>
      <c r="BJ52" s="338">
        <f t="shared" si="19"/>
        <v>2.6999999999999886</v>
      </c>
      <c r="BK52" s="338">
        <f t="shared" si="20"/>
        <v>0</v>
      </c>
      <c r="BL52" s="313">
        <f t="shared" si="21"/>
        <v>-15.400000000000006</v>
      </c>
      <c r="BM52" s="288"/>
      <c r="BN52" s="315">
        <f t="shared" si="22"/>
        <v>1.9140791152701064E-2</v>
      </c>
      <c r="BO52" s="339">
        <f t="shared" si="22"/>
        <v>4.3571123451516591E-2</v>
      </c>
      <c r="BP52" s="339">
        <f t="shared" si="22"/>
        <v>3.5912783240701129E-2</v>
      </c>
      <c r="BQ52" s="339">
        <f t="shared" si="22"/>
        <v>2.7857435477263381E-2</v>
      </c>
      <c r="BR52" s="339">
        <f t="shared" si="22"/>
        <v>1.3355592654424209E-2</v>
      </c>
      <c r="BS52" s="339">
        <f t="shared" si="22"/>
        <v>9.4146541137944961E-3</v>
      </c>
      <c r="BT52" s="339">
        <f t="shared" si="22"/>
        <v>1.5683037556747825E-2</v>
      </c>
      <c r="BU52" s="339">
        <f t="shared" si="23"/>
        <v>1.0761259465922546E-2</v>
      </c>
      <c r="BV52" s="339">
        <f t="shared" si="24"/>
        <v>0</v>
      </c>
      <c r="BW52" s="314">
        <f t="shared" si="25"/>
        <v>-6.2449310624493104E-2</v>
      </c>
    </row>
    <row r="53" spans="3:75" ht="14.4" x14ac:dyDescent="0.3">
      <c r="C53" s="95" t="s">
        <v>129</v>
      </c>
      <c r="D53" s="334">
        <f>SUM(D23:D36)+D21</f>
        <v>1723.1999999999998</v>
      </c>
      <c r="E53" s="334">
        <f t="shared" ref="E53:AX53" si="29">SUM(E23:E36)+E21</f>
        <v>1711.6999999999998</v>
      </c>
      <c r="F53" s="334">
        <f t="shared" si="29"/>
        <v>1808.7999999999997</v>
      </c>
      <c r="G53" s="334">
        <f t="shared" si="29"/>
        <v>1799</v>
      </c>
      <c r="H53" s="334">
        <f t="shared" si="29"/>
        <v>1731.9</v>
      </c>
      <c r="I53" s="334">
        <f t="shared" si="29"/>
        <v>1700.9</v>
      </c>
      <c r="J53" s="334">
        <f t="shared" si="29"/>
        <v>1805.4</v>
      </c>
      <c r="K53" s="334">
        <f t="shared" si="29"/>
        <v>1801.9999999999998</v>
      </c>
      <c r="L53" s="334">
        <f t="shared" si="29"/>
        <v>1739.2</v>
      </c>
      <c r="M53" s="334">
        <f t="shared" si="29"/>
        <v>1726.4</v>
      </c>
      <c r="N53" s="334">
        <f t="shared" si="29"/>
        <v>1859.1</v>
      </c>
      <c r="O53" s="334">
        <f t="shared" si="29"/>
        <v>1855.8</v>
      </c>
      <c r="P53" s="334">
        <f t="shared" si="29"/>
        <v>1805.8999999999996</v>
      </c>
      <c r="Q53" s="334">
        <f t="shared" si="29"/>
        <v>1793.7000000000003</v>
      </c>
      <c r="R53" s="334">
        <f t="shared" si="29"/>
        <v>1917.2999999999997</v>
      </c>
      <c r="S53" s="334">
        <f t="shared" si="29"/>
        <v>1906.6</v>
      </c>
      <c r="T53" s="334">
        <f t="shared" si="29"/>
        <v>1840.3000000000002</v>
      </c>
      <c r="U53" s="334">
        <f t="shared" si="29"/>
        <v>1814.6</v>
      </c>
      <c r="V53" s="334">
        <f t="shared" si="29"/>
        <v>1936</v>
      </c>
      <c r="W53" s="334">
        <f t="shared" si="29"/>
        <v>1940.2999999999995</v>
      </c>
      <c r="X53" s="334">
        <f t="shared" si="29"/>
        <v>1879.2</v>
      </c>
      <c r="Y53" s="334">
        <f t="shared" si="29"/>
        <v>1848.1</v>
      </c>
      <c r="Z53" s="334">
        <f t="shared" si="29"/>
        <v>1968.1</v>
      </c>
      <c r="AA53" s="334">
        <f t="shared" si="29"/>
        <v>1975.6000000000001</v>
      </c>
      <c r="AB53" s="334">
        <f t="shared" si="29"/>
        <v>1915.5</v>
      </c>
      <c r="AC53" s="334">
        <f t="shared" si="29"/>
        <v>1896.3000000000002</v>
      </c>
      <c r="AD53" s="334">
        <f t="shared" si="29"/>
        <v>2025.6</v>
      </c>
      <c r="AE53" s="334">
        <f t="shared" si="29"/>
        <v>2021.8</v>
      </c>
      <c r="AF53" s="334">
        <f t="shared" si="29"/>
        <v>1966.8999999999999</v>
      </c>
      <c r="AG53" s="334">
        <f t="shared" si="29"/>
        <v>1926.3999999999999</v>
      </c>
      <c r="AH53" s="334">
        <f t="shared" si="29"/>
        <v>2068.1000000000004</v>
      </c>
      <c r="AI53" s="334">
        <f t="shared" si="29"/>
        <v>2074.7999999999997</v>
      </c>
      <c r="AJ53" s="334">
        <f t="shared" si="29"/>
        <v>2029.4999999999998</v>
      </c>
      <c r="AK53" s="334">
        <f t="shared" si="29"/>
        <v>2001.6999999999998</v>
      </c>
      <c r="AL53" s="334">
        <f t="shared" si="29"/>
        <v>2105.6</v>
      </c>
      <c r="AM53" s="334">
        <f t="shared" si="29"/>
        <v>2115.4</v>
      </c>
      <c r="AN53" s="334">
        <f t="shared" si="29"/>
        <v>2078.8000000000002</v>
      </c>
      <c r="AO53" s="334">
        <f t="shared" si="29"/>
        <v>2039.4</v>
      </c>
      <c r="AP53" s="334">
        <f t="shared" si="29"/>
        <v>2155.5</v>
      </c>
      <c r="AQ53" s="334">
        <f t="shared" si="29"/>
        <v>2168.5</v>
      </c>
      <c r="AR53" s="334">
        <f t="shared" si="29"/>
        <v>2127.4</v>
      </c>
      <c r="AS53" s="334">
        <f t="shared" si="29"/>
        <v>2075.6</v>
      </c>
      <c r="AT53" s="334">
        <f t="shared" si="29"/>
        <v>2181.5</v>
      </c>
      <c r="AU53" s="334">
        <f t="shared" si="29"/>
        <v>2193.2999999999997</v>
      </c>
      <c r="AV53" s="334">
        <f t="shared" si="29"/>
        <v>2145.3000000000002</v>
      </c>
      <c r="AW53" s="334">
        <f t="shared" si="29"/>
        <v>2093</v>
      </c>
      <c r="AX53" s="334">
        <f t="shared" si="29"/>
        <v>2202.3000000000002</v>
      </c>
      <c r="AY53" s="334">
        <f t="shared" ref="AY53:BA53" si="30">SUM(AY23:AY36)+AY21</f>
        <v>2215</v>
      </c>
      <c r="AZ53" s="334">
        <f t="shared" si="30"/>
        <v>2158.9000000000005</v>
      </c>
      <c r="BA53" s="360">
        <f t="shared" si="30"/>
        <v>2029.1</v>
      </c>
      <c r="BB53" s="288"/>
      <c r="BC53" s="312">
        <f t="shared" si="15"/>
        <v>48.599999999999909</v>
      </c>
      <c r="BD53" s="338">
        <f t="shared" si="15"/>
        <v>36.199999999999818</v>
      </c>
      <c r="BE53" s="338">
        <f t="shared" si="15"/>
        <v>26</v>
      </c>
      <c r="BF53" s="338">
        <f t="shared" si="15"/>
        <v>24.799999999999727</v>
      </c>
      <c r="BG53" s="338">
        <f t="shared" si="15"/>
        <v>17.900000000000091</v>
      </c>
      <c r="BH53" s="338">
        <f t="shared" si="17"/>
        <v>17.400000000000091</v>
      </c>
      <c r="BI53" s="338">
        <f t="shared" si="18"/>
        <v>20.800000000000182</v>
      </c>
      <c r="BJ53" s="338">
        <f t="shared" si="19"/>
        <v>21.700000000000273</v>
      </c>
      <c r="BK53" s="338">
        <f t="shared" si="20"/>
        <v>13.600000000000364</v>
      </c>
      <c r="BL53" s="313">
        <f t="shared" si="21"/>
        <v>-63.900000000000091</v>
      </c>
      <c r="BM53" s="288"/>
      <c r="BN53" s="315">
        <f t="shared" si="22"/>
        <v>2.337887242639991E-2</v>
      </c>
      <c r="BO53" s="339">
        <f>AS53/AO53-1</f>
        <v>1.7750318721192482E-2</v>
      </c>
      <c r="BP53" s="339">
        <f t="shared" si="22"/>
        <v>1.2062166550684372E-2</v>
      </c>
      <c r="BQ53" s="339">
        <f t="shared" si="22"/>
        <v>1.1436476827299868E-2</v>
      </c>
      <c r="BR53" s="339">
        <f t="shared" si="22"/>
        <v>8.4140265112344625E-3</v>
      </c>
      <c r="BS53" s="339">
        <f t="shared" si="22"/>
        <v>8.3831181345153105E-3</v>
      </c>
      <c r="BT53" s="339">
        <f t="shared" si="22"/>
        <v>9.5347238138896451E-3</v>
      </c>
      <c r="BU53" s="339">
        <f t="shared" si="23"/>
        <v>9.893767382483043E-3</v>
      </c>
      <c r="BV53" s="339">
        <f t="shared" si="24"/>
        <v>6.3394397054026275E-3</v>
      </c>
      <c r="BW53" s="314">
        <f t="shared" si="25"/>
        <v>-3.0530339225991465E-2</v>
      </c>
    </row>
    <row r="54" spans="3:75" ht="14.4" x14ac:dyDescent="0.3">
      <c r="C54" s="95" t="s">
        <v>130</v>
      </c>
      <c r="D54" s="334">
        <f>SUM(D38:D40)</f>
        <v>1367</v>
      </c>
      <c r="E54" s="334">
        <f t="shared" ref="E54:BA54" si="31">SUM(E38:E40)</f>
        <v>1342.1</v>
      </c>
      <c r="F54" s="334">
        <f t="shared" si="31"/>
        <v>1350.8</v>
      </c>
      <c r="G54" s="334">
        <f t="shared" si="31"/>
        <v>1283.3000000000002</v>
      </c>
      <c r="H54" s="334">
        <f t="shared" si="31"/>
        <v>1342</v>
      </c>
      <c r="I54" s="334">
        <f t="shared" si="31"/>
        <v>1319.8000000000002</v>
      </c>
      <c r="J54" s="334">
        <f t="shared" si="31"/>
        <v>1321.6999999999998</v>
      </c>
      <c r="K54" s="334">
        <f t="shared" si="31"/>
        <v>1252.9000000000001</v>
      </c>
      <c r="L54" s="334">
        <f t="shared" si="31"/>
        <v>1322</v>
      </c>
      <c r="M54" s="334">
        <f t="shared" si="31"/>
        <v>1312.6000000000001</v>
      </c>
      <c r="N54" s="334">
        <f t="shared" si="31"/>
        <v>1316.8000000000002</v>
      </c>
      <c r="O54" s="334">
        <f t="shared" si="31"/>
        <v>1259.8</v>
      </c>
      <c r="P54" s="334">
        <f t="shared" si="31"/>
        <v>1327.7</v>
      </c>
      <c r="Q54" s="334">
        <f t="shared" si="31"/>
        <v>1320.8000000000002</v>
      </c>
      <c r="R54" s="334">
        <f t="shared" si="31"/>
        <v>1321.3999999999999</v>
      </c>
      <c r="S54" s="334">
        <f t="shared" si="31"/>
        <v>1263.4000000000001</v>
      </c>
      <c r="T54" s="334">
        <f t="shared" si="31"/>
        <v>1337.8</v>
      </c>
      <c r="U54" s="334">
        <f t="shared" si="31"/>
        <v>1330.5</v>
      </c>
      <c r="V54" s="334">
        <f t="shared" si="31"/>
        <v>1331.5</v>
      </c>
      <c r="W54" s="334">
        <f t="shared" si="31"/>
        <v>1271.3</v>
      </c>
      <c r="X54" s="334">
        <f t="shared" si="31"/>
        <v>1349</v>
      </c>
      <c r="Y54" s="334">
        <f t="shared" si="31"/>
        <v>1346.2999999999997</v>
      </c>
      <c r="Z54" s="334">
        <f t="shared" si="31"/>
        <v>1344.9</v>
      </c>
      <c r="AA54" s="334">
        <f t="shared" si="31"/>
        <v>1286.4000000000001</v>
      </c>
      <c r="AB54" s="334">
        <f t="shared" si="31"/>
        <v>1362.1</v>
      </c>
      <c r="AC54" s="334">
        <f t="shared" si="31"/>
        <v>1355.7000000000003</v>
      </c>
      <c r="AD54" s="334">
        <f t="shared" si="31"/>
        <v>1363.6999999999998</v>
      </c>
      <c r="AE54" s="334">
        <f t="shared" si="31"/>
        <v>1310.5</v>
      </c>
      <c r="AF54" s="334">
        <f t="shared" si="31"/>
        <v>1394.8999999999999</v>
      </c>
      <c r="AG54" s="334">
        <f t="shared" si="31"/>
        <v>1386.2000000000003</v>
      </c>
      <c r="AH54" s="334">
        <f t="shared" si="31"/>
        <v>1390.5</v>
      </c>
      <c r="AI54" s="334">
        <f t="shared" si="31"/>
        <v>1341.3000000000002</v>
      </c>
      <c r="AJ54" s="334">
        <f t="shared" si="31"/>
        <v>1430.6</v>
      </c>
      <c r="AK54" s="334">
        <f t="shared" si="31"/>
        <v>1424.8</v>
      </c>
      <c r="AL54" s="334">
        <f t="shared" si="31"/>
        <v>1430.3999999999999</v>
      </c>
      <c r="AM54" s="334">
        <f t="shared" si="31"/>
        <v>1378.1999999999998</v>
      </c>
      <c r="AN54" s="334">
        <f t="shared" si="31"/>
        <v>1461.8</v>
      </c>
      <c r="AO54" s="334">
        <f t="shared" si="31"/>
        <v>1452.4</v>
      </c>
      <c r="AP54" s="334">
        <f t="shared" si="31"/>
        <v>1452</v>
      </c>
      <c r="AQ54" s="334">
        <f t="shared" si="31"/>
        <v>1395.4</v>
      </c>
      <c r="AR54" s="334">
        <f t="shared" si="31"/>
        <v>1479.5</v>
      </c>
      <c r="AS54" s="334">
        <f t="shared" si="31"/>
        <v>1465</v>
      </c>
      <c r="AT54" s="334">
        <f t="shared" si="31"/>
        <v>1461.9</v>
      </c>
      <c r="AU54" s="334">
        <f t="shared" si="31"/>
        <v>1407.6999999999998</v>
      </c>
      <c r="AV54" s="334">
        <f t="shared" si="31"/>
        <v>1493.6</v>
      </c>
      <c r="AW54" s="334">
        <f t="shared" si="31"/>
        <v>1475.9</v>
      </c>
      <c r="AX54" s="334">
        <f t="shared" si="31"/>
        <v>1469.8999999999999</v>
      </c>
      <c r="AY54" s="334">
        <f t="shared" si="31"/>
        <v>1408.4</v>
      </c>
      <c r="AZ54" s="334">
        <f t="shared" si="31"/>
        <v>1489.1999999999998</v>
      </c>
      <c r="BA54" s="360">
        <f t="shared" si="31"/>
        <v>1464.3</v>
      </c>
      <c r="BB54" s="288"/>
      <c r="BC54" s="312">
        <f t="shared" si="15"/>
        <v>17.700000000000045</v>
      </c>
      <c r="BD54" s="338">
        <f t="shared" si="15"/>
        <v>12.599999999999909</v>
      </c>
      <c r="BE54" s="338">
        <f t="shared" si="15"/>
        <v>9.9000000000000909</v>
      </c>
      <c r="BF54" s="338">
        <f t="shared" si="15"/>
        <v>12.299999999999727</v>
      </c>
      <c r="BG54" s="338">
        <f t="shared" si="15"/>
        <v>14.099999999999909</v>
      </c>
      <c r="BH54" s="338">
        <f t="shared" si="17"/>
        <v>10.900000000000091</v>
      </c>
      <c r="BI54" s="338">
        <f t="shared" si="18"/>
        <v>7.9999999999997726</v>
      </c>
      <c r="BJ54" s="338">
        <f t="shared" si="19"/>
        <v>0.70000000000027285</v>
      </c>
      <c r="BK54" s="338">
        <f t="shared" si="20"/>
        <v>-4.4000000000000909</v>
      </c>
      <c r="BL54" s="313">
        <f t="shared" si="21"/>
        <v>-11.600000000000136</v>
      </c>
      <c r="BM54" s="288"/>
      <c r="BN54" s="315">
        <f t="shared" si="22"/>
        <v>1.2108359556710857E-2</v>
      </c>
      <c r="BO54" s="339">
        <f t="shared" si="22"/>
        <v>8.6752960616909292E-3</v>
      </c>
      <c r="BP54" s="339">
        <f t="shared" si="22"/>
        <v>6.8181818181818343E-3</v>
      </c>
      <c r="BQ54" s="339">
        <f t="shared" si="22"/>
        <v>8.8146767951839955E-3</v>
      </c>
      <c r="BR54" s="339">
        <f t="shared" si="22"/>
        <v>9.5302467049678263E-3</v>
      </c>
      <c r="BS54" s="339">
        <f t="shared" si="22"/>
        <v>7.4402730375426884E-3</v>
      </c>
      <c r="BT54" s="339">
        <f t="shared" si="22"/>
        <v>5.4723305287638357E-3</v>
      </c>
      <c r="BU54" s="339">
        <f t="shared" si="23"/>
        <v>4.9726504226765833E-4</v>
      </c>
      <c r="BV54" s="339">
        <f t="shared" si="24"/>
        <v>-2.9459025174076725E-3</v>
      </c>
      <c r="BW54" s="314">
        <f t="shared" si="25"/>
        <v>-7.8596110847619638E-3</v>
      </c>
    </row>
    <row r="55" spans="3:75" s="80" customFormat="1" ht="14.4" x14ac:dyDescent="0.3">
      <c r="C55" s="95" t="s">
        <v>185</v>
      </c>
      <c r="D55" s="335">
        <f>D37</f>
        <v>115.8</v>
      </c>
      <c r="E55" s="335">
        <f t="shared" ref="E55:BA55" si="32">E37</f>
        <v>103.6</v>
      </c>
      <c r="F55" s="335">
        <f t="shared" si="32"/>
        <v>107.7</v>
      </c>
      <c r="G55" s="335">
        <f t="shared" si="32"/>
        <v>99.5</v>
      </c>
      <c r="H55" s="335">
        <f t="shared" si="32"/>
        <v>116.8</v>
      </c>
      <c r="I55" s="335">
        <f t="shared" si="32"/>
        <v>106.1</v>
      </c>
      <c r="J55" s="335">
        <f t="shared" si="32"/>
        <v>109.1</v>
      </c>
      <c r="K55" s="335">
        <f t="shared" si="32"/>
        <v>98.6</v>
      </c>
      <c r="L55" s="335">
        <f t="shared" si="32"/>
        <v>117.8</v>
      </c>
      <c r="M55" s="335">
        <f t="shared" si="32"/>
        <v>104.7</v>
      </c>
      <c r="N55" s="335">
        <f t="shared" si="32"/>
        <v>110.2</v>
      </c>
      <c r="O55" s="335">
        <f t="shared" si="32"/>
        <v>96.1</v>
      </c>
      <c r="P55" s="335">
        <f t="shared" si="32"/>
        <v>117.7</v>
      </c>
      <c r="Q55" s="335">
        <f t="shared" si="32"/>
        <v>102.6</v>
      </c>
      <c r="R55" s="335">
        <f t="shared" si="32"/>
        <v>108.4</v>
      </c>
      <c r="S55" s="335">
        <f t="shared" si="32"/>
        <v>95</v>
      </c>
      <c r="T55" s="335">
        <f t="shared" si="32"/>
        <v>127.5</v>
      </c>
      <c r="U55" s="335">
        <f t="shared" si="32"/>
        <v>104.9</v>
      </c>
      <c r="V55" s="335">
        <f t="shared" si="32"/>
        <v>112.1</v>
      </c>
      <c r="W55" s="335">
        <f t="shared" si="32"/>
        <v>94.7</v>
      </c>
      <c r="X55" s="335">
        <f t="shared" si="32"/>
        <v>136.6</v>
      </c>
      <c r="Y55" s="335">
        <f t="shared" si="32"/>
        <v>105.4</v>
      </c>
      <c r="Z55" s="335">
        <f t="shared" si="32"/>
        <v>119.1</v>
      </c>
      <c r="AA55" s="335">
        <f t="shared" si="32"/>
        <v>96.3</v>
      </c>
      <c r="AB55" s="335">
        <f t="shared" si="32"/>
        <v>139</v>
      </c>
      <c r="AC55" s="335">
        <f t="shared" si="32"/>
        <v>108.8</v>
      </c>
      <c r="AD55" s="335">
        <f t="shared" si="32"/>
        <v>124.3</v>
      </c>
      <c r="AE55" s="335">
        <f t="shared" si="32"/>
        <v>98.3</v>
      </c>
      <c r="AF55" s="335">
        <f t="shared" si="32"/>
        <v>139.30000000000001</v>
      </c>
      <c r="AG55" s="335">
        <f t="shared" si="32"/>
        <v>109.4</v>
      </c>
      <c r="AH55" s="335">
        <f t="shared" si="32"/>
        <v>128.19999999999999</v>
      </c>
      <c r="AI55" s="335">
        <f t="shared" si="32"/>
        <v>104.4</v>
      </c>
      <c r="AJ55" s="335">
        <f t="shared" si="32"/>
        <v>137.4</v>
      </c>
      <c r="AK55" s="335">
        <f t="shared" si="32"/>
        <v>111.4</v>
      </c>
      <c r="AL55" s="335">
        <f t="shared" si="32"/>
        <v>128.4</v>
      </c>
      <c r="AM55" s="335">
        <f t="shared" si="32"/>
        <v>105.4</v>
      </c>
      <c r="AN55" s="335">
        <f t="shared" si="32"/>
        <v>130.4</v>
      </c>
      <c r="AO55" s="335">
        <f t="shared" si="32"/>
        <v>122.8</v>
      </c>
      <c r="AP55" s="335">
        <f t="shared" si="32"/>
        <v>128.6</v>
      </c>
      <c r="AQ55" s="335">
        <f t="shared" si="32"/>
        <v>117.9</v>
      </c>
      <c r="AR55" s="335">
        <f t="shared" si="32"/>
        <v>133.30000000000001</v>
      </c>
      <c r="AS55" s="335">
        <f t="shared" si="32"/>
        <v>120.1</v>
      </c>
      <c r="AT55" s="335">
        <f t="shared" si="32"/>
        <v>126.4</v>
      </c>
      <c r="AU55" s="335">
        <f t="shared" si="32"/>
        <v>123.4</v>
      </c>
      <c r="AV55" s="335">
        <f t="shared" si="32"/>
        <v>137.1</v>
      </c>
      <c r="AW55" s="335">
        <f t="shared" si="32"/>
        <v>121.1</v>
      </c>
      <c r="AX55" s="335">
        <f t="shared" si="32"/>
        <v>126.4</v>
      </c>
      <c r="AY55" s="335">
        <f t="shared" si="32"/>
        <v>122.8</v>
      </c>
      <c r="AZ55" s="335">
        <f t="shared" si="32"/>
        <v>134.30000000000001</v>
      </c>
      <c r="BA55" s="360">
        <f t="shared" si="32"/>
        <v>120.5</v>
      </c>
      <c r="BB55" s="288"/>
      <c r="BC55" s="312">
        <f t="shared" si="15"/>
        <v>2.9000000000000057</v>
      </c>
      <c r="BD55" s="338">
        <f t="shared" si="15"/>
        <v>-2.7000000000000028</v>
      </c>
      <c r="BE55" s="338">
        <f t="shared" si="15"/>
        <v>-2.1999999999999886</v>
      </c>
      <c r="BF55" s="338">
        <f t="shared" si="15"/>
        <v>5.5</v>
      </c>
      <c r="BG55" s="338">
        <f t="shared" si="15"/>
        <v>3.7999999999999829</v>
      </c>
      <c r="BH55" s="338">
        <f t="shared" si="17"/>
        <v>1</v>
      </c>
      <c r="BI55" s="338">
        <f t="shared" si="18"/>
        <v>0</v>
      </c>
      <c r="BJ55" s="338">
        <f t="shared" si="19"/>
        <v>-0.60000000000000853</v>
      </c>
      <c r="BK55" s="338">
        <f t="shared" si="20"/>
        <v>-2.7999999999999829</v>
      </c>
      <c r="BL55" s="313">
        <f t="shared" si="21"/>
        <v>-0.59999999999999432</v>
      </c>
      <c r="BM55" s="288"/>
      <c r="BN55" s="315">
        <f t="shared" si="22"/>
        <v>2.223926380368102E-2</v>
      </c>
      <c r="BO55" s="339">
        <f t="shared" si="22"/>
        <v>-2.1986970684039098E-2</v>
      </c>
      <c r="BP55" s="339">
        <f t="shared" si="22"/>
        <v>-1.7107309486780631E-2</v>
      </c>
      <c r="BQ55" s="339">
        <f t="shared" si="22"/>
        <v>4.6649703138252674E-2</v>
      </c>
      <c r="BR55" s="339">
        <f t="shared" si="22"/>
        <v>2.8507126781695202E-2</v>
      </c>
      <c r="BS55" s="339">
        <f t="shared" si="22"/>
        <v>8.3263946711074066E-3</v>
      </c>
      <c r="BT55" s="339">
        <f t="shared" si="22"/>
        <v>0</v>
      </c>
      <c r="BU55" s="339">
        <f t="shared" si="23"/>
        <v>-4.8622366288493257E-3</v>
      </c>
      <c r="BV55" s="339">
        <f t="shared" si="24"/>
        <v>-2.0423048869438243E-2</v>
      </c>
      <c r="BW55" s="314">
        <f t="shared" si="25"/>
        <v>-4.9545829892649884E-3</v>
      </c>
    </row>
    <row r="56" spans="3:75" s="80" customFormat="1" ht="14.4" x14ac:dyDescent="0.3">
      <c r="C56" s="73" t="s">
        <v>132</v>
      </c>
      <c r="D56" s="277">
        <f>D41</f>
        <v>4532.3</v>
      </c>
      <c r="E56" s="277">
        <f t="shared" ref="E56:AY56" si="33">E41</f>
        <v>4532.5</v>
      </c>
      <c r="F56" s="277">
        <f t="shared" si="33"/>
        <v>4665.8999999999996</v>
      </c>
      <c r="G56" s="277">
        <f t="shared" si="33"/>
        <v>4495.1000000000004</v>
      </c>
      <c r="H56" s="277">
        <f t="shared" si="33"/>
        <v>4472.7</v>
      </c>
      <c r="I56" s="277">
        <f t="shared" si="33"/>
        <v>4429.8</v>
      </c>
      <c r="J56" s="277">
        <f t="shared" si="33"/>
        <v>4543.2</v>
      </c>
      <c r="K56" s="277">
        <f t="shared" si="33"/>
        <v>4398.5</v>
      </c>
      <c r="L56" s="277">
        <f t="shared" si="33"/>
        <v>4427.8999999999996</v>
      </c>
      <c r="M56" s="277">
        <f t="shared" si="33"/>
        <v>4437.3999999999996</v>
      </c>
      <c r="N56" s="277">
        <f t="shared" si="33"/>
        <v>4610</v>
      </c>
      <c r="O56" s="277">
        <f t="shared" si="33"/>
        <v>4482.1000000000004</v>
      </c>
      <c r="P56" s="277">
        <f t="shared" si="33"/>
        <v>4551.8</v>
      </c>
      <c r="Q56" s="277">
        <f t="shared" si="33"/>
        <v>4547.8</v>
      </c>
      <c r="R56" s="277">
        <f t="shared" si="33"/>
        <v>4709.1000000000004</v>
      </c>
      <c r="S56" s="277">
        <f t="shared" si="33"/>
        <v>4565.3999999999996</v>
      </c>
      <c r="T56" s="277">
        <f t="shared" si="33"/>
        <v>4603.6000000000004</v>
      </c>
      <c r="U56" s="277">
        <f t="shared" si="33"/>
        <v>4581.3999999999996</v>
      </c>
      <c r="V56" s="277">
        <f t="shared" si="33"/>
        <v>4735.5</v>
      </c>
      <c r="W56" s="277">
        <f t="shared" si="33"/>
        <v>4587.1000000000004</v>
      </c>
      <c r="X56" s="277">
        <f t="shared" si="33"/>
        <v>4637.3</v>
      </c>
      <c r="Y56" s="277">
        <f t="shared" si="33"/>
        <v>4621</v>
      </c>
      <c r="Z56" s="277">
        <f t="shared" si="33"/>
        <v>4782.5</v>
      </c>
      <c r="AA56" s="277">
        <f t="shared" si="33"/>
        <v>4646.8999999999996</v>
      </c>
      <c r="AB56" s="277">
        <f t="shared" si="33"/>
        <v>4682.8</v>
      </c>
      <c r="AC56" s="277">
        <f t="shared" si="33"/>
        <v>4680.2</v>
      </c>
      <c r="AD56" s="277">
        <f t="shared" si="33"/>
        <v>4872.7</v>
      </c>
      <c r="AE56" s="277">
        <f t="shared" si="33"/>
        <v>4713.6000000000004</v>
      </c>
      <c r="AF56" s="277">
        <f t="shared" si="33"/>
        <v>4771.5</v>
      </c>
      <c r="AG56" s="277">
        <f t="shared" si="33"/>
        <v>4735.5</v>
      </c>
      <c r="AH56" s="277">
        <f t="shared" si="33"/>
        <v>4923.8</v>
      </c>
      <c r="AI56" s="277">
        <f t="shared" si="33"/>
        <v>4798.7</v>
      </c>
      <c r="AJ56" s="277">
        <f t="shared" si="33"/>
        <v>4855.8999999999996</v>
      </c>
      <c r="AK56" s="277">
        <f t="shared" si="33"/>
        <v>4855.6000000000004</v>
      </c>
      <c r="AL56" s="277">
        <f t="shared" si="33"/>
        <v>4991.7</v>
      </c>
      <c r="AM56" s="277">
        <f t="shared" si="33"/>
        <v>4882.7</v>
      </c>
      <c r="AN56" s="277">
        <f t="shared" si="33"/>
        <v>4965.3</v>
      </c>
      <c r="AO56" s="277">
        <f t="shared" si="33"/>
        <v>4970.3999999999996</v>
      </c>
      <c r="AP56" s="277">
        <f t="shared" si="33"/>
        <v>5125.1000000000004</v>
      </c>
      <c r="AQ56" s="277">
        <f t="shared" si="33"/>
        <v>5005.3</v>
      </c>
      <c r="AR56" s="277">
        <f t="shared" si="33"/>
        <v>5066.6000000000004</v>
      </c>
      <c r="AS56" s="277">
        <f t="shared" si="33"/>
        <v>5058</v>
      </c>
      <c r="AT56" s="277">
        <f t="shared" si="33"/>
        <v>5190.7</v>
      </c>
      <c r="AU56" s="277">
        <f t="shared" si="33"/>
        <v>5075.3999999999996</v>
      </c>
      <c r="AV56" s="277">
        <f t="shared" si="33"/>
        <v>5099.6000000000004</v>
      </c>
      <c r="AW56" s="277">
        <f t="shared" si="33"/>
        <v>5082.3999999999996</v>
      </c>
      <c r="AX56" s="277">
        <f t="shared" si="33"/>
        <v>5222.8999999999996</v>
      </c>
      <c r="AY56" s="277">
        <f t="shared" si="33"/>
        <v>5102.5</v>
      </c>
      <c r="AZ56" s="277">
        <f>AZ41</f>
        <v>5092.6000000000004</v>
      </c>
      <c r="BA56" s="359">
        <f>BA41</f>
        <v>4979.8999999999996</v>
      </c>
      <c r="BB56" s="288"/>
      <c r="BC56" s="316">
        <f t="shared" si="15"/>
        <v>101.30000000000018</v>
      </c>
      <c r="BD56" s="317">
        <f t="shared" si="15"/>
        <v>87.600000000000364</v>
      </c>
      <c r="BE56" s="317">
        <f t="shared" si="15"/>
        <v>65.599999999999454</v>
      </c>
      <c r="BF56" s="317">
        <f t="shared" si="15"/>
        <v>70.099999999999454</v>
      </c>
      <c r="BG56" s="317">
        <f t="shared" si="15"/>
        <v>33</v>
      </c>
      <c r="BH56" s="317">
        <f t="shared" si="17"/>
        <v>24.399999999999636</v>
      </c>
      <c r="BI56" s="317">
        <f t="shared" si="18"/>
        <v>32.199999999999818</v>
      </c>
      <c r="BJ56" s="317">
        <f t="shared" si="19"/>
        <v>27.100000000000364</v>
      </c>
      <c r="BK56" s="317">
        <f t="shared" si="20"/>
        <v>-7</v>
      </c>
      <c r="BL56" s="318">
        <f t="shared" si="21"/>
        <v>-102.5</v>
      </c>
      <c r="BM56" s="288"/>
      <c r="BN56" s="355">
        <f t="shared" si="22"/>
        <v>2.0401587013876288E-2</v>
      </c>
      <c r="BO56" s="356">
        <f t="shared" si="22"/>
        <v>1.7624336069531621E-2</v>
      </c>
      <c r="BP56" s="356">
        <f t="shared" si="22"/>
        <v>1.2799750248775554E-2</v>
      </c>
      <c r="BQ56" s="356">
        <f t="shared" si="22"/>
        <v>1.4005154536191444E-2</v>
      </c>
      <c r="BR56" s="356">
        <f t="shared" si="22"/>
        <v>6.5132435953103585E-3</v>
      </c>
      <c r="BS56" s="356">
        <f t="shared" si="22"/>
        <v>4.8240411229734104E-3</v>
      </c>
      <c r="BT56" s="356">
        <f>AX56/AT56-1</f>
        <v>6.2034022386190379E-3</v>
      </c>
      <c r="BU56" s="356">
        <f t="shared" si="23"/>
        <v>5.3394806320685717E-3</v>
      </c>
      <c r="BV56" s="356">
        <f t="shared" si="24"/>
        <v>-1.372656678955253E-3</v>
      </c>
      <c r="BW56" s="357">
        <f t="shared" si="25"/>
        <v>-2.0167637336691357E-2</v>
      </c>
    </row>
    <row r="57" spans="3:75" s="80" customFormat="1" x14ac:dyDescent="0.3">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82"/>
      <c r="AJ57" s="82"/>
      <c r="AK57" s="82"/>
      <c r="AN57" s="82"/>
      <c r="AT57"/>
      <c r="AU57"/>
      <c r="AV57"/>
      <c r="AW57"/>
      <c r="AX57"/>
      <c r="AY57"/>
      <c r="AZ57"/>
      <c r="BA57"/>
      <c r="BB57"/>
      <c r="BM57" s="63"/>
    </row>
    <row r="58" spans="3:75" s="80" customFormat="1" x14ac:dyDescent="0.3">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82"/>
      <c r="AJ58" s="82"/>
      <c r="AK58" s="82"/>
      <c r="AN58" s="82"/>
      <c r="AT58"/>
      <c r="AU58"/>
      <c r="AV58"/>
      <c r="AW58"/>
      <c r="AX58"/>
      <c r="AY58"/>
      <c r="AZ58"/>
      <c r="BA58"/>
      <c r="BB58"/>
      <c r="BM58" s="63"/>
    </row>
    <row r="59" spans="3:75" s="80" customFormat="1" x14ac:dyDescent="0.3">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82"/>
      <c r="AJ59" s="82"/>
      <c r="AK59" s="82"/>
      <c r="AN59" s="82"/>
      <c r="AT59"/>
      <c r="AU59"/>
      <c r="AV59"/>
      <c r="AW59"/>
      <c r="AX59"/>
      <c r="AY59"/>
      <c r="AZ59"/>
      <c r="BA59"/>
      <c r="BB59"/>
      <c r="BM59" s="63"/>
    </row>
    <row r="60" spans="3:75" s="80" customFormat="1" x14ac:dyDescent="0.3">
      <c r="C60" s="65"/>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3"/>
      <c r="AJ60" s="63"/>
      <c r="AK60" s="63"/>
      <c r="AN60" s="63"/>
      <c r="AT60"/>
      <c r="AU60"/>
      <c r="AV60"/>
      <c r="AW60"/>
      <c r="AX60"/>
      <c r="AY60"/>
      <c r="AZ60"/>
      <c r="BA60"/>
      <c r="BB60"/>
      <c r="BM60" s="63"/>
    </row>
    <row r="61" spans="3:75" s="80" customFormat="1" x14ac:dyDescent="0.3">
      <c r="C61" s="65"/>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3"/>
      <c r="AJ61" s="63"/>
      <c r="AK61" s="63"/>
      <c r="AN61" s="63"/>
      <c r="AT61"/>
      <c r="AU61"/>
      <c r="AV61"/>
      <c r="AW61"/>
      <c r="AX61"/>
      <c r="AY61"/>
      <c r="AZ61"/>
      <c r="BA61"/>
      <c r="BB61"/>
      <c r="BM61" s="63"/>
    </row>
    <row r="62" spans="3:75" s="80" customFormat="1" x14ac:dyDescent="0.3">
      <c r="C62" s="65"/>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3"/>
      <c r="AJ62" s="63"/>
      <c r="AK62" s="63"/>
      <c r="AN62" s="63"/>
      <c r="AT62"/>
      <c r="AU62"/>
      <c r="AV62"/>
      <c r="AW62"/>
      <c r="AX62"/>
      <c r="AY62"/>
      <c r="AZ62"/>
      <c r="BA62"/>
      <c r="BB62"/>
      <c r="BM62" s="63"/>
    </row>
    <row r="63" spans="3:75" s="80" customFormat="1" x14ac:dyDescent="0.3">
      <c r="C63" s="88" t="s">
        <v>119</v>
      </c>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3"/>
      <c r="AJ63" s="63"/>
      <c r="AK63" s="63"/>
      <c r="AN63" s="63"/>
      <c r="AT63"/>
      <c r="AU63"/>
      <c r="AV63"/>
      <c r="AW63"/>
      <c r="AX63"/>
      <c r="AY63"/>
      <c r="AZ63"/>
      <c r="BA63"/>
      <c r="BB63"/>
      <c r="BM63" s="63"/>
    </row>
    <row r="64" spans="3:75" s="80" customFormat="1" x14ac:dyDescent="0.3">
      <c r="C64" s="125">
        <v>44133</v>
      </c>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3"/>
      <c r="AJ64" s="63"/>
      <c r="AK64" s="63"/>
      <c r="AN64" s="63"/>
      <c r="AT64"/>
      <c r="AU64"/>
      <c r="AV64"/>
      <c r="AW64"/>
      <c r="AX64"/>
      <c r="AY64"/>
      <c r="AZ64"/>
      <c r="BA64"/>
      <c r="BB64"/>
      <c r="BM64" s="63"/>
    </row>
    <row r="65" spans="3:65" s="80" customFormat="1" x14ac:dyDescent="0.3">
      <c r="C65" s="90"/>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3"/>
      <c r="AJ65" s="63"/>
      <c r="AK65" s="63"/>
      <c r="AN65" s="63"/>
      <c r="AT65"/>
      <c r="AU65"/>
      <c r="AV65"/>
      <c r="AW65"/>
      <c r="AX65"/>
      <c r="AY65"/>
      <c r="AZ65"/>
      <c r="BA65"/>
      <c r="BB65"/>
      <c r="BM65" s="63"/>
    </row>
    <row r="66" spans="3:65" s="80" customFormat="1" x14ac:dyDescent="0.3">
      <c r="C66" s="88" t="s">
        <v>120</v>
      </c>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3"/>
      <c r="AJ66" s="63"/>
      <c r="AK66" s="63"/>
      <c r="AN66" s="63"/>
      <c r="AT66"/>
      <c r="AU66"/>
      <c r="AV66"/>
      <c r="AW66"/>
      <c r="AX66"/>
      <c r="AY66"/>
      <c r="AZ66"/>
      <c r="BA66"/>
      <c r="BB66"/>
      <c r="BM66" s="63"/>
    </row>
    <row r="67" spans="3:65" s="80" customFormat="1" x14ac:dyDescent="0.3">
      <c r="C67" s="90" t="s">
        <v>190</v>
      </c>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3"/>
      <c r="AJ67" s="63"/>
      <c r="AK67" s="63"/>
      <c r="AN67" s="63"/>
      <c r="AT67"/>
      <c r="AU67"/>
      <c r="AV67"/>
      <c r="AW67"/>
      <c r="AX67"/>
      <c r="AY67"/>
      <c r="AZ67"/>
      <c r="BA67"/>
      <c r="BB67"/>
      <c r="BM67" s="63"/>
    </row>
    <row r="68" spans="3:65" s="80" customFormat="1" x14ac:dyDescent="0.3">
      <c r="C68" s="63"/>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3"/>
      <c r="AJ68" s="63"/>
      <c r="AK68" s="63"/>
      <c r="AN68" s="63"/>
      <c r="AT68"/>
      <c r="AU68"/>
      <c r="AV68"/>
      <c r="AW68"/>
      <c r="AX68"/>
      <c r="AY68"/>
      <c r="AZ68"/>
      <c r="BA68"/>
      <c r="BB68"/>
      <c r="BM68" s="63"/>
    </row>
    <row r="69" spans="3:65" s="80" customFormat="1" x14ac:dyDescent="0.3">
      <c r="C69" s="88" t="s">
        <v>34</v>
      </c>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3"/>
      <c r="AJ69" s="63"/>
      <c r="AK69" s="63"/>
      <c r="AN69" s="63"/>
      <c r="AT69"/>
      <c r="AU69"/>
      <c r="AV69"/>
      <c r="AW69"/>
      <c r="AX69"/>
      <c r="AY69"/>
      <c r="AZ69"/>
      <c r="BA69"/>
      <c r="BB69"/>
      <c r="BM69" s="63"/>
    </row>
    <row r="70" spans="3:65" x14ac:dyDescent="0.3">
      <c r="C70" s="90" t="s">
        <v>262</v>
      </c>
      <c r="AL70" s="82"/>
    </row>
    <row r="71" spans="3:65" x14ac:dyDescent="0.3">
      <c r="C71" s="90" t="s">
        <v>334</v>
      </c>
      <c r="AL71" s="82"/>
    </row>
    <row r="72" spans="3:65" x14ac:dyDescent="0.3">
      <c r="C72" s="90" t="s">
        <v>264</v>
      </c>
      <c r="AL72" s="82"/>
    </row>
    <row r="73" spans="3:65" x14ac:dyDescent="0.3">
      <c r="C73" s="90" t="s">
        <v>335</v>
      </c>
      <c r="AL73" s="82"/>
    </row>
    <row r="74" spans="3:65" x14ac:dyDescent="0.3">
      <c r="C74" s="90" t="s">
        <v>266</v>
      </c>
    </row>
    <row r="75" spans="3:65" x14ac:dyDescent="0.3">
      <c r="C75" s="90" t="s">
        <v>334</v>
      </c>
    </row>
    <row r="76" spans="3:65" x14ac:dyDescent="0.3">
      <c r="C76" s="90" t="s">
        <v>264</v>
      </c>
    </row>
    <row r="77" spans="3:65" x14ac:dyDescent="0.3">
      <c r="C77" s="90" t="s">
        <v>336</v>
      </c>
    </row>
    <row r="110" spans="1:1" x14ac:dyDescent="0.3">
      <c r="A110" s="63" t="s">
        <v>237</v>
      </c>
    </row>
  </sheetData>
  <hyperlinks>
    <hyperlink ref="B1" location="'Innehåll - Contents'!A1" display="Tillbaka till innehåll - Back to content"/>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BH78"/>
  <sheetViews>
    <sheetView zoomScale="80" zoomScaleNormal="80" workbookViewId="0">
      <pane xSplit="3" ySplit="4" topLeftCell="D5" activePane="bottomRight" state="frozen"/>
      <selection pane="topRight"/>
      <selection pane="bottomLeft"/>
      <selection pane="bottomRight"/>
    </sheetView>
  </sheetViews>
  <sheetFormatPr defaultColWidth="9.109375" defaultRowHeight="12.6" x14ac:dyDescent="0.25"/>
  <cols>
    <col min="1" max="1" width="3.5546875" style="135" customWidth="1"/>
    <col min="2" max="2" width="28.44140625" style="135" customWidth="1"/>
    <col min="3" max="3" width="53" style="135" customWidth="1"/>
    <col min="4" max="33" width="8.44140625" style="135" bestFit="1" customWidth="1"/>
    <col min="34" max="38" width="7.88671875" style="135" bestFit="1" customWidth="1"/>
    <col min="39" max="40" width="7.88671875" style="135" customWidth="1"/>
    <col min="41" max="54" width="9.109375" style="102"/>
    <col min="55" max="56" width="8" style="102" customWidth="1"/>
    <col min="57" max="57" width="8" style="102" bestFit="1" customWidth="1"/>
    <col min="58" max="60" width="9.109375" style="102"/>
    <col min="61" max="16384" width="9.109375" style="135"/>
  </cols>
  <sheetData>
    <row r="1" spans="1:60" s="8" customFormat="1" ht="13.8" x14ac:dyDescent="0.3">
      <c r="A1" s="135"/>
      <c r="B1" s="345" t="s">
        <v>201</v>
      </c>
      <c r="C1" s="68"/>
      <c r="AR1" s="102"/>
      <c r="AS1" s="102"/>
      <c r="AT1" s="102"/>
      <c r="AU1" s="102"/>
      <c r="AV1" s="102"/>
      <c r="AW1" s="102"/>
      <c r="AX1" s="102"/>
      <c r="AY1" s="102"/>
      <c r="AZ1" s="102"/>
      <c r="BA1" s="102"/>
      <c r="BB1" s="102"/>
      <c r="BC1" s="102"/>
      <c r="BD1" s="102"/>
      <c r="BE1" s="102"/>
      <c r="BF1" s="102"/>
      <c r="BG1" s="102"/>
      <c r="BH1" s="102"/>
    </row>
    <row r="2" spans="1:60" s="8" customFormat="1" ht="13.8" x14ac:dyDescent="0.3">
      <c r="A2" s="135"/>
      <c r="B2" s="135"/>
      <c r="C2" s="136" t="s">
        <v>25</v>
      </c>
      <c r="AR2" s="102"/>
      <c r="AS2" s="102"/>
      <c r="AT2" s="102"/>
      <c r="AU2" s="102"/>
      <c r="AV2" s="102"/>
      <c r="AW2" s="102"/>
      <c r="AX2" s="102"/>
      <c r="AY2" s="102"/>
      <c r="AZ2" s="102"/>
      <c r="BA2" s="102"/>
      <c r="BB2" s="102"/>
      <c r="BC2" s="136" t="s">
        <v>113</v>
      </c>
      <c r="BH2" s="136" t="s">
        <v>113</v>
      </c>
    </row>
    <row r="3" spans="1:60" s="136" customFormat="1" ht="13.8" x14ac:dyDescent="0.3">
      <c r="A3" s="121"/>
      <c r="B3" s="121"/>
      <c r="C3" s="136" t="s">
        <v>27</v>
      </c>
      <c r="D3" s="136" t="s">
        <v>51</v>
      </c>
      <c r="AR3" s="101"/>
      <c r="AS3" s="101"/>
      <c r="AT3" s="101"/>
      <c r="AU3" s="101"/>
      <c r="AV3" s="101"/>
      <c r="AW3" s="101"/>
      <c r="AX3" s="101"/>
      <c r="AY3" s="101"/>
      <c r="AZ3" s="101"/>
      <c r="BA3" s="101"/>
      <c r="BB3" s="101"/>
      <c r="BC3" s="136" t="s">
        <v>27</v>
      </c>
      <c r="BH3" s="136" t="s">
        <v>114</v>
      </c>
    </row>
    <row r="4" spans="1:60" s="136" customFormat="1" ht="13.8" x14ac:dyDescent="0.3">
      <c r="A4" s="105"/>
      <c r="B4" s="137" t="s">
        <v>255</v>
      </c>
      <c r="C4" s="138" t="s">
        <v>21</v>
      </c>
      <c r="D4" s="139" t="s">
        <v>52</v>
      </c>
      <c r="E4" s="139" t="s">
        <v>53</v>
      </c>
      <c r="F4" s="139" t="s">
        <v>54</v>
      </c>
      <c r="G4" s="139" t="s">
        <v>55</v>
      </c>
      <c r="H4" s="139" t="s">
        <v>56</v>
      </c>
      <c r="I4" s="139" t="s">
        <v>57</v>
      </c>
      <c r="J4" s="139" t="s">
        <v>58</v>
      </c>
      <c r="K4" s="139" t="s">
        <v>59</v>
      </c>
      <c r="L4" s="139" t="s">
        <v>60</v>
      </c>
      <c r="M4" s="139" t="s">
        <v>61</v>
      </c>
      <c r="N4" s="139" t="s">
        <v>62</v>
      </c>
      <c r="O4" s="139" t="s">
        <v>63</v>
      </c>
      <c r="P4" s="139" t="s">
        <v>64</v>
      </c>
      <c r="Q4" s="139" t="s">
        <v>65</v>
      </c>
      <c r="R4" s="139" t="s">
        <v>66</v>
      </c>
      <c r="S4" s="139" t="s">
        <v>67</v>
      </c>
      <c r="T4" s="139" t="s">
        <v>68</v>
      </c>
      <c r="U4" s="139" t="s">
        <v>69</v>
      </c>
      <c r="V4" s="139" t="s">
        <v>70</v>
      </c>
      <c r="W4" s="139" t="s">
        <v>71</v>
      </c>
      <c r="X4" s="139" t="s">
        <v>72</v>
      </c>
      <c r="Y4" s="139" t="s">
        <v>73</v>
      </c>
      <c r="Z4" s="139" t="s">
        <v>74</v>
      </c>
      <c r="AA4" s="139" t="s">
        <v>75</v>
      </c>
      <c r="AB4" s="139" t="s">
        <v>76</v>
      </c>
      <c r="AC4" s="139" t="s">
        <v>77</v>
      </c>
      <c r="AD4" s="139" t="s">
        <v>78</v>
      </c>
      <c r="AE4" s="139" t="s">
        <v>79</v>
      </c>
      <c r="AF4" s="139" t="s">
        <v>80</v>
      </c>
      <c r="AG4" s="139" t="s">
        <v>81</v>
      </c>
      <c r="AH4" s="139" t="s">
        <v>181</v>
      </c>
      <c r="AI4" s="139" t="s">
        <v>182</v>
      </c>
      <c r="AJ4" s="139" t="s">
        <v>199</v>
      </c>
      <c r="AK4" s="139" t="s">
        <v>236</v>
      </c>
      <c r="AL4" s="139" t="s">
        <v>239</v>
      </c>
      <c r="AM4" s="139" t="s">
        <v>243</v>
      </c>
      <c r="AN4" s="139" t="s">
        <v>244</v>
      </c>
      <c r="AO4" s="139" t="s">
        <v>251</v>
      </c>
      <c r="AP4" s="139" t="s">
        <v>256</v>
      </c>
      <c r="AQ4" s="139" t="s">
        <v>260</v>
      </c>
      <c r="AR4" s="139" t="s">
        <v>316</v>
      </c>
      <c r="AS4" s="139" t="s">
        <v>330</v>
      </c>
      <c r="AT4" s="139" t="s">
        <v>332</v>
      </c>
      <c r="AU4" s="139" t="s">
        <v>338</v>
      </c>
      <c r="AV4" s="139" t="s">
        <v>342</v>
      </c>
      <c r="AW4" s="139" t="s">
        <v>343</v>
      </c>
      <c r="AX4" s="139" t="s">
        <v>345</v>
      </c>
      <c r="AY4" s="139" t="s">
        <v>354</v>
      </c>
      <c r="AZ4" s="139" t="s">
        <v>363</v>
      </c>
      <c r="BA4" s="139" t="s">
        <v>389</v>
      </c>
      <c r="BB4" s="346"/>
      <c r="BC4" s="139" t="s">
        <v>389</v>
      </c>
      <c r="BD4"/>
      <c r="BH4" s="139" t="s">
        <v>389</v>
      </c>
    </row>
    <row r="5" spans="1:60" s="121" customFormat="1" ht="13.8" x14ac:dyDescent="0.3">
      <c r="A5" s="140">
        <v>1</v>
      </c>
      <c r="B5" s="113" t="s">
        <v>22</v>
      </c>
      <c r="C5" s="113" t="s">
        <v>35</v>
      </c>
      <c r="D5" s="108">
        <v>2355.8939909806168</v>
      </c>
      <c r="E5" s="108">
        <v>2390.011018198782</v>
      </c>
      <c r="F5" s="108">
        <v>2379.1750719850329</v>
      </c>
      <c r="G5" s="108">
        <v>2416.7158144509476</v>
      </c>
      <c r="H5" s="108">
        <v>2280.0104715668858</v>
      </c>
      <c r="I5" s="108">
        <v>2298.6220436864178</v>
      </c>
      <c r="J5" s="108">
        <v>2296.5757132371054</v>
      </c>
      <c r="K5" s="108">
        <v>2305.9601424007346</v>
      </c>
      <c r="L5" s="108">
        <v>2351.3748542671046</v>
      </c>
      <c r="M5" s="108">
        <v>2339.4674260981001</v>
      </c>
      <c r="N5" s="108">
        <v>2350.3343843486009</v>
      </c>
      <c r="O5" s="108">
        <v>2417.0916824822848</v>
      </c>
      <c r="P5" s="108">
        <v>2347.732039651833</v>
      </c>
      <c r="Q5" s="108">
        <v>2378.5851433057587</v>
      </c>
      <c r="R5" s="108">
        <v>2366.0009966059511</v>
      </c>
      <c r="S5" s="108">
        <v>2368.7688376423348</v>
      </c>
      <c r="T5" s="108">
        <v>2332.5046421866873</v>
      </c>
      <c r="U5" s="108">
        <v>2312.5855416609829</v>
      </c>
      <c r="V5" s="108">
        <v>2322.9814761558473</v>
      </c>
      <c r="W5" s="108">
        <v>2338.6891774385576</v>
      </c>
      <c r="X5" s="108">
        <v>2311.2824542843596</v>
      </c>
      <c r="Y5" s="108">
        <v>2321.1778009321515</v>
      </c>
      <c r="Z5" s="108">
        <v>2325.2380317972975</v>
      </c>
      <c r="AA5" s="108">
        <v>2323.4353980710243</v>
      </c>
      <c r="AB5" s="108">
        <v>2288.2590913436197</v>
      </c>
      <c r="AC5" s="108">
        <v>2303.106122947217</v>
      </c>
      <c r="AD5" s="108">
        <v>2314.6961784330638</v>
      </c>
      <c r="AE5" s="108">
        <v>2320.6598450654265</v>
      </c>
      <c r="AF5" s="108">
        <v>2277.1061942880742</v>
      </c>
      <c r="AG5" s="108">
        <v>2305.2080779388493</v>
      </c>
      <c r="AH5" s="108">
        <v>2294.7299584583634</v>
      </c>
      <c r="AI5" s="108">
        <v>2319.1445728951312</v>
      </c>
      <c r="AJ5" s="108">
        <v>2224.4341920972802</v>
      </c>
      <c r="AK5" s="108">
        <v>2254.9921650750139</v>
      </c>
      <c r="AL5" s="108">
        <v>2259.2174532011268</v>
      </c>
      <c r="AM5" s="108">
        <v>2290.5099834883176</v>
      </c>
      <c r="AN5" s="108">
        <v>2251.4878559889648</v>
      </c>
      <c r="AO5" s="108">
        <v>2276.9654538274317</v>
      </c>
      <c r="AP5" s="108">
        <v>2300.5874356735076</v>
      </c>
      <c r="AQ5" s="108">
        <v>2302.6762634970341</v>
      </c>
      <c r="AR5" s="108">
        <v>2149.0595976798695</v>
      </c>
      <c r="AS5" s="108">
        <v>2184.0925425287573</v>
      </c>
      <c r="AT5" s="108">
        <v>2209.8039643845691</v>
      </c>
      <c r="AU5" s="108">
        <v>2202.7054500166228</v>
      </c>
      <c r="AV5" s="108">
        <v>2153.2829832210737</v>
      </c>
      <c r="AW5" s="108">
        <v>2188.8038169106358</v>
      </c>
      <c r="AX5" s="108">
        <v>2214.3744462490745</v>
      </c>
      <c r="AY5" s="134">
        <v>2207.2979941598192</v>
      </c>
      <c r="AZ5" s="134">
        <v>2160.5708428569314</v>
      </c>
      <c r="BA5" s="134">
        <v>2154.2945974271115</v>
      </c>
      <c r="BB5" s="134"/>
      <c r="BC5" s="108">
        <f>BA5-AW5</f>
        <v>-34.509219483524248</v>
      </c>
      <c r="BD5" s="101"/>
      <c r="BH5" s="269">
        <f>BA5/AW5-1</f>
        <v>-1.5766246027582254E-2</v>
      </c>
    </row>
    <row r="6" spans="1:60" s="121" customFormat="1" ht="13.8" x14ac:dyDescent="0.3">
      <c r="A6" s="121">
        <v>2</v>
      </c>
      <c r="B6" s="121" t="s">
        <v>23</v>
      </c>
      <c r="C6" s="121" t="s">
        <v>1</v>
      </c>
      <c r="D6" s="108">
        <v>194.25942283035991</v>
      </c>
      <c r="E6" s="108">
        <v>209.0334401013539</v>
      </c>
      <c r="F6" s="108">
        <v>204.15847348660148</v>
      </c>
      <c r="G6" s="108">
        <v>203.2757953662601</v>
      </c>
      <c r="H6" s="108">
        <v>153.9163704114564</v>
      </c>
      <c r="I6" s="108">
        <v>148.93675004131541</v>
      </c>
      <c r="J6" s="108">
        <v>152.17037305302929</v>
      </c>
      <c r="K6" s="108">
        <v>221.57837715682192</v>
      </c>
      <c r="L6" s="108">
        <v>237.459355992616</v>
      </c>
      <c r="M6" s="108">
        <v>220.64126977237888</v>
      </c>
      <c r="N6" s="108">
        <v>215.18557614449068</v>
      </c>
      <c r="O6" s="108">
        <v>244.71136826103989</v>
      </c>
      <c r="P6" s="108">
        <v>256.14551199057433</v>
      </c>
      <c r="Q6" s="108">
        <v>217.28223464667761</v>
      </c>
      <c r="R6" s="108">
        <v>226.68834034728889</v>
      </c>
      <c r="S6" s="108">
        <v>234.63675246614881</v>
      </c>
      <c r="T6" s="108">
        <v>267.22815214469944</v>
      </c>
      <c r="U6" s="108">
        <v>220.94451887756671</v>
      </c>
      <c r="V6" s="108">
        <v>227.93995461389491</v>
      </c>
      <c r="W6" s="108">
        <v>253.01617026676681</v>
      </c>
      <c r="X6" s="108">
        <v>244.9422910293255</v>
      </c>
      <c r="Y6" s="108">
        <v>233.54843659804661</v>
      </c>
      <c r="Z6" s="108">
        <v>247.35444616424118</v>
      </c>
      <c r="AA6" s="108">
        <v>237.90613139572008</v>
      </c>
      <c r="AB6" s="108">
        <v>260.34660157738352</v>
      </c>
      <c r="AC6" s="108">
        <v>235.89717569877899</v>
      </c>
      <c r="AD6" s="108">
        <v>242.26273762516433</v>
      </c>
      <c r="AE6" s="108">
        <v>266.20559143408633</v>
      </c>
      <c r="AF6" s="108">
        <v>251.0718642330668</v>
      </c>
      <c r="AG6" s="108">
        <v>239.40011148770523</v>
      </c>
      <c r="AH6" s="108">
        <v>232.0675443693097</v>
      </c>
      <c r="AI6" s="108">
        <v>254.9959303127751</v>
      </c>
      <c r="AJ6" s="108">
        <v>290.45270958148114</v>
      </c>
      <c r="AK6" s="108">
        <v>262.62099715901968</v>
      </c>
      <c r="AL6" s="108">
        <v>273.8126760557933</v>
      </c>
      <c r="AM6" s="108">
        <v>275.92824006195019</v>
      </c>
      <c r="AN6" s="108">
        <v>298.14761546083349</v>
      </c>
      <c r="AO6" s="108">
        <v>285.88706262743392</v>
      </c>
      <c r="AP6" s="108">
        <v>278.82385718748139</v>
      </c>
      <c r="AQ6" s="108">
        <v>277.27770266334528</v>
      </c>
      <c r="AR6" s="108">
        <v>309.26361743505498</v>
      </c>
      <c r="AS6" s="108">
        <v>263.30903954980721</v>
      </c>
      <c r="AT6" s="108">
        <v>270.7699992802701</v>
      </c>
      <c r="AU6" s="108">
        <v>265.13901066944783</v>
      </c>
      <c r="AV6" s="108">
        <v>272.96756402672094</v>
      </c>
      <c r="AW6" s="108">
        <v>272.27134779186002</v>
      </c>
      <c r="AX6" s="108">
        <v>284.4923019074966</v>
      </c>
      <c r="AY6" s="134">
        <v>292.8928008443458</v>
      </c>
      <c r="AZ6" s="134">
        <v>299.90002713655201</v>
      </c>
      <c r="BA6" s="134">
        <v>273.89489040835377</v>
      </c>
      <c r="BB6" s="134"/>
      <c r="BC6" s="108">
        <f t="shared" ref="BC6:BC41" si="0">BA6-AW6</f>
        <v>1.6235426164937508</v>
      </c>
      <c r="BD6" s="101"/>
      <c r="BH6" s="269">
        <f t="shared" ref="BH6:BH42" si="1">BA6/AW6-1</f>
        <v>5.9629580183915287E-3</v>
      </c>
    </row>
    <row r="7" spans="1:60" s="121" customFormat="1" ht="13.8" x14ac:dyDescent="0.3">
      <c r="A7" s="121">
        <v>3</v>
      </c>
      <c r="B7" s="121" t="s">
        <v>0</v>
      </c>
      <c r="C7" s="121" t="s">
        <v>2</v>
      </c>
      <c r="D7" s="108">
        <v>206.96649295904211</v>
      </c>
      <c r="E7" s="108">
        <v>184.8649194938163</v>
      </c>
      <c r="F7" s="108">
        <v>186.99392883973371</v>
      </c>
      <c r="G7" s="108">
        <v>292.68236708628507</v>
      </c>
      <c r="H7" s="108">
        <v>223.28455099514881</v>
      </c>
      <c r="I7" s="108">
        <v>182.63301214926949</v>
      </c>
      <c r="J7" s="108">
        <v>194.51466806294499</v>
      </c>
      <c r="K7" s="108">
        <v>280.39162495287752</v>
      </c>
      <c r="L7" s="108">
        <v>220.0063094176196</v>
      </c>
      <c r="M7" s="108">
        <v>174.65637462712371</v>
      </c>
      <c r="N7" s="108">
        <v>178.94771194190071</v>
      </c>
      <c r="O7" s="108">
        <v>275.2228307437735</v>
      </c>
      <c r="P7" s="108">
        <v>211.17457627918529</v>
      </c>
      <c r="Q7" s="108">
        <v>187.37203426024311</v>
      </c>
      <c r="R7" s="108">
        <v>185.17457055269068</v>
      </c>
      <c r="S7" s="108">
        <v>257.01992305745944</v>
      </c>
      <c r="T7" s="108">
        <v>205.5522460422529</v>
      </c>
      <c r="U7" s="108">
        <v>176.5466244952255</v>
      </c>
      <c r="V7" s="108">
        <v>175.4092575196573</v>
      </c>
      <c r="W7" s="108">
        <v>264.77516736037376</v>
      </c>
      <c r="X7" s="108">
        <v>196.76307104989831</v>
      </c>
      <c r="Y7" s="108">
        <v>162.2750585958056</v>
      </c>
      <c r="Z7" s="108">
        <v>173.94599635118061</v>
      </c>
      <c r="AA7" s="108">
        <v>248.24965204917882</v>
      </c>
      <c r="AB7" s="108">
        <v>193.16239586902489</v>
      </c>
      <c r="AC7" s="108">
        <v>163.72768874165951</v>
      </c>
      <c r="AD7" s="108">
        <v>167.00199620951631</v>
      </c>
      <c r="AE7" s="108">
        <v>241.33031060492351</v>
      </c>
      <c r="AF7" s="108">
        <v>192.9327860222466</v>
      </c>
      <c r="AG7" s="108">
        <v>156.25169933360311</v>
      </c>
      <c r="AH7" s="108">
        <v>151.4851529521556</v>
      </c>
      <c r="AI7" s="108">
        <v>209.410302830479</v>
      </c>
      <c r="AJ7" s="108">
        <v>191.49152890927718</v>
      </c>
      <c r="AK7" s="108">
        <v>153.57409715205881</v>
      </c>
      <c r="AL7" s="108">
        <v>165.990510708117</v>
      </c>
      <c r="AM7" s="108">
        <v>223.23668837177019</v>
      </c>
      <c r="AN7" s="108">
        <v>176.42121269141461</v>
      </c>
      <c r="AO7" s="108">
        <v>153.56557286176599</v>
      </c>
      <c r="AP7" s="108">
        <v>159.83322953678379</v>
      </c>
      <c r="AQ7" s="108">
        <v>227.8166131765056</v>
      </c>
      <c r="AR7" s="108">
        <v>173.64526168263842</v>
      </c>
      <c r="AS7" s="108">
        <v>147.212026868354</v>
      </c>
      <c r="AT7" s="108">
        <v>142.27908930451841</v>
      </c>
      <c r="AU7" s="108">
        <v>226.82885931986809</v>
      </c>
      <c r="AV7" s="108">
        <v>162.46663333320561</v>
      </c>
      <c r="AW7" s="108">
        <v>147.8817086843618</v>
      </c>
      <c r="AX7" s="108">
        <v>143.37434336427449</v>
      </c>
      <c r="AY7" s="134">
        <v>196.24850859720951</v>
      </c>
      <c r="AZ7" s="134">
        <v>180.4509116706331</v>
      </c>
      <c r="BA7" s="134">
        <v>134.2599529266507</v>
      </c>
      <c r="BB7" s="134"/>
      <c r="BC7" s="108">
        <f t="shared" si="0"/>
        <v>-13.621755757711099</v>
      </c>
      <c r="BD7" s="101"/>
      <c r="BH7" s="269">
        <f t="shared" si="1"/>
        <v>-9.2112512621728815E-2</v>
      </c>
    </row>
    <row r="8" spans="1:60" s="121" customFormat="1" ht="13.8" x14ac:dyDescent="0.3">
      <c r="A8" s="121">
        <v>4</v>
      </c>
      <c r="B8" s="121" t="s">
        <v>0</v>
      </c>
      <c r="C8" s="121" t="s">
        <v>3</v>
      </c>
      <c r="D8" s="108">
        <v>14.575953135317729</v>
      </c>
      <c r="E8" s="108">
        <v>13.77231023520411</v>
      </c>
      <c r="F8" s="108">
        <v>11.28942552413455</v>
      </c>
      <c r="G8" s="108">
        <v>14.034166724201301</v>
      </c>
      <c r="H8" s="108">
        <v>14.702127975818057</v>
      </c>
      <c r="I8" s="108">
        <v>12.233505270251257</v>
      </c>
      <c r="J8" s="108">
        <v>9.3721459565909075</v>
      </c>
      <c r="K8" s="108">
        <v>12.526540999556339</v>
      </c>
      <c r="L8" s="108">
        <v>14.24628624016281</v>
      </c>
      <c r="M8" s="108">
        <v>12.11802888157502</v>
      </c>
      <c r="N8" s="108">
        <v>9.7071951176154094</v>
      </c>
      <c r="O8" s="108">
        <v>13.704434365285739</v>
      </c>
      <c r="P8" s="108">
        <v>13.345770028950449</v>
      </c>
      <c r="Q8" s="108">
        <v>11.071898001049169</v>
      </c>
      <c r="R8" s="108">
        <v>9.3027090642811299</v>
      </c>
      <c r="S8" s="108">
        <v>11.194510782347908</v>
      </c>
      <c r="T8" s="108">
        <v>11.873484195966729</v>
      </c>
      <c r="U8" s="108">
        <v>10.346329028158818</v>
      </c>
      <c r="V8" s="108">
        <v>8.6266951471504694</v>
      </c>
      <c r="W8" s="108">
        <v>10.67019203617658</v>
      </c>
      <c r="X8" s="108">
        <v>12.04185565141896</v>
      </c>
      <c r="Y8" s="108">
        <v>9.2708828953770581</v>
      </c>
      <c r="Z8" s="108">
        <v>7.5776519339215689</v>
      </c>
      <c r="AA8" s="108">
        <v>9.8276910611159884</v>
      </c>
      <c r="AB8" s="108">
        <v>10.191682684276557</v>
      </c>
      <c r="AC8" s="108">
        <v>8.3294173628241861</v>
      </c>
      <c r="AD8" s="108">
        <v>7.6620999798502085</v>
      </c>
      <c r="AE8" s="108">
        <v>8.149838529860796</v>
      </c>
      <c r="AF8" s="108">
        <v>8.1222210011118889</v>
      </c>
      <c r="AG8" s="108">
        <v>7.4891047771046182</v>
      </c>
      <c r="AH8" s="108">
        <v>6.6811274536413583</v>
      </c>
      <c r="AI8" s="108">
        <v>7.7685739857230987</v>
      </c>
      <c r="AJ8" s="108">
        <v>8.4203669221302224</v>
      </c>
      <c r="AK8" s="108">
        <v>6.5860909599950421</v>
      </c>
      <c r="AL8" s="108">
        <v>5.9602090658253921</v>
      </c>
      <c r="AM8" s="108">
        <v>7.3483928787454929</v>
      </c>
      <c r="AN8" s="108">
        <v>7.3055211751253823</v>
      </c>
      <c r="AO8" s="108">
        <v>6.0407410782131628</v>
      </c>
      <c r="AP8" s="108">
        <v>5.9224139530511728</v>
      </c>
      <c r="AQ8" s="108">
        <v>6.5812642429396027</v>
      </c>
      <c r="AR8" s="108">
        <v>5.6940416718616236</v>
      </c>
      <c r="AS8" s="108">
        <v>4.9797852678305734</v>
      </c>
      <c r="AT8" s="108">
        <v>4.6044104270211736</v>
      </c>
      <c r="AU8" s="108">
        <v>5.3875234687159441</v>
      </c>
      <c r="AV8" s="108">
        <v>5.2992367907662032</v>
      </c>
      <c r="AW8" s="108">
        <v>4.7062524420413938</v>
      </c>
      <c r="AX8" s="108">
        <v>4.5298618763046639</v>
      </c>
      <c r="AY8" s="134">
        <v>5.019445266873924</v>
      </c>
      <c r="AZ8" s="134">
        <v>4.4851886684270408</v>
      </c>
      <c r="BA8" s="134">
        <v>3.7149526464575433</v>
      </c>
      <c r="BB8" s="134"/>
      <c r="BC8" s="108">
        <f t="shared" si="0"/>
        <v>-0.99129979558385051</v>
      </c>
      <c r="BD8" s="101"/>
      <c r="BH8" s="269">
        <f t="shared" si="1"/>
        <v>-0.21063464142477284</v>
      </c>
    </row>
    <row r="9" spans="1:60" s="121" customFormat="1" ht="13.8" x14ac:dyDescent="0.3">
      <c r="A9" s="121">
        <v>5</v>
      </c>
      <c r="B9" s="121" t="s">
        <v>0</v>
      </c>
      <c r="C9" s="121" t="s">
        <v>36</v>
      </c>
      <c r="D9" s="108">
        <v>570.93263094371741</v>
      </c>
      <c r="E9" s="108">
        <v>476.70607215541247</v>
      </c>
      <c r="F9" s="108">
        <v>530.47240074232536</v>
      </c>
      <c r="G9" s="108">
        <v>630.18799097460101</v>
      </c>
      <c r="H9" s="108">
        <v>601.06502338882706</v>
      </c>
      <c r="I9" s="108">
        <v>408.41461969438978</v>
      </c>
      <c r="J9" s="108">
        <v>385.54560304449632</v>
      </c>
      <c r="K9" s="108">
        <v>489.75960704107536</v>
      </c>
      <c r="L9" s="108">
        <v>631.77805973087311</v>
      </c>
      <c r="M9" s="108">
        <v>406.64442973881381</v>
      </c>
      <c r="N9" s="108">
        <v>370.26126379883948</v>
      </c>
      <c r="O9" s="108">
        <v>558.78278320973232</v>
      </c>
      <c r="P9" s="108">
        <v>589.35979012790676</v>
      </c>
      <c r="Q9" s="108">
        <v>404.10229016894073</v>
      </c>
      <c r="R9" s="108">
        <v>361.66534596250762</v>
      </c>
      <c r="S9" s="108">
        <v>431.80115733977453</v>
      </c>
      <c r="T9" s="108">
        <v>475.51803770355548</v>
      </c>
      <c r="U9" s="108">
        <v>402.17932612268987</v>
      </c>
      <c r="V9" s="108">
        <v>347.2199997788897</v>
      </c>
      <c r="W9" s="108">
        <v>427.48637536100955</v>
      </c>
      <c r="X9" s="108">
        <v>431.34577482154646</v>
      </c>
      <c r="Y9" s="108">
        <v>342.87211186321588</v>
      </c>
      <c r="Z9" s="108">
        <v>308.07675225753633</v>
      </c>
      <c r="AA9" s="108">
        <v>321.99350934698271</v>
      </c>
      <c r="AB9" s="108">
        <v>325.18166599614869</v>
      </c>
      <c r="AC9" s="108">
        <v>307.02276097227758</v>
      </c>
      <c r="AD9" s="108">
        <v>284.9413545443287</v>
      </c>
      <c r="AE9" s="108">
        <v>325.70246731994945</v>
      </c>
      <c r="AF9" s="108">
        <v>318.39362717028064</v>
      </c>
      <c r="AG9" s="108">
        <v>284.71966439280038</v>
      </c>
      <c r="AH9" s="108">
        <v>265.56027323160322</v>
      </c>
      <c r="AI9" s="108">
        <v>307.33587357354145</v>
      </c>
      <c r="AJ9" s="108">
        <v>346.96464453964256</v>
      </c>
      <c r="AK9" s="108">
        <v>290.81673301151898</v>
      </c>
      <c r="AL9" s="108">
        <v>284.72389429062349</v>
      </c>
      <c r="AM9" s="108">
        <v>344.45942806484823</v>
      </c>
      <c r="AN9" s="108">
        <v>348.29647035876269</v>
      </c>
      <c r="AO9" s="108">
        <v>316.02628218622243</v>
      </c>
      <c r="AP9" s="108">
        <v>298.65344035387261</v>
      </c>
      <c r="AQ9" s="108">
        <v>369.79062570991579</v>
      </c>
      <c r="AR9" s="108">
        <v>403.7917887667524</v>
      </c>
      <c r="AS9" s="108">
        <v>333.74398388603828</v>
      </c>
      <c r="AT9" s="108">
        <v>321.72917295111012</v>
      </c>
      <c r="AU9" s="108">
        <v>347.18138561049039</v>
      </c>
      <c r="AV9" s="108">
        <v>354.10594601705361</v>
      </c>
      <c r="AW9" s="108">
        <v>309.36760191471143</v>
      </c>
      <c r="AX9" s="108">
        <v>320.28546696464565</v>
      </c>
      <c r="AY9" s="134">
        <v>349.60636658430872</v>
      </c>
      <c r="AZ9" s="134">
        <v>319.58011365184649</v>
      </c>
      <c r="BA9" s="134">
        <v>285.65483184584303</v>
      </c>
      <c r="BB9" s="134"/>
      <c r="BC9" s="108">
        <f t="shared" si="0"/>
        <v>-23.712770068868394</v>
      </c>
      <c r="BD9" s="101"/>
      <c r="BH9" s="269">
        <f t="shared" si="1"/>
        <v>-7.6649170508182984E-2</v>
      </c>
    </row>
    <row r="10" spans="1:60" s="121" customFormat="1" ht="13.8" x14ac:dyDescent="0.3">
      <c r="A10" s="121">
        <v>6</v>
      </c>
      <c r="B10" s="121" t="s">
        <v>0</v>
      </c>
      <c r="C10" s="121" t="s">
        <v>37</v>
      </c>
      <c r="D10" s="108">
        <v>1117.8040549930804</v>
      </c>
      <c r="E10" s="108">
        <v>1128.0220476411546</v>
      </c>
      <c r="F10" s="108">
        <v>1112.7075826953196</v>
      </c>
      <c r="G10" s="108">
        <v>1345.114555189693</v>
      </c>
      <c r="H10" s="108">
        <v>1189.2974314792355</v>
      </c>
      <c r="I10" s="108">
        <v>1176.3644764844917</v>
      </c>
      <c r="J10" s="108">
        <v>1013.2226929037238</v>
      </c>
      <c r="K10" s="108">
        <v>1172.4078141376824</v>
      </c>
      <c r="L10" s="108">
        <v>1287.6294311015624</v>
      </c>
      <c r="M10" s="108">
        <v>1145.368799748828</v>
      </c>
      <c r="N10" s="108">
        <v>1083.7978158100786</v>
      </c>
      <c r="O10" s="108">
        <v>1205.1249546807799</v>
      </c>
      <c r="P10" s="108">
        <v>1152.629140574199</v>
      </c>
      <c r="Q10" s="108">
        <v>1042.0723960779696</v>
      </c>
      <c r="R10" s="108">
        <v>1036.3394885920318</v>
      </c>
      <c r="S10" s="108">
        <v>1039.0987201886937</v>
      </c>
      <c r="T10" s="108">
        <v>1147.3190524741067</v>
      </c>
      <c r="U10" s="108">
        <v>1098.4364124117271</v>
      </c>
      <c r="V10" s="108">
        <v>1107.5150629800874</v>
      </c>
      <c r="W10" s="108">
        <v>1123.3087286415898</v>
      </c>
      <c r="X10" s="108">
        <v>1125.6329928188879</v>
      </c>
      <c r="Y10" s="108">
        <v>955.4709668387901</v>
      </c>
      <c r="Z10" s="108">
        <v>1020.7423571709137</v>
      </c>
      <c r="AA10" s="108">
        <v>962.70847111064927</v>
      </c>
      <c r="AB10" s="108">
        <v>1130.2009730210495</v>
      </c>
      <c r="AC10" s="108">
        <v>1056.7780543590864</v>
      </c>
      <c r="AD10" s="108">
        <v>1060.5357720110801</v>
      </c>
      <c r="AE10" s="108">
        <v>1067.3406741845208</v>
      </c>
      <c r="AF10" s="108">
        <v>1169.2629081979392</v>
      </c>
      <c r="AG10" s="108">
        <v>952.57923390586984</v>
      </c>
      <c r="AH10" s="108">
        <v>965.98364155400441</v>
      </c>
      <c r="AI10" s="108">
        <v>1130.2021453758553</v>
      </c>
      <c r="AJ10" s="108">
        <v>995.04183605360731</v>
      </c>
      <c r="AK10" s="108">
        <v>1010.0592396747447</v>
      </c>
      <c r="AL10" s="108">
        <v>982.97006044074305</v>
      </c>
      <c r="AM10" s="108">
        <v>1073.0639239405332</v>
      </c>
      <c r="AN10" s="108">
        <v>1063.0365044403522</v>
      </c>
      <c r="AO10" s="108">
        <v>997.83122012475178</v>
      </c>
      <c r="AP10" s="108">
        <v>988.40430233820337</v>
      </c>
      <c r="AQ10" s="108">
        <v>1106.8990282803611</v>
      </c>
      <c r="AR10" s="108">
        <v>1098.3957408956917</v>
      </c>
      <c r="AS10" s="108">
        <v>1088.0866644722576</v>
      </c>
      <c r="AT10" s="108">
        <v>1014.1328555895259</v>
      </c>
      <c r="AU10" s="108">
        <v>1089.9057853535357</v>
      </c>
      <c r="AV10" s="108">
        <v>882.72836584437482</v>
      </c>
      <c r="AW10" s="108">
        <v>859.97903154338155</v>
      </c>
      <c r="AX10" s="108">
        <v>846.19904145136218</v>
      </c>
      <c r="AY10" s="134">
        <v>853.83539458270639</v>
      </c>
      <c r="AZ10" s="134">
        <v>963.54583941701321</v>
      </c>
      <c r="BA10" s="134">
        <v>1001.7231326993837</v>
      </c>
      <c r="BB10" s="134"/>
      <c r="BC10" s="108">
        <f t="shared" si="0"/>
        <v>141.7441011560021</v>
      </c>
      <c r="BD10" s="101"/>
      <c r="BH10" s="269">
        <f t="shared" si="1"/>
        <v>0.16482274097034399</v>
      </c>
    </row>
    <row r="11" spans="1:60" s="121" customFormat="1" ht="13.8" x14ac:dyDescent="0.3">
      <c r="A11" s="121">
        <v>7</v>
      </c>
      <c r="B11" s="121" t="s">
        <v>0</v>
      </c>
      <c r="C11" s="121" t="s">
        <v>38</v>
      </c>
      <c r="D11" s="108">
        <v>874.66824140613016</v>
      </c>
      <c r="E11" s="108">
        <v>925.91780836104954</v>
      </c>
      <c r="F11" s="108">
        <v>885.20023460297966</v>
      </c>
      <c r="G11" s="108">
        <v>931.5657637691786</v>
      </c>
      <c r="H11" s="108">
        <v>784.43219234251706</v>
      </c>
      <c r="I11" s="108">
        <v>800.16978399924346</v>
      </c>
      <c r="J11" s="108">
        <v>722.92845673649776</v>
      </c>
      <c r="K11" s="108">
        <v>786.37264832129154</v>
      </c>
      <c r="L11" s="108">
        <v>854.25507197312459</v>
      </c>
      <c r="M11" s="108">
        <v>873.67200718593244</v>
      </c>
      <c r="N11" s="108">
        <v>853.3586939442373</v>
      </c>
      <c r="O11" s="108">
        <v>884.04357364294492</v>
      </c>
      <c r="P11" s="108">
        <v>880.24443879465616</v>
      </c>
      <c r="Q11" s="108">
        <v>845.68905084455673</v>
      </c>
      <c r="R11" s="108">
        <v>875.71378854532998</v>
      </c>
      <c r="S11" s="108">
        <v>930.42101860505045</v>
      </c>
      <c r="T11" s="108">
        <v>886.48378389564755</v>
      </c>
      <c r="U11" s="108">
        <v>856.31991117944767</v>
      </c>
      <c r="V11" s="108">
        <v>893.34294194200834</v>
      </c>
      <c r="W11" s="108">
        <v>923.68954875299278</v>
      </c>
      <c r="X11" s="108">
        <v>780.36381232479266</v>
      </c>
      <c r="Y11" s="108">
        <v>822.62389454640061</v>
      </c>
      <c r="Z11" s="108">
        <v>796.33756675373741</v>
      </c>
      <c r="AA11" s="108">
        <v>825.923409031647</v>
      </c>
      <c r="AB11" s="108">
        <v>759.71864727405887</v>
      </c>
      <c r="AC11" s="108">
        <v>804.88045010192764</v>
      </c>
      <c r="AD11" s="108">
        <v>757.86783005301777</v>
      </c>
      <c r="AE11" s="108">
        <v>825.25938969395543</v>
      </c>
      <c r="AF11" s="108">
        <v>794.87118948420357</v>
      </c>
      <c r="AG11" s="108">
        <v>857.52546231857082</v>
      </c>
      <c r="AH11" s="108">
        <v>819.21666078605449</v>
      </c>
      <c r="AI11" s="108">
        <v>846.48548417435677</v>
      </c>
      <c r="AJ11" s="108">
        <v>802.19674035543267</v>
      </c>
      <c r="AK11" s="108">
        <v>844.6136051062615</v>
      </c>
      <c r="AL11" s="108">
        <v>824.40305914309965</v>
      </c>
      <c r="AM11" s="108">
        <v>882.4940821712562</v>
      </c>
      <c r="AN11" s="108">
        <v>808.42122300225265</v>
      </c>
      <c r="AO11" s="108">
        <v>853.14374154932943</v>
      </c>
      <c r="AP11" s="108">
        <v>833.43408985382212</v>
      </c>
      <c r="AQ11" s="108">
        <v>846.77570156944466</v>
      </c>
      <c r="AR11" s="108">
        <v>824.55554164597038</v>
      </c>
      <c r="AS11" s="108">
        <v>858.69992173574451</v>
      </c>
      <c r="AT11" s="108">
        <v>824.60240284410474</v>
      </c>
      <c r="AU11" s="108">
        <v>870.13659544703478</v>
      </c>
      <c r="AV11" s="108">
        <v>742.72901024208886</v>
      </c>
      <c r="AW11" s="108">
        <v>761.51432918696651</v>
      </c>
      <c r="AX11" s="108">
        <v>729.00236047995895</v>
      </c>
      <c r="AY11" s="134">
        <v>758.86437627342093</v>
      </c>
      <c r="AZ11" s="134">
        <v>705.29967290068623</v>
      </c>
      <c r="BA11" s="134">
        <v>754.88917131379651</v>
      </c>
      <c r="BB11" s="134"/>
      <c r="BC11" s="108">
        <f t="shared" si="0"/>
        <v>-6.6251578731699965</v>
      </c>
      <c r="BD11" s="101"/>
      <c r="BH11" s="269">
        <f t="shared" si="1"/>
        <v>-8.6999779508329933E-3</v>
      </c>
    </row>
    <row r="12" spans="1:60" s="121" customFormat="1" ht="13.8" x14ac:dyDescent="0.3">
      <c r="A12" s="121">
        <v>8</v>
      </c>
      <c r="B12" s="121" t="s">
        <v>0</v>
      </c>
      <c r="C12" s="121" t="s">
        <v>39</v>
      </c>
      <c r="D12" s="108">
        <v>1621.9411776648105</v>
      </c>
      <c r="E12" s="108">
        <v>1595.4199940134909</v>
      </c>
      <c r="F12" s="108">
        <v>1529.0768208782797</v>
      </c>
      <c r="G12" s="108">
        <v>1506.3243939845429</v>
      </c>
      <c r="H12" s="108">
        <v>952.3125238936866</v>
      </c>
      <c r="I12" s="108">
        <v>855.62212147901118</v>
      </c>
      <c r="J12" s="108">
        <v>750.5143285679502</v>
      </c>
      <c r="K12" s="108">
        <v>1072.2153516090398</v>
      </c>
      <c r="L12" s="108">
        <v>1546.5156659725922</v>
      </c>
      <c r="M12" s="108">
        <v>1586.6610434110557</v>
      </c>
      <c r="N12" s="108">
        <v>1355.2570804595434</v>
      </c>
      <c r="O12" s="108">
        <v>1454.3016022223835</v>
      </c>
      <c r="P12" s="108">
        <v>1454.7835188975951</v>
      </c>
      <c r="Q12" s="108">
        <v>1490.4144424854871</v>
      </c>
      <c r="R12" s="108">
        <v>1270.2827119149367</v>
      </c>
      <c r="S12" s="108">
        <v>1328.6391741827035</v>
      </c>
      <c r="T12" s="108">
        <v>1240.9562060777957</v>
      </c>
      <c r="U12" s="108">
        <v>1239.0827572057406</v>
      </c>
      <c r="V12" s="108">
        <v>1067.6924360936337</v>
      </c>
      <c r="W12" s="108">
        <v>1176.6786704916767</v>
      </c>
      <c r="X12" s="108">
        <v>1194.5221630651399</v>
      </c>
      <c r="Y12" s="108">
        <v>1223.6585995154978</v>
      </c>
      <c r="Z12" s="108">
        <v>1142.5024334002519</v>
      </c>
      <c r="AA12" s="108">
        <v>1223.6424837581858</v>
      </c>
      <c r="AB12" s="108">
        <v>1245.0032208438884</v>
      </c>
      <c r="AC12" s="108">
        <v>1237.3546268177524</v>
      </c>
      <c r="AD12" s="108">
        <v>1124.2718617008245</v>
      </c>
      <c r="AE12" s="108">
        <v>1250.6977845398537</v>
      </c>
      <c r="AF12" s="108">
        <v>1326.763850673316</v>
      </c>
      <c r="AG12" s="108">
        <v>1343.7872697587077</v>
      </c>
      <c r="AH12" s="108">
        <v>1193.4194112201244</v>
      </c>
      <c r="AI12" s="108">
        <v>1197.6278610266086</v>
      </c>
      <c r="AJ12" s="108">
        <v>1272.4509545679091</v>
      </c>
      <c r="AK12" s="108">
        <v>1285.9213418805966</v>
      </c>
      <c r="AL12" s="108">
        <v>1220.8058982643015</v>
      </c>
      <c r="AM12" s="108">
        <v>1252.3693462644512</v>
      </c>
      <c r="AN12" s="108">
        <v>1256.1903898494961</v>
      </c>
      <c r="AO12" s="108">
        <v>1248.2730447683045</v>
      </c>
      <c r="AP12" s="108">
        <v>1186.4077544914257</v>
      </c>
      <c r="AQ12" s="108">
        <v>1261.8089246677737</v>
      </c>
      <c r="AR12" s="108">
        <v>1175.9068645218836</v>
      </c>
      <c r="AS12" s="108">
        <v>1215.5605329299883</v>
      </c>
      <c r="AT12" s="108">
        <v>1091.8190552122414</v>
      </c>
      <c r="AU12" s="108">
        <v>1147.8622906798446</v>
      </c>
      <c r="AV12" s="108">
        <v>1512.8723157598672</v>
      </c>
      <c r="AW12" s="108">
        <v>1502.7722209850126</v>
      </c>
      <c r="AX12" s="108">
        <v>1443.902161259201</v>
      </c>
      <c r="AY12" s="134">
        <v>1468.0245612726458</v>
      </c>
      <c r="AZ12" s="134">
        <v>1388.7473298813779</v>
      </c>
      <c r="BA12" s="134">
        <v>1273.6700605011615</v>
      </c>
      <c r="BB12" s="134"/>
      <c r="BC12" s="108">
        <f t="shared" si="0"/>
        <v>-229.10216048385109</v>
      </c>
      <c r="BD12" s="101"/>
      <c r="BH12" s="269">
        <f t="shared" si="1"/>
        <v>-0.15245301801871403</v>
      </c>
    </row>
    <row r="13" spans="1:60" s="121" customFormat="1" ht="13.8" x14ac:dyDescent="0.3">
      <c r="A13" s="121">
        <v>9</v>
      </c>
      <c r="B13" s="121" t="s">
        <v>0</v>
      </c>
      <c r="C13" s="121" t="s">
        <v>4</v>
      </c>
      <c r="D13" s="108">
        <v>6.7648418482882935</v>
      </c>
      <c r="E13" s="108">
        <v>6.7597671832093242</v>
      </c>
      <c r="F13" s="108">
        <v>6.8343867886593443</v>
      </c>
      <c r="G13" s="108">
        <v>7.8406799657066735</v>
      </c>
      <c r="H13" s="108">
        <v>5.4774852256290307</v>
      </c>
      <c r="I13" s="108">
        <v>5.6721604072466212</v>
      </c>
      <c r="J13" s="108">
        <v>5.6397798226272009</v>
      </c>
      <c r="K13" s="108">
        <v>5.6217261580565205</v>
      </c>
      <c r="L13" s="108">
        <v>5.2121976238932861</v>
      </c>
      <c r="M13" s="108">
        <v>5.27893143873235</v>
      </c>
      <c r="N13" s="108">
        <v>5.3858105834795396</v>
      </c>
      <c r="O13" s="108">
        <v>5.6670898101414737</v>
      </c>
      <c r="P13" s="108">
        <v>4.8360613057718016</v>
      </c>
      <c r="Q13" s="108">
        <v>4.9981343344470366</v>
      </c>
      <c r="R13" s="108">
        <v>5.0168940918736027</v>
      </c>
      <c r="S13" s="108">
        <v>4.9866730149635616</v>
      </c>
      <c r="T13" s="108">
        <v>4.7886738248566623</v>
      </c>
      <c r="U13" s="108">
        <v>4.7937054751468313</v>
      </c>
      <c r="V13" s="108">
        <v>4.8728549312944036</v>
      </c>
      <c r="W13" s="108">
        <v>4.9572148904478706</v>
      </c>
      <c r="X13" s="108">
        <v>4.2711858606197914</v>
      </c>
      <c r="Y13" s="108">
        <v>4.4354538550195848</v>
      </c>
      <c r="Z13" s="108">
        <v>4.4663470239102239</v>
      </c>
      <c r="AA13" s="108">
        <v>4.4015520860069488</v>
      </c>
      <c r="AB13" s="108">
        <v>3.5727415155521647</v>
      </c>
      <c r="AC13" s="108">
        <v>3.7505601607093157</v>
      </c>
      <c r="AD13" s="108">
        <v>3.7951591337353352</v>
      </c>
      <c r="AE13" s="108">
        <v>3.7918529182160299</v>
      </c>
      <c r="AF13" s="108">
        <v>2.911718671888563</v>
      </c>
      <c r="AG13" s="108">
        <v>3.0882759350929443</v>
      </c>
      <c r="AH13" s="108">
        <v>3.0804167745683921</v>
      </c>
      <c r="AI13" s="108">
        <v>3.0983963650569928</v>
      </c>
      <c r="AJ13" s="108">
        <v>2.6504994478018493</v>
      </c>
      <c r="AK13" s="108">
        <v>2.8389808729739281</v>
      </c>
      <c r="AL13" s="108">
        <v>2.9125495581690162</v>
      </c>
      <c r="AM13" s="108">
        <v>2.9301698772102114</v>
      </c>
      <c r="AN13" s="108">
        <v>2.4189325976438991</v>
      </c>
      <c r="AO13" s="108">
        <v>2.5525259945274792</v>
      </c>
      <c r="AP13" s="108">
        <v>2.5912282931599044</v>
      </c>
      <c r="AQ13" s="108">
        <v>2.562563470412786</v>
      </c>
      <c r="AR13" s="108">
        <v>2.316909901996671</v>
      </c>
      <c r="AS13" s="108">
        <v>2.5218317251132607</v>
      </c>
      <c r="AT13" s="108">
        <v>2.5743561315383108</v>
      </c>
      <c r="AU13" s="108">
        <v>2.4903514357595009</v>
      </c>
      <c r="AV13" s="108">
        <v>2.3421845129892009</v>
      </c>
      <c r="AW13" s="108">
        <v>2.5501118859611411</v>
      </c>
      <c r="AX13" s="108">
        <v>2.6021212011319905</v>
      </c>
      <c r="AY13" s="134">
        <v>2.5178014437403311</v>
      </c>
      <c r="AZ13" s="134">
        <v>2.2879581060232868</v>
      </c>
      <c r="BA13" s="134">
        <v>2.1041070153455772</v>
      </c>
      <c r="BB13" s="134"/>
      <c r="BC13" s="108">
        <f t="shared" si="0"/>
        <v>-0.44600487061556393</v>
      </c>
      <c r="BD13" s="101"/>
      <c r="BH13" s="269">
        <f t="shared" si="1"/>
        <v>-0.17489619693587055</v>
      </c>
    </row>
    <row r="14" spans="1:60" s="121" customFormat="1" ht="13.8" x14ac:dyDescent="0.3">
      <c r="A14" s="121">
        <v>10</v>
      </c>
      <c r="B14" s="121" t="s">
        <v>0</v>
      </c>
      <c r="C14" s="121" t="s">
        <v>5</v>
      </c>
      <c r="D14" s="108">
        <v>14.04265388472021</v>
      </c>
      <c r="E14" s="108">
        <v>11.05594401418292</v>
      </c>
      <c r="F14" s="108">
        <v>11.51085060687805</v>
      </c>
      <c r="G14" s="108">
        <v>13.612857355331991</v>
      </c>
      <c r="H14" s="108">
        <v>16.27724322446344</v>
      </c>
      <c r="I14" s="108">
        <v>13.69062769811663</v>
      </c>
      <c r="J14" s="108">
        <v>13.681961856512419</v>
      </c>
      <c r="K14" s="108">
        <v>16.997279590228231</v>
      </c>
      <c r="L14" s="108">
        <v>22.47105133144688</v>
      </c>
      <c r="M14" s="108">
        <v>10.51675697425053</v>
      </c>
      <c r="N14" s="108">
        <v>11.554063859361641</v>
      </c>
      <c r="O14" s="108">
        <v>18.662967906574909</v>
      </c>
      <c r="P14" s="108">
        <v>16.985376619072738</v>
      </c>
      <c r="Q14" s="108">
        <v>8.4647283929810211</v>
      </c>
      <c r="R14" s="108">
        <v>7.8422303742142905</v>
      </c>
      <c r="S14" s="108">
        <v>8.8480947400162293</v>
      </c>
      <c r="T14" s="108">
        <v>9.8455498696678703</v>
      </c>
      <c r="U14" s="108">
        <v>8.4503856385530494</v>
      </c>
      <c r="V14" s="108">
        <v>7.7311086186489391</v>
      </c>
      <c r="W14" s="108">
        <v>9.8304941841416191</v>
      </c>
      <c r="X14" s="108">
        <v>10.318526158292531</v>
      </c>
      <c r="Y14" s="108">
        <v>8.4830258555525297</v>
      </c>
      <c r="Z14" s="108">
        <v>7.8467086079225501</v>
      </c>
      <c r="AA14" s="108">
        <v>8.6052894855914897</v>
      </c>
      <c r="AB14" s="108">
        <v>8.1938310548664202</v>
      </c>
      <c r="AC14" s="108">
        <v>7.3151095542971305</v>
      </c>
      <c r="AD14" s="108">
        <v>7.0645211633903804</v>
      </c>
      <c r="AE14" s="108">
        <v>8.8866161743169094</v>
      </c>
      <c r="AF14" s="108">
        <v>9.0690369060180291</v>
      </c>
      <c r="AG14" s="108">
        <v>8.2019148744537596</v>
      </c>
      <c r="AH14" s="108">
        <v>8.1430759903673806</v>
      </c>
      <c r="AI14" s="108">
        <v>8.3898291831434992</v>
      </c>
      <c r="AJ14" s="108">
        <v>10.109871675675119</v>
      </c>
      <c r="AK14" s="108">
        <v>8.1186079096069008</v>
      </c>
      <c r="AL14" s="108">
        <v>7.5891516739373106</v>
      </c>
      <c r="AM14" s="108">
        <v>8.7150610592834408</v>
      </c>
      <c r="AN14" s="108">
        <v>6.6113482606112903</v>
      </c>
      <c r="AO14" s="108">
        <v>6.9431595702318898</v>
      </c>
      <c r="AP14" s="108">
        <v>7.0839190526358005</v>
      </c>
      <c r="AQ14" s="108">
        <v>6.8297562731453096</v>
      </c>
      <c r="AR14" s="108">
        <v>6.4621638544954294</v>
      </c>
      <c r="AS14" s="108">
        <v>6.4285704300424005</v>
      </c>
      <c r="AT14" s="108">
        <v>6.6714981524142196</v>
      </c>
      <c r="AU14" s="108">
        <v>6.5708374985232698</v>
      </c>
      <c r="AV14" s="108">
        <v>7.6883037863996009</v>
      </c>
      <c r="AW14" s="108">
        <v>6.7869326212094894</v>
      </c>
      <c r="AX14" s="108">
        <v>6.8612269941915294</v>
      </c>
      <c r="AY14" s="134">
        <v>7.4551522474908509</v>
      </c>
      <c r="AZ14" s="134">
        <v>7.5961330641714397</v>
      </c>
      <c r="BA14" s="134">
        <v>6.9773361770542799</v>
      </c>
      <c r="BB14" s="134"/>
      <c r="BC14" s="108">
        <f t="shared" si="0"/>
        <v>0.19040355584479052</v>
      </c>
      <c r="BD14" s="101"/>
      <c r="BH14" s="269">
        <f t="shared" si="1"/>
        <v>2.8054434377287052E-2</v>
      </c>
    </row>
    <row r="15" spans="1:60" s="121" customFormat="1" ht="13.8" x14ac:dyDescent="0.3">
      <c r="A15" s="121">
        <v>11</v>
      </c>
      <c r="B15" s="121" t="s">
        <v>0</v>
      </c>
      <c r="C15" s="121" t="s">
        <v>6</v>
      </c>
      <c r="D15" s="108">
        <v>57.210278720011694</v>
      </c>
      <c r="E15" s="108">
        <v>47.360609685928196</v>
      </c>
      <c r="F15" s="108">
        <v>43.052280901215298</v>
      </c>
      <c r="G15" s="108">
        <v>52.528602769332103</v>
      </c>
      <c r="H15" s="108">
        <v>43.10282694670029</v>
      </c>
      <c r="I15" s="108">
        <v>38.403048238460087</v>
      </c>
      <c r="J15" s="108">
        <v>33.446858149791588</v>
      </c>
      <c r="K15" s="108">
        <v>38.879182779998892</v>
      </c>
      <c r="L15" s="108">
        <v>45.095588732698936</v>
      </c>
      <c r="M15" s="108">
        <v>38.868866510912937</v>
      </c>
      <c r="N15" s="108">
        <v>37.096097204290039</v>
      </c>
      <c r="O15" s="108">
        <v>45.970742209618344</v>
      </c>
      <c r="P15" s="108">
        <v>38.499585223681649</v>
      </c>
      <c r="Q15" s="108">
        <v>34.968820629399453</v>
      </c>
      <c r="R15" s="108">
        <v>32.083912964983647</v>
      </c>
      <c r="S15" s="108">
        <v>36.887776321977448</v>
      </c>
      <c r="T15" s="108">
        <v>38.572646012027448</v>
      </c>
      <c r="U15" s="108">
        <v>33.502556463921955</v>
      </c>
      <c r="V15" s="108">
        <v>31.356589326982807</v>
      </c>
      <c r="W15" s="108">
        <v>36.288434079327949</v>
      </c>
      <c r="X15" s="108">
        <v>36.030848129491439</v>
      </c>
      <c r="Y15" s="108">
        <v>33.083604873838439</v>
      </c>
      <c r="Z15" s="108">
        <v>31.20498015287054</v>
      </c>
      <c r="AA15" s="108">
        <v>33.643641984599938</v>
      </c>
      <c r="AB15" s="108">
        <v>38.657422607831762</v>
      </c>
      <c r="AC15" s="108">
        <v>36.201045145830165</v>
      </c>
      <c r="AD15" s="108">
        <v>33.273651867664128</v>
      </c>
      <c r="AE15" s="108">
        <v>36.418931751406859</v>
      </c>
      <c r="AF15" s="108">
        <v>40.07755196137915</v>
      </c>
      <c r="AG15" s="108">
        <v>38.509512457613354</v>
      </c>
      <c r="AH15" s="108">
        <v>32.764574873439081</v>
      </c>
      <c r="AI15" s="108">
        <v>36.674008903805451</v>
      </c>
      <c r="AJ15" s="108">
        <v>35.706753104566879</v>
      </c>
      <c r="AK15" s="108">
        <v>35.130040449288479</v>
      </c>
      <c r="AL15" s="108">
        <v>34.096833916381883</v>
      </c>
      <c r="AM15" s="108">
        <v>38.136294640102179</v>
      </c>
      <c r="AN15" s="108">
        <v>34.087518081104648</v>
      </c>
      <c r="AO15" s="108">
        <v>33.385001407747353</v>
      </c>
      <c r="AP15" s="108">
        <v>33.669456748643654</v>
      </c>
      <c r="AQ15" s="108">
        <v>35.352235674949249</v>
      </c>
      <c r="AR15" s="108">
        <v>32.983605851940602</v>
      </c>
      <c r="AS15" s="108">
        <v>33.341391198158604</v>
      </c>
      <c r="AT15" s="108">
        <v>29.17626899046693</v>
      </c>
      <c r="AU15" s="108">
        <v>32.832418558004498</v>
      </c>
      <c r="AV15" s="108">
        <v>41.925886634658603</v>
      </c>
      <c r="AW15" s="108">
        <v>34.124035138142702</v>
      </c>
      <c r="AX15" s="108">
        <v>30.514476696907959</v>
      </c>
      <c r="AY15" s="134">
        <v>31.703314407295402</v>
      </c>
      <c r="AZ15" s="134">
        <v>39.892852399374057</v>
      </c>
      <c r="BA15" s="134">
        <v>26.60735731807895</v>
      </c>
      <c r="BB15" s="134"/>
      <c r="BC15" s="108">
        <f t="shared" si="0"/>
        <v>-7.5166778200637516</v>
      </c>
      <c r="BD15" s="101"/>
      <c r="BH15" s="269">
        <f t="shared" si="1"/>
        <v>-0.22027517524332463</v>
      </c>
    </row>
    <row r="16" spans="1:60" s="121" customFormat="1" ht="13.8" x14ac:dyDescent="0.3">
      <c r="A16" s="121">
        <v>12</v>
      </c>
      <c r="B16" s="121" t="s">
        <v>0</v>
      </c>
      <c r="C16" s="121" t="s">
        <v>7</v>
      </c>
      <c r="D16" s="108">
        <v>77.876762062218248</v>
      </c>
      <c r="E16" s="108">
        <v>68.99241774129294</v>
      </c>
      <c r="F16" s="108">
        <v>50.843884019256947</v>
      </c>
      <c r="G16" s="108">
        <v>57.135444240549042</v>
      </c>
      <c r="H16" s="108">
        <v>58.037143062886756</v>
      </c>
      <c r="I16" s="108">
        <v>50.811588492901258</v>
      </c>
      <c r="J16" s="108">
        <v>37.55400799529626</v>
      </c>
      <c r="K16" s="108">
        <v>54.975024734570262</v>
      </c>
      <c r="L16" s="108">
        <v>57.669742573391716</v>
      </c>
      <c r="M16" s="108">
        <v>57.67648551860691</v>
      </c>
      <c r="N16" s="108">
        <v>49.724787985067508</v>
      </c>
      <c r="O16" s="108">
        <v>68.260247938515505</v>
      </c>
      <c r="P16" s="108">
        <v>67.421759656163573</v>
      </c>
      <c r="Q16" s="108">
        <v>49.851072157517585</v>
      </c>
      <c r="R16" s="108">
        <v>43.294486231064987</v>
      </c>
      <c r="S16" s="108">
        <v>52.86250311862198</v>
      </c>
      <c r="T16" s="108">
        <v>59.289983033213936</v>
      </c>
      <c r="U16" s="108">
        <v>51.642208981928327</v>
      </c>
      <c r="V16" s="108">
        <v>45.550653038771934</v>
      </c>
      <c r="W16" s="108">
        <v>55.584651685237333</v>
      </c>
      <c r="X16" s="108">
        <v>57.26218493989925</v>
      </c>
      <c r="Y16" s="108">
        <v>57.088930553923049</v>
      </c>
      <c r="Z16" s="108">
        <v>49.448004415951253</v>
      </c>
      <c r="AA16" s="108">
        <v>54.46944031738505</v>
      </c>
      <c r="AB16" s="108">
        <v>44.151618720175207</v>
      </c>
      <c r="AC16" s="108">
        <v>43.938553630364005</v>
      </c>
      <c r="AD16" s="108">
        <v>38.23619383008581</v>
      </c>
      <c r="AE16" s="108">
        <v>49.499584417755408</v>
      </c>
      <c r="AF16" s="108">
        <v>47.73641486077068</v>
      </c>
      <c r="AG16" s="108">
        <v>46.992581042474782</v>
      </c>
      <c r="AH16" s="108">
        <v>38.544557951007782</v>
      </c>
      <c r="AI16" s="108">
        <v>45.522058916430986</v>
      </c>
      <c r="AJ16" s="108">
        <v>37.457527828462418</v>
      </c>
      <c r="AK16" s="108">
        <v>40.135179636886924</v>
      </c>
      <c r="AL16" s="108">
        <v>32.756507010095618</v>
      </c>
      <c r="AM16" s="108">
        <v>36.931519800331323</v>
      </c>
      <c r="AN16" s="108">
        <v>45.718449759301123</v>
      </c>
      <c r="AO16" s="108">
        <v>45.577408174361821</v>
      </c>
      <c r="AP16" s="108">
        <v>36.240190438002521</v>
      </c>
      <c r="AQ16" s="108">
        <v>46.333712125937026</v>
      </c>
      <c r="AR16" s="108">
        <v>47.225523002054636</v>
      </c>
      <c r="AS16" s="108">
        <v>43.937539557912736</v>
      </c>
      <c r="AT16" s="108">
        <v>40.256744333655838</v>
      </c>
      <c r="AU16" s="108">
        <v>47.824163137280834</v>
      </c>
      <c r="AV16" s="108">
        <v>45.00716806958134</v>
      </c>
      <c r="AW16" s="108">
        <v>43.297550647267435</v>
      </c>
      <c r="AX16" s="108">
        <v>38.598326346908735</v>
      </c>
      <c r="AY16" s="134">
        <v>37.695213211610834</v>
      </c>
      <c r="AZ16" s="134">
        <v>41.044077908214184</v>
      </c>
      <c r="BA16" s="134">
        <v>23.083140125192017</v>
      </c>
      <c r="BB16" s="134"/>
      <c r="BC16" s="108">
        <f t="shared" si="0"/>
        <v>-20.214410522075418</v>
      </c>
      <c r="BD16" s="101"/>
      <c r="BH16" s="269">
        <f t="shared" si="1"/>
        <v>-0.4668719181543628</v>
      </c>
    </row>
    <row r="17" spans="1:60" s="121" customFormat="1" ht="13.8" x14ac:dyDescent="0.3">
      <c r="A17" s="121">
        <v>13</v>
      </c>
      <c r="B17" s="121" t="s">
        <v>0</v>
      </c>
      <c r="C17" s="121" t="s">
        <v>8</v>
      </c>
      <c r="D17" s="108">
        <v>15.537802618828385</v>
      </c>
      <c r="E17" s="108">
        <v>6.1005717879816546</v>
      </c>
      <c r="F17" s="108">
        <v>5.4736817042950952</v>
      </c>
      <c r="G17" s="108">
        <v>7.0411122130153849</v>
      </c>
      <c r="H17" s="108">
        <v>7.0376709862184788</v>
      </c>
      <c r="I17" s="108">
        <v>7.6864429454891781</v>
      </c>
      <c r="J17" s="108">
        <v>5.6353751089516386</v>
      </c>
      <c r="K17" s="108">
        <v>6.9678278111891689</v>
      </c>
      <c r="L17" s="108">
        <v>8.1828699605543509</v>
      </c>
      <c r="M17" s="108">
        <v>6.1011368656237392</v>
      </c>
      <c r="N17" s="108">
        <v>6.4958542371228898</v>
      </c>
      <c r="O17" s="108">
        <v>8.1980756482583903</v>
      </c>
      <c r="P17" s="108">
        <v>7.183528551957818</v>
      </c>
      <c r="Q17" s="108">
        <v>6.1081841231413483</v>
      </c>
      <c r="R17" s="108">
        <v>6.1421769967059889</v>
      </c>
      <c r="S17" s="108">
        <v>6.7383111166470391</v>
      </c>
      <c r="T17" s="108">
        <v>4.7814023545832143</v>
      </c>
      <c r="U17" s="108">
        <v>4.5501438966040118</v>
      </c>
      <c r="V17" s="108">
        <v>4.7245377949355234</v>
      </c>
      <c r="W17" s="108">
        <v>4.9637571692201341</v>
      </c>
      <c r="X17" s="108">
        <v>4.6894614273110369</v>
      </c>
      <c r="Y17" s="108">
        <v>4.6014375982105991</v>
      </c>
      <c r="Z17" s="108">
        <v>4.6573270761530337</v>
      </c>
      <c r="AA17" s="108">
        <v>4.7175141582270319</v>
      </c>
      <c r="AB17" s="108">
        <v>4.3127397806258188</v>
      </c>
      <c r="AC17" s="108">
        <v>4.237228029402262</v>
      </c>
      <c r="AD17" s="108">
        <v>4.3744961728079428</v>
      </c>
      <c r="AE17" s="108">
        <v>4.4334992425552313</v>
      </c>
      <c r="AF17" s="108">
        <v>4.1446452532820874</v>
      </c>
      <c r="AG17" s="108">
        <v>4.2772260438004439</v>
      </c>
      <c r="AH17" s="108">
        <v>4.3141396515734831</v>
      </c>
      <c r="AI17" s="108">
        <v>4.4279901954976282</v>
      </c>
      <c r="AJ17" s="108">
        <v>5.770749848625548</v>
      </c>
      <c r="AK17" s="108">
        <v>4.334749718173998</v>
      </c>
      <c r="AL17" s="108">
        <v>4.3011646016618181</v>
      </c>
      <c r="AM17" s="108">
        <v>4.696252461554379</v>
      </c>
      <c r="AN17" s="108">
        <v>4.4290031301617825</v>
      </c>
      <c r="AO17" s="108">
        <v>3.8295043009591492</v>
      </c>
      <c r="AP17" s="108">
        <v>3.7740601090974417</v>
      </c>
      <c r="AQ17" s="108">
        <v>3.8637456157848558</v>
      </c>
      <c r="AR17" s="108">
        <v>3.6630545238959158</v>
      </c>
      <c r="AS17" s="108">
        <v>3.7771454360252505</v>
      </c>
      <c r="AT17" s="108">
        <v>3.916451078896082</v>
      </c>
      <c r="AU17" s="108">
        <v>3.8921723603856329</v>
      </c>
      <c r="AV17" s="108">
        <v>3.8046749015082035</v>
      </c>
      <c r="AW17" s="108">
        <v>3.8338921570409532</v>
      </c>
      <c r="AX17" s="108">
        <v>3.954781267389202</v>
      </c>
      <c r="AY17" s="134">
        <v>3.9477234725783239</v>
      </c>
      <c r="AZ17" s="134">
        <v>3.6960068732974865</v>
      </c>
      <c r="BA17" s="134">
        <v>3.3343448250737309</v>
      </c>
      <c r="BB17" s="134"/>
      <c r="BC17" s="108">
        <f t="shared" si="0"/>
        <v>-0.49954733196722234</v>
      </c>
      <c r="BD17" s="101"/>
      <c r="BH17" s="269">
        <f t="shared" si="1"/>
        <v>-0.13029770048429823</v>
      </c>
    </row>
    <row r="18" spans="1:60" s="121" customFormat="1" ht="13.8" x14ac:dyDescent="0.3">
      <c r="A18" s="121">
        <v>14</v>
      </c>
      <c r="B18" s="121" t="s">
        <v>0</v>
      </c>
      <c r="C18" s="121" t="s">
        <v>40</v>
      </c>
      <c r="D18" s="108">
        <v>36.861631145099025</v>
      </c>
      <c r="E18" s="108">
        <v>37.037450561366619</v>
      </c>
      <c r="F18" s="108">
        <v>36.326859285127561</v>
      </c>
      <c r="G18" s="108">
        <v>40.506595950508348</v>
      </c>
      <c r="H18" s="108">
        <v>34.344196552003496</v>
      </c>
      <c r="I18" s="108">
        <v>34.044861343733125</v>
      </c>
      <c r="J18" s="108">
        <v>33.134235930055972</v>
      </c>
      <c r="K18" s="108">
        <v>34.65975307542783</v>
      </c>
      <c r="L18" s="108">
        <v>38.285679993028282</v>
      </c>
      <c r="M18" s="108">
        <v>35.391492018105268</v>
      </c>
      <c r="N18" s="108">
        <v>34.996042144543438</v>
      </c>
      <c r="O18" s="108">
        <v>40.892798822926558</v>
      </c>
      <c r="P18" s="108">
        <v>38.563032540290401</v>
      </c>
      <c r="Q18" s="108">
        <v>35.358921392328519</v>
      </c>
      <c r="R18" s="108">
        <v>35.741483544998097</v>
      </c>
      <c r="S18" s="108">
        <v>36.432232614000789</v>
      </c>
      <c r="T18" s="108">
        <v>36.728850179752996</v>
      </c>
      <c r="U18" s="108">
        <v>35.578403663819685</v>
      </c>
      <c r="V18" s="108">
        <v>35.510128988131704</v>
      </c>
      <c r="W18" s="108">
        <v>37.529272751790614</v>
      </c>
      <c r="X18" s="108">
        <v>37.51091124974522</v>
      </c>
      <c r="Y18" s="108">
        <v>36.217767122076907</v>
      </c>
      <c r="Z18" s="108">
        <v>36.16315304107578</v>
      </c>
      <c r="AA18" s="108">
        <v>36.190111685504135</v>
      </c>
      <c r="AB18" s="108">
        <v>33.966928505845829</v>
      </c>
      <c r="AC18" s="108">
        <v>32.850278979299389</v>
      </c>
      <c r="AD18" s="108">
        <v>33.277481016617372</v>
      </c>
      <c r="AE18" s="108">
        <v>34.117262559679858</v>
      </c>
      <c r="AF18" s="108">
        <v>30.247187639867111</v>
      </c>
      <c r="AG18" s="108">
        <v>30.896565059591062</v>
      </c>
      <c r="AH18" s="108">
        <v>30.437156308678539</v>
      </c>
      <c r="AI18" s="108">
        <v>31.419385820051531</v>
      </c>
      <c r="AJ18" s="108">
        <v>28.43843404386309</v>
      </c>
      <c r="AK18" s="108">
        <v>29.321376675502442</v>
      </c>
      <c r="AL18" s="108">
        <v>29.529087114604373</v>
      </c>
      <c r="AM18" s="108">
        <v>30.31665736260971</v>
      </c>
      <c r="AN18" s="108">
        <v>27.305136030188791</v>
      </c>
      <c r="AO18" s="108">
        <v>28.141003272743401</v>
      </c>
      <c r="AP18" s="108">
        <v>28.3557215216122</v>
      </c>
      <c r="AQ18" s="108">
        <v>28.344944425634232</v>
      </c>
      <c r="AR18" s="108">
        <v>25.222779221602249</v>
      </c>
      <c r="AS18" s="108">
        <v>26.407974059376908</v>
      </c>
      <c r="AT18" s="108">
        <v>26.763899630791588</v>
      </c>
      <c r="AU18" s="108">
        <v>26.724532181959098</v>
      </c>
      <c r="AV18" s="108">
        <v>25.086614527612848</v>
      </c>
      <c r="AW18" s="108">
        <v>26.683708536637521</v>
      </c>
      <c r="AX18" s="108">
        <v>27.127453777061202</v>
      </c>
      <c r="AY18" s="134">
        <v>26.512352690069608</v>
      </c>
      <c r="AZ18" s="134">
        <v>24.373861422530453</v>
      </c>
      <c r="BA18" s="134">
        <v>24.814544123483188</v>
      </c>
      <c r="BB18" s="134"/>
      <c r="BC18" s="108">
        <f t="shared" si="0"/>
        <v>-1.8691644131543335</v>
      </c>
      <c r="BD18" s="101"/>
      <c r="BH18" s="269">
        <f t="shared" si="1"/>
        <v>-7.0048899334510195E-2</v>
      </c>
    </row>
    <row r="19" spans="1:60" s="121" customFormat="1" ht="13.8" x14ac:dyDescent="0.3">
      <c r="A19" s="121">
        <v>15</v>
      </c>
      <c r="B19" s="121" t="s">
        <v>28</v>
      </c>
      <c r="C19" s="121" t="s">
        <v>41</v>
      </c>
      <c r="D19" s="108">
        <v>3259.0731527120761</v>
      </c>
      <c r="E19" s="108">
        <v>2112.9802220058909</v>
      </c>
      <c r="F19" s="108">
        <v>1786.3626843850282</v>
      </c>
      <c r="G19" s="108">
        <v>3122.1895032243847</v>
      </c>
      <c r="H19" s="108">
        <v>3589.687550816865</v>
      </c>
      <c r="I19" s="108">
        <v>2055.4020980401624</v>
      </c>
      <c r="J19" s="108">
        <v>1493.413410144816</v>
      </c>
      <c r="K19" s="108">
        <v>3422.5812706054685</v>
      </c>
      <c r="L19" s="108">
        <v>4910.7011846087607</v>
      </c>
      <c r="M19" s="108">
        <v>2470.0462700740491</v>
      </c>
      <c r="N19" s="108">
        <v>1540.1971906254471</v>
      </c>
      <c r="O19" s="108">
        <v>4084.881110983893</v>
      </c>
      <c r="P19" s="108">
        <v>4270.2899710056399</v>
      </c>
      <c r="Q19" s="108">
        <v>2146.2377513867864</v>
      </c>
      <c r="R19" s="108">
        <v>1484.6986421546508</v>
      </c>
      <c r="S19" s="108">
        <v>2734.7968808456844</v>
      </c>
      <c r="T19" s="108">
        <v>3664.4701273120231</v>
      </c>
      <c r="U19" s="108">
        <v>1965.1302021334698</v>
      </c>
      <c r="V19" s="108">
        <v>1412.3231424971236</v>
      </c>
      <c r="W19" s="108">
        <v>2896.3663425007735</v>
      </c>
      <c r="X19" s="108">
        <v>3722.0122323536671</v>
      </c>
      <c r="Y19" s="108">
        <v>1937.0302827955838</v>
      </c>
      <c r="Z19" s="108">
        <v>1469.0090531123074</v>
      </c>
      <c r="AA19" s="108">
        <v>2445.379002234949</v>
      </c>
      <c r="AB19" s="108">
        <v>2826.4701691878226</v>
      </c>
      <c r="AC19" s="108">
        <v>1833.2621134533495</v>
      </c>
      <c r="AD19" s="108">
        <v>1336.6945955013971</v>
      </c>
      <c r="AE19" s="108">
        <v>2455.8694563296872</v>
      </c>
      <c r="AF19" s="108">
        <v>2976.7815213496528</v>
      </c>
      <c r="AG19" s="108">
        <v>1709.8104241793058</v>
      </c>
      <c r="AH19" s="108">
        <v>1222.3462217878448</v>
      </c>
      <c r="AI19" s="108">
        <v>2427.7872102822121</v>
      </c>
      <c r="AJ19" s="108">
        <v>3057.0536287831719</v>
      </c>
      <c r="AK19" s="108">
        <v>1727.794020212147</v>
      </c>
      <c r="AL19" s="108">
        <v>1306.4644555705599</v>
      </c>
      <c r="AM19" s="108">
        <v>2387.873032559276</v>
      </c>
      <c r="AN19" s="108">
        <v>2684.3748732093018</v>
      </c>
      <c r="AO19" s="108">
        <v>1796.7421101930095</v>
      </c>
      <c r="AP19" s="108">
        <v>1534.4808895245903</v>
      </c>
      <c r="AQ19" s="108">
        <v>2368.1335097772717</v>
      </c>
      <c r="AR19" s="108">
        <v>2861.5807778769076</v>
      </c>
      <c r="AS19" s="108">
        <v>1618.4509630869795</v>
      </c>
      <c r="AT19" s="108">
        <v>1369.4256692785495</v>
      </c>
      <c r="AU19" s="108">
        <v>2381.9437749346071</v>
      </c>
      <c r="AV19" s="108">
        <v>2678.7674291784233</v>
      </c>
      <c r="AW19" s="108">
        <v>1316.8571913125772</v>
      </c>
      <c r="AX19" s="108">
        <v>1238.3072217747836</v>
      </c>
      <c r="AY19" s="134">
        <v>1859.6239655864508</v>
      </c>
      <c r="AZ19" s="134">
        <v>1875.5928620394404</v>
      </c>
      <c r="BA19" s="134">
        <v>1512.5186790360044</v>
      </c>
      <c r="BB19" s="134"/>
      <c r="BC19" s="108">
        <f t="shared" si="0"/>
        <v>195.66148772342717</v>
      </c>
      <c r="BD19" s="101"/>
      <c r="BH19" s="269">
        <f t="shared" si="1"/>
        <v>0.14858216138714453</v>
      </c>
    </row>
    <row r="20" spans="1:60" s="121" customFormat="1" ht="13.8" x14ac:dyDescent="0.3">
      <c r="A20" s="121">
        <v>16</v>
      </c>
      <c r="B20" s="121" t="s">
        <v>24</v>
      </c>
      <c r="C20" s="121" t="s">
        <v>9</v>
      </c>
      <c r="D20" s="108">
        <v>475.25446221286745</v>
      </c>
      <c r="E20" s="108">
        <v>508.4249866868812</v>
      </c>
      <c r="F20" s="108">
        <v>496.73948765063426</v>
      </c>
      <c r="G20" s="108">
        <v>517.2481305844824</v>
      </c>
      <c r="H20" s="108">
        <v>475.43833351697867</v>
      </c>
      <c r="I20" s="108">
        <v>492.68930156876974</v>
      </c>
      <c r="J20" s="108">
        <v>490.49309999001372</v>
      </c>
      <c r="K20" s="108">
        <v>504.8772710480668</v>
      </c>
      <c r="L20" s="108">
        <v>501.79721175505699</v>
      </c>
      <c r="M20" s="108">
        <v>501.61965492974429</v>
      </c>
      <c r="N20" s="108">
        <v>509.28902466530531</v>
      </c>
      <c r="O20" s="108">
        <v>556.53395769018948</v>
      </c>
      <c r="P20" s="108">
        <v>509.73555012325085</v>
      </c>
      <c r="Q20" s="108">
        <v>528.54005076971134</v>
      </c>
      <c r="R20" s="108">
        <v>522.88735586704263</v>
      </c>
      <c r="S20" s="108">
        <v>529.3279693271113</v>
      </c>
      <c r="T20" s="108">
        <v>510.45050379410583</v>
      </c>
      <c r="U20" s="108">
        <v>499.03997323204158</v>
      </c>
      <c r="V20" s="108">
        <v>507.08913544241676</v>
      </c>
      <c r="W20" s="108">
        <v>522.61576649929737</v>
      </c>
      <c r="X20" s="108">
        <v>492.8659293562302</v>
      </c>
      <c r="Y20" s="108">
        <v>506.23159504244234</v>
      </c>
      <c r="Z20" s="108">
        <v>509.48278666040471</v>
      </c>
      <c r="AA20" s="108">
        <v>508.37359407622313</v>
      </c>
      <c r="AB20" s="108">
        <v>474.0477977075181</v>
      </c>
      <c r="AC20" s="108">
        <v>482.63914086571128</v>
      </c>
      <c r="AD20" s="108">
        <v>492.88077794897185</v>
      </c>
      <c r="AE20" s="108">
        <v>500.57560208507823</v>
      </c>
      <c r="AF20" s="108">
        <v>479.96769457866372</v>
      </c>
      <c r="AG20" s="108">
        <v>502.00873312838473</v>
      </c>
      <c r="AH20" s="108">
        <v>497.23681380756682</v>
      </c>
      <c r="AI20" s="108">
        <v>515.71522844137633</v>
      </c>
      <c r="AJ20" s="108">
        <v>452.93012626986348</v>
      </c>
      <c r="AK20" s="108">
        <v>479.55052545060931</v>
      </c>
      <c r="AL20" s="108">
        <v>488.58359545806837</v>
      </c>
      <c r="AM20" s="108">
        <v>508.53685265102132</v>
      </c>
      <c r="AN20" s="108">
        <v>431.25915702167549</v>
      </c>
      <c r="AO20" s="108">
        <v>469.49991477193419</v>
      </c>
      <c r="AP20" s="108">
        <v>470.62159497975227</v>
      </c>
      <c r="AQ20" s="108">
        <v>460.72935287495653</v>
      </c>
      <c r="AR20" s="108">
        <v>416.68905752713619</v>
      </c>
      <c r="AS20" s="108">
        <v>467.54093219930178</v>
      </c>
      <c r="AT20" s="108">
        <v>471.44658960421032</v>
      </c>
      <c r="AU20" s="108">
        <v>451.71845479330159</v>
      </c>
      <c r="AV20" s="108">
        <v>422.68057652644018</v>
      </c>
      <c r="AW20" s="108">
        <v>474.28713397293177</v>
      </c>
      <c r="AX20" s="108">
        <v>478.14319557646928</v>
      </c>
      <c r="AY20" s="134">
        <v>458.22962757594661</v>
      </c>
      <c r="AZ20" s="134">
        <v>419.43765383531218</v>
      </c>
      <c r="BA20" s="134">
        <v>465.11585228054378</v>
      </c>
      <c r="BB20" s="134"/>
      <c r="BC20" s="108">
        <f t="shared" si="0"/>
        <v>-9.1712816923879927</v>
      </c>
      <c r="BD20" s="101"/>
      <c r="BH20" s="269">
        <f t="shared" si="1"/>
        <v>-1.9336981831160949E-2</v>
      </c>
    </row>
    <row r="21" spans="1:60" s="121" customFormat="1" ht="13.8" x14ac:dyDescent="0.3">
      <c r="A21" s="121">
        <v>17</v>
      </c>
      <c r="B21" s="121" t="s">
        <v>29</v>
      </c>
      <c r="C21" s="121" t="s">
        <v>10</v>
      </c>
      <c r="D21" s="108">
        <v>492.87607595762427</v>
      </c>
      <c r="E21" s="108">
        <v>527.6474533880222</v>
      </c>
      <c r="F21" s="108">
        <v>515.76341079622966</v>
      </c>
      <c r="G21" s="108">
        <v>506.78160089281698</v>
      </c>
      <c r="H21" s="108">
        <v>442.79887957654927</v>
      </c>
      <c r="I21" s="108">
        <v>477.13281315809439</v>
      </c>
      <c r="J21" s="108">
        <v>479.29858686049118</v>
      </c>
      <c r="K21" s="108">
        <v>475.78586561151809</v>
      </c>
      <c r="L21" s="108">
        <v>470.47501944979734</v>
      </c>
      <c r="M21" s="108">
        <v>492.0027273499739</v>
      </c>
      <c r="N21" s="108">
        <v>495.59425170859413</v>
      </c>
      <c r="O21" s="108">
        <v>505.86296170438243</v>
      </c>
      <c r="P21" s="108">
        <v>494.64037944699686</v>
      </c>
      <c r="Q21" s="108">
        <v>517.04204340428271</v>
      </c>
      <c r="R21" s="108">
        <v>510.81082401012083</v>
      </c>
      <c r="S21" s="108">
        <v>500.98150981676974</v>
      </c>
      <c r="T21" s="108">
        <v>451.57523478429619</v>
      </c>
      <c r="U21" s="108">
        <v>460.403768275696</v>
      </c>
      <c r="V21" s="108">
        <v>459.19645024591506</v>
      </c>
      <c r="W21" s="108">
        <v>465.115005365836</v>
      </c>
      <c r="X21" s="108">
        <v>444.19632424700421</v>
      </c>
      <c r="Y21" s="108">
        <v>463.56179753221875</v>
      </c>
      <c r="Z21" s="108">
        <v>461.69189189951999</v>
      </c>
      <c r="AA21" s="108">
        <v>452.03842799201846</v>
      </c>
      <c r="AB21" s="108">
        <v>409.94466218339517</v>
      </c>
      <c r="AC21" s="108">
        <v>431.52692417722119</v>
      </c>
      <c r="AD21" s="108">
        <v>429.58983091723758</v>
      </c>
      <c r="AE21" s="108">
        <v>426.8493307896328</v>
      </c>
      <c r="AF21" s="108">
        <v>409.1014032612328</v>
      </c>
      <c r="AG21" s="108">
        <v>425.71820860838932</v>
      </c>
      <c r="AH21" s="108">
        <v>421.94438441564142</v>
      </c>
      <c r="AI21" s="108">
        <v>422.31702867076831</v>
      </c>
      <c r="AJ21" s="108">
        <v>393.26337352420802</v>
      </c>
      <c r="AK21" s="108">
        <v>414.98354192512647</v>
      </c>
      <c r="AL21" s="108">
        <v>420.13533179242967</v>
      </c>
      <c r="AM21" s="108">
        <v>423.22094610610361</v>
      </c>
      <c r="AN21" s="108">
        <v>387.63389731029622</v>
      </c>
      <c r="AO21" s="108">
        <v>409.70817323459016</v>
      </c>
      <c r="AP21" s="108">
        <v>410.3160362840249</v>
      </c>
      <c r="AQ21" s="108">
        <v>401.12087503859027</v>
      </c>
      <c r="AR21" s="108">
        <v>385.308973627721</v>
      </c>
      <c r="AS21" s="108">
        <v>414.46626481654346</v>
      </c>
      <c r="AT21" s="108">
        <v>419.07003002335784</v>
      </c>
      <c r="AU21" s="108">
        <v>403.60802215475621</v>
      </c>
      <c r="AV21" s="108">
        <v>387.10197660782092</v>
      </c>
      <c r="AW21" s="108">
        <v>416.41836574624244</v>
      </c>
      <c r="AX21" s="108">
        <v>420.87039573919174</v>
      </c>
      <c r="AY21" s="134">
        <v>405.55768636066921</v>
      </c>
      <c r="AZ21" s="134">
        <v>379.67631504894598</v>
      </c>
      <c r="BA21" s="134">
        <v>384.67306550348246</v>
      </c>
      <c r="BB21" s="134"/>
      <c r="BC21" s="108">
        <f t="shared" si="0"/>
        <v>-31.745300242759981</v>
      </c>
      <c r="BD21" s="101"/>
      <c r="BH21" s="269">
        <f t="shared" si="1"/>
        <v>-7.6234150205817253E-2</v>
      </c>
    </row>
    <row r="22" spans="1:60" s="121" customFormat="1" ht="13.8" x14ac:dyDescent="0.3">
      <c r="A22" s="121">
        <v>18</v>
      </c>
      <c r="B22" s="121" t="s">
        <v>241</v>
      </c>
      <c r="C22" s="121" t="s">
        <v>42</v>
      </c>
      <c r="D22" s="108">
        <v>2726.1357047997053</v>
      </c>
      <c r="E22" s="108">
        <v>2923.8401827664893</v>
      </c>
      <c r="F22" s="108">
        <v>2844.6086301701966</v>
      </c>
      <c r="G22" s="108">
        <v>2913.9041066141408</v>
      </c>
      <c r="H22" s="108">
        <v>2598.1326831705765</v>
      </c>
      <c r="I22" s="108">
        <v>2791.1964997035152</v>
      </c>
      <c r="J22" s="108">
        <v>2721.8979217378374</v>
      </c>
      <c r="K22" s="108">
        <v>2724.5783201137901</v>
      </c>
      <c r="L22" s="108">
        <v>2582.6651887096818</v>
      </c>
      <c r="M22" s="108">
        <v>2584.8652623487783</v>
      </c>
      <c r="N22" s="108">
        <v>2630.8844251515102</v>
      </c>
      <c r="O22" s="108">
        <v>2683.9561763096704</v>
      </c>
      <c r="P22" s="108">
        <v>2109.741185871886</v>
      </c>
      <c r="Q22" s="108">
        <v>2192.7843150952867</v>
      </c>
      <c r="R22" s="108">
        <v>2134.9609991288239</v>
      </c>
      <c r="S22" s="108">
        <v>2018.7623585619244</v>
      </c>
      <c r="T22" s="108">
        <v>1866.2237254339552</v>
      </c>
      <c r="U22" s="108">
        <v>1969.4870749733348</v>
      </c>
      <c r="V22" s="108">
        <v>1988.8926695408759</v>
      </c>
      <c r="W22" s="108">
        <v>2033.1912936937583</v>
      </c>
      <c r="X22" s="108">
        <v>2043.5691374109397</v>
      </c>
      <c r="Y22" s="108">
        <v>2228.0580984083649</v>
      </c>
      <c r="Z22" s="108">
        <v>2071.2073291091801</v>
      </c>
      <c r="AA22" s="108">
        <v>2048.3385183476125</v>
      </c>
      <c r="AB22" s="108">
        <v>2046.4976366860533</v>
      </c>
      <c r="AC22" s="108">
        <v>2278.2433588319682</v>
      </c>
      <c r="AD22" s="108">
        <v>2488.3929240289208</v>
      </c>
      <c r="AE22" s="108">
        <v>2190.7931177681771</v>
      </c>
      <c r="AF22" s="108">
        <v>2663.8981856784403</v>
      </c>
      <c r="AG22" s="108">
        <v>2590.7332499137779</v>
      </c>
      <c r="AH22" s="108">
        <v>2707.9740678865428</v>
      </c>
      <c r="AI22" s="108">
        <v>2655.7921028815758</v>
      </c>
      <c r="AJ22" s="108">
        <v>2504.7951645040644</v>
      </c>
      <c r="AK22" s="108">
        <v>2531.8425051412723</v>
      </c>
      <c r="AL22" s="108">
        <v>2777.2517408515696</v>
      </c>
      <c r="AM22" s="108">
        <v>2738.3814242929648</v>
      </c>
      <c r="AN22" s="108">
        <v>2215.6429674690862</v>
      </c>
      <c r="AO22" s="108">
        <v>2282.4632350115949</v>
      </c>
      <c r="AP22" s="108">
        <v>2367.1076429675127</v>
      </c>
      <c r="AQ22" s="108">
        <v>2302.2761914552802</v>
      </c>
      <c r="AR22" s="108">
        <v>2272.9575604997422</v>
      </c>
      <c r="AS22" s="108">
        <v>2442.901460811102</v>
      </c>
      <c r="AT22" s="108">
        <v>2444.6715864798462</v>
      </c>
      <c r="AU22" s="108">
        <v>2386.5348445848763</v>
      </c>
      <c r="AV22" s="108">
        <v>2289.9372844547124</v>
      </c>
      <c r="AW22" s="108">
        <v>2405.3084416669722</v>
      </c>
      <c r="AX22" s="108">
        <v>2438.3912673606765</v>
      </c>
      <c r="AY22" s="134">
        <v>2318.8459007130964</v>
      </c>
      <c r="AZ22" s="134">
        <v>2111.4864096238325</v>
      </c>
      <c r="BA22" s="134">
        <v>1327.6439881537622</v>
      </c>
      <c r="BB22" s="134"/>
      <c r="BC22" s="108">
        <f t="shared" si="0"/>
        <v>-1077.66445351321</v>
      </c>
      <c r="BD22" s="101"/>
      <c r="BH22" s="269">
        <f t="shared" si="1"/>
        <v>-0.4480358671864747</v>
      </c>
    </row>
    <row r="23" spans="1:60" s="121" customFormat="1" ht="13.8" x14ac:dyDescent="0.3">
      <c r="A23" s="121">
        <v>19</v>
      </c>
      <c r="B23" s="121" t="s">
        <v>29</v>
      </c>
      <c r="C23" s="121" t="s">
        <v>11</v>
      </c>
      <c r="D23" s="108">
        <v>20.945701662666714</v>
      </c>
      <c r="E23" s="108">
        <v>21.935496028352105</v>
      </c>
      <c r="F23" s="108">
        <v>21.458282183320875</v>
      </c>
      <c r="G23" s="108">
        <v>20.938560686076084</v>
      </c>
      <c r="H23" s="108">
        <v>20.131384611297143</v>
      </c>
      <c r="I23" s="108">
        <v>21.578053580334256</v>
      </c>
      <c r="J23" s="108">
        <v>21.754438421179707</v>
      </c>
      <c r="K23" s="108">
        <v>21.748604063835096</v>
      </c>
      <c r="L23" s="108">
        <v>22.079320637879974</v>
      </c>
      <c r="M23" s="108">
        <v>22.117189509769197</v>
      </c>
      <c r="N23" s="108">
        <v>22.264925627526594</v>
      </c>
      <c r="O23" s="108">
        <v>23.256153441872936</v>
      </c>
      <c r="P23" s="108">
        <v>20.933800781032101</v>
      </c>
      <c r="Q23" s="108">
        <v>21.775095136883849</v>
      </c>
      <c r="R23" s="108">
        <v>21.502287357881539</v>
      </c>
      <c r="S23" s="108">
        <v>20.735628340102998</v>
      </c>
      <c r="T23" s="108">
        <v>19.438866350593198</v>
      </c>
      <c r="U23" s="108">
        <v>19.998918803239707</v>
      </c>
      <c r="V23" s="108">
        <v>20.155130162848099</v>
      </c>
      <c r="W23" s="108">
        <v>20.063329950029619</v>
      </c>
      <c r="X23" s="108">
        <v>19.20083960898824</v>
      </c>
      <c r="Y23" s="108">
        <v>20.261852827094252</v>
      </c>
      <c r="Z23" s="108">
        <v>20.331309677323674</v>
      </c>
      <c r="AA23" s="108">
        <v>19.447288720544343</v>
      </c>
      <c r="AB23" s="108">
        <v>18.417239304167975</v>
      </c>
      <c r="AC23" s="108">
        <v>19.648473109047845</v>
      </c>
      <c r="AD23" s="108">
        <v>19.738490078107862</v>
      </c>
      <c r="AE23" s="108">
        <v>19.161430982837171</v>
      </c>
      <c r="AF23" s="108">
        <v>18.72784171004103</v>
      </c>
      <c r="AG23" s="108">
        <v>19.904307481813827</v>
      </c>
      <c r="AH23" s="108">
        <v>19.953993286810601</v>
      </c>
      <c r="AI23" s="108">
        <v>19.567418319364148</v>
      </c>
      <c r="AJ23" s="108">
        <v>17.898216958837178</v>
      </c>
      <c r="AK23" s="108">
        <v>19.189425995424301</v>
      </c>
      <c r="AL23" s="108">
        <v>19.560206510513119</v>
      </c>
      <c r="AM23" s="108">
        <v>19.41034486028391</v>
      </c>
      <c r="AN23" s="108">
        <v>17.712978360908952</v>
      </c>
      <c r="AO23" s="108">
        <v>19.095274042054029</v>
      </c>
      <c r="AP23" s="108">
        <v>19.256395290630888</v>
      </c>
      <c r="AQ23" s="108">
        <v>18.488645922356831</v>
      </c>
      <c r="AR23" s="108">
        <v>16.960108142318401</v>
      </c>
      <c r="AS23" s="108">
        <v>18.573680038273569</v>
      </c>
      <c r="AT23" s="108">
        <v>18.969496742328403</v>
      </c>
      <c r="AU23" s="108">
        <v>17.975490263729309</v>
      </c>
      <c r="AV23" s="108">
        <v>17.011174162967198</v>
      </c>
      <c r="AW23" s="108">
        <v>18.625504911065267</v>
      </c>
      <c r="AX23" s="108">
        <v>19.010221288868202</v>
      </c>
      <c r="AY23" s="134">
        <v>18.030762294557409</v>
      </c>
      <c r="AZ23" s="134">
        <v>16.567032876556301</v>
      </c>
      <c r="BA23" s="134">
        <v>16.196197294907272</v>
      </c>
      <c r="BB23" s="134"/>
      <c r="BC23" s="108">
        <f t="shared" si="0"/>
        <v>-2.4293076161579954</v>
      </c>
      <c r="BD23" s="101"/>
      <c r="BH23" s="269">
        <f t="shared" si="1"/>
        <v>-0.13042908784259388</v>
      </c>
    </row>
    <row r="24" spans="1:60" s="121" customFormat="1" ht="13.8" x14ac:dyDescent="0.3">
      <c r="A24" s="121">
        <v>20</v>
      </c>
      <c r="B24" s="121" t="s">
        <v>29</v>
      </c>
      <c r="C24" s="121" t="s">
        <v>43</v>
      </c>
      <c r="D24" s="108">
        <v>10.010130785588171</v>
      </c>
      <c r="E24" s="108">
        <v>10.70768872823567</v>
      </c>
      <c r="F24" s="108">
        <v>10.658515878049789</v>
      </c>
      <c r="G24" s="108">
        <v>10.201131838599709</v>
      </c>
      <c r="H24" s="108">
        <v>9.3872704025380749</v>
      </c>
      <c r="I24" s="108">
        <v>10.157320001548841</v>
      </c>
      <c r="J24" s="108">
        <v>10.338551096747331</v>
      </c>
      <c r="K24" s="108">
        <v>9.9774606388622757</v>
      </c>
      <c r="L24" s="108">
        <v>9.7194992516030894</v>
      </c>
      <c r="M24" s="108">
        <v>9.9791003758133865</v>
      </c>
      <c r="N24" s="108">
        <v>10.229480807948635</v>
      </c>
      <c r="O24" s="108">
        <v>10.30951174635776</v>
      </c>
      <c r="P24" s="108">
        <v>9.2999904083853959</v>
      </c>
      <c r="Q24" s="108">
        <v>9.8794769755193421</v>
      </c>
      <c r="R24" s="108">
        <v>9.8789304407835168</v>
      </c>
      <c r="S24" s="108">
        <v>9.3564603868562575</v>
      </c>
      <c r="T24" s="108">
        <v>8.4113518297288454</v>
      </c>
      <c r="U24" s="108">
        <v>8.7415203892943509</v>
      </c>
      <c r="V24" s="108">
        <v>8.8949897073156077</v>
      </c>
      <c r="W24" s="108">
        <v>8.6855354039281512</v>
      </c>
      <c r="X24" s="108">
        <v>7.7214332482461776</v>
      </c>
      <c r="Y24" s="108">
        <v>8.2810175319371471</v>
      </c>
      <c r="Z24" s="108">
        <v>8.3904754896909797</v>
      </c>
      <c r="AA24" s="108">
        <v>7.8953058807775722</v>
      </c>
      <c r="AB24" s="108">
        <v>7.2658236005005046</v>
      </c>
      <c r="AC24" s="108">
        <v>7.8235241003987133</v>
      </c>
      <c r="AD24" s="108">
        <v>7.9420535453232688</v>
      </c>
      <c r="AE24" s="108">
        <v>7.6135286829372726</v>
      </c>
      <c r="AF24" s="108">
        <v>6.7428881721690219</v>
      </c>
      <c r="AG24" s="108">
        <v>7.2632495328404953</v>
      </c>
      <c r="AH24" s="108">
        <v>7.3751289056167373</v>
      </c>
      <c r="AI24" s="108">
        <v>7.1212830624592875</v>
      </c>
      <c r="AJ24" s="108">
        <v>6.0706880716129357</v>
      </c>
      <c r="AK24" s="108">
        <v>6.5597343813750379</v>
      </c>
      <c r="AL24" s="108">
        <v>6.7285195046690154</v>
      </c>
      <c r="AM24" s="108">
        <v>6.5277646630573134</v>
      </c>
      <c r="AN24" s="108">
        <v>5.7502370849891902</v>
      </c>
      <c r="AO24" s="108">
        <v>6.2493997742551484</v>
      </c>
      <c r="AP24" s="108">
        <v>6.3508509197751923</v>
      </c>
      <c r="AQ24" s="108">
        <v>6.0113067740693227</v>
      </c>
      <c r="AR24" s="108">
        <v>5.4860381433428422</v>
      </c>
      <c r="AS24" s="108">
        <v>6.0422420189488779</v>
      </c>
      <c r="AT24" s="108">
        <v>6.24617490530445</v>
      </c>
      <c r="AU24" s="108">
        <v>5.8342356467013294</v>
      </c>
      <c r="AV24" s="108">
        <v>5.4770061719676324</v>
      </c>
      <c r="AW24" s="108">
        <v>6.0293932787758973</v>
      </c>
      <c r="AX24" s="108">
        <v>6.2283927565033101</v>
      </c>
      <c r="AY24" s="134">
        <v>5.8243036323369894</v>
      </c>
      <c r="AZ24" s="134">
        <v>5.341853262141262</v>
      </c>
      <c r="BA24" s="134">
        <v>5.2031882969507777</v>
      </c>
      <c r="BB24" s="134"/>
      <c r="BC24" s="108">
        <f t="shared" si="0"/>
        <v>-0.82620498182511959</v>
      </c>
      <c r="BD24" s="101"/>
      <c r="BH24" s="269">
        <f t="shared" si="1"/>
        <v>-0.13702953906381399</v>
      </c>
    </row>
    <row r="25" spans="1:60" s="121" customFormat="1" ht="13.8" x14ac:dyDescent="0.3">
      <c r="A25" s="121">
        <v>21</v>
      </c>
      <c r="B25" s="121" t="s">
        <v>29</v>
      </c>
      <c r="C25" s="121" t="s">
        <v>12</v>
      </c>
      <c r="D25" s="108">
        <v>10.124589916396326</v>
      </c>
      <c r="E25" s="108">
        <v>10.103369872603475</v>
      </c>
      <c r="F25" s="108">
        <v>9.4677072925630554</v>
      </c>
      <c r="G25" s="108">
        <v>9.5815488748622943</v>
      </c>
      <c r="H25" s="108">
        <v>7.9919876518548536</v>
      </c>
      <c r="I25" s="108">
        <v>8.2795724562309534</v>
      </c>
      <c r="J25" s="108">
        <v>8.1255206436891534</v>
      </c>
      <c r="K25" s="108">
        <v>9.014825800585383</v>
      </c>
      <c r="L25" s="108">
        <v>8.5214460340220644</v>
      </c>
      <c r="M25" s="108">
        <v>7.8871924596482641</v>
      </c>
      <c r="N25" s="108">
        <v>7.4337771870194835</v>
      </c>
      <c r="O25" s="108">
        <v>8.7519922432517259</v>
      </c>
      <c r="P25" s="108">
        <v>9.0239237656678704</v>
      </c>
      <c r="Q25" s="108">
        <v>8.2419139786271494</v>
      </c>
      <c r="R25" s="108">
        <v>7.5499251966142582</v>
      </c>
      <c r="S25" s="108">
        <v>8.0160660654269389</v>
      </c>
      <c r="T25" s="108">
        <v>6.7802669684118699</v>
      </c>
      <c r="U25" s="108">
        <v>6.2287969744442693</v>
      </c>
      <c r="V25" s="108">
        <v>5.9089839092610088</v>
      </c>
      <c r="W25" s="108">
        <v>6.9977433588195295</v>
      </c>
      <c r="X25" s="108">
        <v>6.7582376316570469</v>
      </c>
      <c r="Y25" s="108">
        <v>6.1360423119663476</v>
      </c>
      <c r="Z25" s="108">
        <v>5.7497211119344067</v>
      </c>
      <c r="AA25" s="108">
        <v>6.2370395494360071</v>
      </c>
      <c r="AB25" s="108">
        <v>6.3188693163330907</v>
      </c>
      <c r="AC25" s="108">
        <v>5.9107273151066</v>
      </c>
      <c r="AD25" s="108">
        <v>5.61664570962549</v>
      </c>
      <c r="AE25" s="108">
        <v>6.0138523555042402</v>
      </c>
      <c r="AF25" s="108">
        <v>5.6080829109937245</v>
      </c>
      <c r="AG25" s="108">
        <v>5.2258151521357634</v>
      </c>
      <c r="AH25" s="108">
        <v>4.8240034419187241</v>
      </c>
      <c r="AI25" s="108">
        <v>5.3459510700181143</v>
      </c>
      <c r="AJ25" s="108">
        <v>5.189473558465501</v>
      </c>
      <c r="AK25" s="108">
        <v>4.8126876537772603</v>
      </c>
      <c r="AL25" s="108">
        <v>4.6896145128204507</v>
      </c>
      <c r="AM25" s="108">
        <v>5.6371901264450806</v>
      </c>
      <c r="AN25" s="108">
        <v>4.8389389744101425</v>
      </c>
      <c r="AO25" s="108">
        <v>4.518836939336432</v>
      </c>
      <c r="AP25" s="108">
        <v>4.4037054847178476</v>
      </c>
      <c r="AQ25" s="108">
        <v>4.7015200495537925</v>
      </c>
      <c r="AR25" s="108">
        <v>4.76504407495697</v>
      </c>
      <c r="AS25" s="108">
        <v>4.5067536635549494</v>
      </c>
      <c r="AT25" s="108">
        <v>4.4108532238444225</v>
      </c>
      <c r="AU25" s="108">
        <v>4.6475089618647303</v>
      </c>
      <c r="AV25" s="108">
        <v>4.8063173336875105</v>
      </c>
      <c r="AW25" s="108">
        <v>4.5531094616924301</v>
      </c>
      <c r="AX25" s="108">
        <v>4.4566686625496921</v>
      </c>
      <c r="AY25" s="134">
        <v>4.6923507000106204</v>
      </c>
      <c r="AZ25" s="134">
        <v>4.75746208854956</v>
      </c>
      <c r="BA25" s="134">
        <v>4.2903975368568705</v>
      </c>
      <c r="BB25" s="134"/>
      <c r="BC25" s="108">
        <f t="shared" si="0"/>
        <v>-0.26271192483555961</v>
      </c>
      <c r="BD25" s="101"/>
      <c r="BH25" s="269">
        <f t="shared" si="1"/>
        <v>-5.7699452878496649E-2</v>
      </c>
    </row>
    <row r="26" spans="1:60" s="121" customFormat="1" ht="13.8" x14ac:dyDescent="0.3">
      <c r="A26" s="121">
        <v>22</v>
      </c>
      <c r="B26" s="121" t="s">
        <v>29</v>
      </c>
      <c r="C26" s="121" t="s">
        <v>13</v>
      </c>
      <c r="D26" s="108">
        <v>21.009581358683278</v>
      </c>
      <c r="E26" s="108">
        <v>23.586805078587307</v>
      </c>
      <c r="F26" s="108">
        <v>23.74087256139072</v>
      </c>
      <c r="G26" s="108">
        <v>22.057840010236866</v>
      </c>
      <c r="H26" s="108">
        <v>20.982418198596886</v>
      </c>
      <c r="I26" s="108">
        <v>23.798304113314199</v>
      </c>
      <c r="J26" s="108">
        <v>24.337550560371028</v>
      </c>
      <c r="K26" s="108">
        <v>22.268327836772226</v>
      </c>
      <c r="L26" s="108">
        <v>19.04808583850966</v>
      </c>
      <c r="M26" s="108">
        <v>21.099200646821053</v>
      </c>
      <c r="N26" s="108">
        <v>21.844262171523766</v>
      </c>
      <c r="O26" s="108">
        <v>20.621598700860801</v>
      </c>
      <c r="P26" s="108">
        <v>20.357517572265202</v>
      </c>
      <c r="Q26" s="108">
        <v>22.737457880892507</v>
      </c>
      <c r="R26" s="108">
        <v>22.943558575418482</v>
      </c>
      <c r="S26" s="108">
        <v>21.239533381018827</v>
      </c>
      <c r="T26" s="108">
        <v>18.783008198525135</v>
      </c>
      <c r="U26" s="108">
        <v>20.033793261910834</v>
      </c>
      <c r="V26" s="108">
        <v>20.339509515056399</v>
      </c>
      <c r="W26" s="108">
        <v>19.33729426197694</v>
      </c>
      <c r="X26" s="108">
        <v>17.491610767695544</v>
      </c>
      <c r="Y26" s="108">
        <v>19.360082983389855</v>
      </c>
      <c r="Z26" s="108">
        <v>19.688437837974146</v>
      </c>
      <c r="AA26" s="108">
        <v>18.296388975166053</v>
      </c>
      <c r="AB26" s="108">
        <v>16.18560546950382</v>
      </c>
      <c r="AC26" s="108">
        <v>18.075631634215316</v>
      </c>
      <c r="AD26" s="108">
        <v>18.290834407561722</v>
      </c>
      <c r="AE26" s="108">
        <v>17.424005902346103</v>
      </c>
      <c r="AF26" s="108">
        <v>15.896601672591038</v>
      </c>
      <c r="AG26" s="108">
        <v>17.404865992914534</v>
      </c>
      <c r="AH26" s="108">
        <v>17.631601072773535</v>
      </c>
      <c r="AI26" s="108">
        <v>16.949522201859928</v>
      </c>
      <c r="AJ26" s="108">
        <v>14.638615770114098</v>
      </c>
      <c r="AK26" s="108">
        <v>16.312871479592481</v>
      </c>
      <c r="AL26" s="108">
        <v>16.751035531703533</v>
      </c>
      <c r="AM26" s="108">
        <v>15.972252790604204</v>
      </c>
      <c r="AN26" s="108">
        <v>14.436841826625482</v>
      </c>
      <c r="AO26" s="108">
        <v>16.147336762774781</v>
      </c>
      <c r="AP26" s="108">
        <v>16.356554130562376</v>
      </c>
      <c r="AQ26" s="108">
        <v>15.347539199786915</v>
      </c>
      <c r="AR26" s="108">
        <v>13.993734297789221</v>
      </c>
      <c r="AS26" s="108">
        <v>15.978065406740994</v>
      </c>
      <c r="AT26" s="108">
        <v>16.47212574707353</v>
      </c>
      <c r="AU26" s="108">
        <v>15.159024722276527</v>
      </c>
      <c r="AV26" s="108">
        <v>13.99976244919862</v>
      </c>
      <c r="AW26" s="108">
        <v>15.978348337098993</v>
      </c>
      <c r="AX26" s="108">
        <v>16.460263494353033</v>
      </c>
      <c r="AY26" s="134">
        <v>15.165271120677827</v>
      </c>
      <c r="AZ26" s="134">
        <v>13.679753299756319</v>
      </c>
      <c r="BA26" s="134">
        <v>13.602917560779593</v>
      </c>
      <c r="BB26" s="134"/>
      <c r="BC26" s="108">
        <f t="shared" si="0"/>
        <v>-2.3754307763193996</v>
      </c>
      <c r="BD26" s="101"/>
      <c r="BH26" s="269">
        <f t="shared" si="1"/>
        <v>-0.14866560211383395</v>
      </c>
    </row>
    <row r="27" spans="1:60" s="121" customFormat="1" ht="13.8" x14ac:dyDescent="0.3">
      <c r="A27" s="121">
        <v>23</v>
      </c>
      <c r="B27" s="121" t="s">
        <v>29</v>
      </c>
      <c r="C27" s="121" t="s">
        <v>44</v>
      </c>
      <c r="D27" s="108">
        <v>17.534165003690134</v>
      </c>
      <c r="E27" s="108">
        <v>19.424470661141484</v>
      </c>
      <c r="F27" s="108">
        <v>19.359838758668023</v>
      </c>
      <c r="G27" s="108">
        <v>18.523765738540114</v>
      </c>
      <c r="H27" s="108">
        <v>17.937366111393835</v>
      </c>
      <c r="I27" s="108">
        <v>19.842177072086159</v>
      </c>
      <c r="J27" s="108">
        <v>20.173138731082368</v>
      </c>
      <c r="K27" s="108">
        <v>19.154418789395386</v>
      </c>
      <c r="L27" s="108">
        <v>21.116949890664124</v>
      </c>
      <c r="M27" s="108">
        <v>22.765247933627425</v>
      </c>
      <c r="N27" s="108">
        <v>23.41806133083643</v>
      </c>
      <c r="O27" s="108">
        <v>23.047156380000501</v>
      </c>
      <c r="P27" s="108">
        <v>19.101172629357357</v>
      </c>
      <c r="Q27" s="108">
        <v>20.798990019865116</v>
      </c>
      <c r="R27" s="108">
        <v>20.92212468886548</v>
      </c>
      <c r="S27" s="108">
        <v>20.05274849072843</v>
      </c>
      <c r="T27" s="108">
        <v>20.853559386337505</v>
      </c>
      <c r="U27" s="108">
        <v>21.711719495761699</v>
      </c>
      <c r="V27" s="108">
        <v>21.852734619745792</v>
      </c>
      <c r="W27" s="108">
        <v>21.622705899914894</v>
      </c>
      <c r="X27" s="108">
        <v>19.324645726875421</v>
      </c>
      <c r="Y27" s="108">
        <v>20.957002260702073</v>
      </c>
      <c r="Z27" s="108">
        <v>21.096270016260465</v>
      </c>
      <c r="AA27" s="108">
        <v>20.258159913138556</v>
      </c>
      <c r="AB27" s="108">
        <v>18.281569829558187</v>
      </c>
      <c r="AC27" s="108">
        <v>19.922990590832203</v>
      </c>
      <c r="AD27" s="108">
        <v>20.012103984603549</v>
      </c>
      <c r="AE27" s="108">
        <v>19.775720518186798</v>
      </c>
      <c r="AF27" s="108">
        <v>19.152912001023328</v>
      </c>
      <c r="AG27" s="108">
        <v>20.469912873996719</v>
      </c>
      <c r="AH27" s="108">
        <v>20.420107550944294</v>
      </c>
      <c r="AI27" s="108">
        <v>20.337830882225287</v>
      </c>
      <c r="AJ27" s="108">
        <v>18.290297326499246</v>
      </c>
      <c r="AK27" s="108">
        <v>20.10754488044094</v>
      </c>
      <c r="AL27" s="108">
        <v>20.573539997339928</v>
      </c>
      <c r="AM27" s="108">
        <v>20.275046352186877</v>
      </c>
      <c r="AN27" s="108">
        <v>19.119762250210503</v>
      </c>
      <c r="AO27" s="108">
        <v>21.055194572067517</v>
      </c>
      <c r="AP27" s="108">
        <v>21.175734096059649</v>
      </c>
      <c r="AQ27" s="108">
        <v>20.342968583426561</v>
      </c>
      <c r="AR27" s="108">
        <v>17.598974393954162</v>
      </c>
      <c r="AS27" s="108">
        <v>19.888355684262571</v>
      </c>
      <c r="AT27" s="108">
        <v>20.236271076112384</v>
      </c>
      <c r="AU27" s="108">
        <v>19.037141889603969</v>
      </c>
      <c r="AV27" s="108">
        <v>17.737361191081064</v>
      </c>
      <c r="AW27" s="108">
        <v>20.040247310285572</v>
      </c>
      <c r="AX27" s="108">
        <v>20.379799109906685</v>
      </c>
      <c r="AY27" s="134">
        <v>19.18731977007107</v>
      </c>
      <c r="AZ27" s="134">
        <v>17.321296301766164</v>
      </c>
      <c r="BA27" s="134">
        <v>17.628461903165672</v>
      </c>
      <c r="BB27" s="134"/>
      <c r="BC27" s="108">
        <f t="shared" si="0"/>
        <v>-2.4117854071199005</v>
      </c>
      <c r="BD27" s="101"/>
      <c r="BH27" s="269">
        <f t="shared" si="1"/>
        <v>-0.120347088026307</v>
      </c>
    </row>
    <row r="28" spans="1:60" s="121" customFormat="1" ht="13.8" x14ac:dyDescent="0.3">
      <c r="A28" s="121">
        <v>24</v>
      </c>
      <c r="B28" s="121" t="s">
        <v>29</v>
      </c>
      <c r="C28" s="121" t="s">
        <v>14</v>
      </c>
      <c r="D28" s="108">
        <v>75.737782266147306</v>
      </c>
      <c r="E28" s="108">
        <v>68.9396363810351</v>
      </c>
      <c r="F28" s="108">
        <v>65.023027948979305</v>
      </c>
      <c r="G28" s="108">
        <v>70.795473899054613</v>
      </c>
      <c r="H28" s="108">
        <v>70.7316688949102</v>
      </c>
      <c r="I28" s="108">
        <v>62.346246186967711</v>
      </c>
      <c r="J28" s="108">
        <v>61.359597020830407</v>
      </c>
      <c r="K28" s="108">
        <v>76.265994631435007</v>
      </c>
      <c r="L28" s="108">
        <v>87.495198484843456</v>
      </c>
      <c r="M28" s="108">
        <v>68.949817558149761</v>
      </c>
      <c r="N28" s="108">
        <v>66.591417690767557</v>
      </c>
      <c r="O28" s="108">
        <v>87.535362059139345</v>
      </c>
      <c r="P28" s="108">
        <v>72.503050567051091</v>
      </c>
      <c r="Q28" s="108">
        <v>62.864804011556302</v>
      </c>
      <c r="R28" s="108">
        <v>59.6117008631334</v>
      </c>
      <c r="S28" s="108">
        <v>64.049479942086194</v>
      </c>
      <c r="T28" s="108">
        <v>60.646259946810581</v>
      </c>
      <c r="U28" s="108">
        <v>53.98215068870558</v>
      </c>
      <c r="V28" s="108">
        <v>52.934831325469482</v>
      </c>
      <c r="W28" s="108">
        <v>63.01201744848558</v>
      </c>
      <c r="X28" s="108">
        <v>57.300372535018177</v>
      </c>
      <c r="Y28" s="108">
        <v>50.276482663943483</v>
      </c>
      <c r="Z28" s="108">
        <v>47.771618490790082</v>
      </c>
      <c r="AA28" s="108">
        <v>51.881183150601181</v>
      </c>
      <c r="AB28" s="108">
        <v>58.885652871062987</v>
      </c>
      <c r="AC28" s="108">
        <v>52.121321994575084</v>
      </c>
      <c r="AD28" s="108">
        <v>51.021504616587386</v>
      </c>
      <c r="AE28" s="108">
        <v>54.276470789833581</v>
      </c>
      <c r="AF28" s="108">
        <v>54.606921498490777</v>
      </c>
      <c r="AG28" s="108">
        <v>50.879945384048277</v>
      </c>
      <c r="AH28" s="108">
        <v>48.624422092524178</v>
      </c>
      <c r="AI28" s="108">
        <v>52.86684911237338</v>
      </c>
      <c r="AJ28" s="108">
        <v>52.367793861643619</v>
      </c>
      <c r="AK28" s="108">
        <v>47.460190758825313</v>
      </c>
      <c r="AL28" s="108">
        <v>46.871827636417017</v>
      </c>
      <c r="AM28" s="108">
        <v>55.329772083413715</v>
      </c>
      <c r="AN28" s="108">
        <v>49.987031048946314</v>
      </c>
      <c r="AO28" s="108">
        <v>45.79631404673561</v>
      </c>
      <c r="AP28" s="108">
        <v>45.359731845060708</v>
      </c>
      <c r="AQ28" s="108">
        <v>48.366493492812104</v>
      </c>
      <c r="AR28" s="108">
        <v>48.828078186317775</v>
      </c>
      <c r="AS28" s="108">
        <v>44.963943285497074</v>
      </c>
      <c r="AT28" s="108">
        <v>44.815850564931573</v>
      </c>
      <c r="AU28" s="108">
        <v>47.453188766571671</v>
      </c>
      <c r="AV28" s="108">
        <v>49.03945857596247</v>
      </c>
      <c r="AW28" s="108">
        <v>45.196007212832171</v>
      </c>
      <c r="AX28" s="108">
        <v>45.034152050188872</v>
      </c>
      <c r="AY28" s="134">
        <v>47.68294566203577</v>
      </c>
      <c r="AZ28" s="134">
        <v>48.555463972004475</v>
      </c>
      <c r="BA28" s="134">
        <v>42.668608886659769</v>
      </c>
      <c r="BB28" s="134"/>
      <c r="BC28" s="108">
        <f t="shared" si="0"/>
        <v>-2.5273983261724027</v>
      </c>
      <c r="BD28" s="101"/>
      <c r="BH28" s="269">
        <f t="shared" si="1"/>
        <v>-5.5920831994531128E-2</v>
      </c>
    </row>
    <row r="29" spans="1:60" s="121" customFormat="1" ht="13.8" x14ac:dyDescent="0.3">
      <c r="A29" s="121">
        <v>25</v>
      </c>
      <c r="B29" s="121" t="s">
        <v>29</v>
      </c>
      <c r="C29" s="121" t="s">
        <v>45</v>
      </c>
      <c r="D29" s="108">
        <v>106.98538608744465</v>
      </c>
      <c r="E29" s="108">
        <v>116.17109082772488</v>
      </c>
      <c r="F29" s="108">
        <v>114.52119746051252</v>
      </c>
      <c r="G29" s="108">
        <v>109.63226199030673</v>
      </c>
      <c r="H29" s="108">
        <v>100.1707144616272</v>
      </c>
      <c r="I29" s="108">
        <v>110.80703206373495</v>
      </c>
      <c r="J29" s="108">
        <v>112.21579238628118</v>
      </c>
      <c r="K29" s="108">
        <v>107.90703041117878</v>
      </c>
      <c r="L29" s="108">
        <v>100.79164672441379</v>
      </c>
      <c r="M29" s="108">
        <v>106.58000304534244</v>
      </c>
      <c r="N29" s="108">
        <v>108.08037810463117</v>
      </c>
      <c r="O29" s="108">
        <v>108.28816097516891</v>
      </c>
      <c r="P29" s="108">
        <v>103.21460530830895</v>
      </c>
      <c r="Q29" s="108">
        <v>109.86494348675812</v>
      </c>
      <c r="R29" s="108">
        <v>108.81504139579397</v>
      </c>
      <c r="S29" s="108">
        <v>104.46176754343156</v>
      </c>
      <c r="T29" s="108">
        <v>95.161275573063932</v>
      </c>
      <c r="U29" s="108">
        <v>98.473713771225718</v>
      </c>
      <c r="V29" s="108">
        <v>98.755872074307931</v>
      </c>
      <c r="W29" s="108">
        <v>98.234205172373038</v>
      </c>
      <c r="X29" s="108">
        <v>91.214526360676487</v>
      </c>
      <c r="Y29" s="108">
        <v>97.099307556219259</v>
      </c>
      <c r="Z29" s="108">
        <v>97.250211221958125</v>
      </c>
      <c r="AA29" s="108">
        <v>93.440188786557357</v>
      </c>
      <c r="AB29" s="108">
        <v>87.040789820770883</v>
      </c>
      <c r="AC29" s="108">
        <v>93.659261446018959</v>
      </c>
      <c r="AD29" s="108">
        <v>93.649940740468011</v>
      </c>
      <c r="AE29" s="108">
        <v>91.867477719058442</v>
      </c>
      <c r="AF29" s="108">
        <v>85.500130576697131</v>
      </c>
      <c r="AG29" s="108">
        <v>90.590865583732707</v>
      </c>
      <c r="AH29" s="108">
        <v>90.090809248213361</v>
      </c>
      <c r="AI29" s="108">
        <v>89.468188431481053</v>
      </c>
      <c r="AJ29" s="108">
        <v>78.14979583813286</v>
      </c>
      <c r="AK29" s="108">
        <v>84.320237207322862</v>
      </c>
      <c r="AL29" s="108">
        <v>85.856489692575167</v>
      </c>
      <c r="AM29" s="108">
        <v>85.69219538162281</v>
      </c>
      <c r="AN29" s="108">
        <v>76.069438119807273</v>
      </c>
      <c r="AO29" s="108">
        <v>82.33428871084466</v>
      </c>
      <c r="AP29" s="108">
        <v>82.704881381113296</v>
      </c>
      <c r="AQ29" s="108">
        <v>79.798523894406941</v>
      </c>
      <c r="AR29" s="108">
        <v>73.132915051583183</v>
      </c>
      <c r="AS29" s="108">
        <v>80.857756868336793</v>
      </c>
      <c r="AT29" s="108">
        <v>82.308558403714727</v>
      </c>
      <c r="AU29" s="108">
        <v>77.902473882246667</v>
      </c>
      <c r="AV29" s="108">
        <v>73.483531134036483</v>
      </c>
      <c r="AW29" s="108">
        <v>81.231129606644501</v>
      </c>
      <c r="AX29" s="108">
        <v>82.639130883475119</v>
      </c>
      <c r="AY29" s="134">
        <v>78.282527821451964</v>
      </c>
      <c r="AZ29" s="134">
        <v>71.828795226856883</v>
      </c>
      <c r="BA29" s="134">
        <v>70.817290545784999</v>
      </c>
      <c r="BB29" s="134"/>
      <c r="BC29" s="108">
        <f t="shared" si="0"/>
        <v>-10.413839060859502</v>
      </c>
      <c r="BD29" s="101"/>
      <c r="BH29" s="269">
        <f t="shared" si="1"/>
        <v>-0.12820010150403816</v>
      </c>
    </row>
    <row r="30" spans="1:60" s="121" customFormat="1" ht="13.8" x14ac:dyDescent="0.3">
      <c r="A30" s="121">
        <v>26</v>
      </c>
      <c r="B30" s="121" t="s">
        <v>29</v>
      </c>
      <c r="C30" s="121" t="s">
        <v>15</v>
      </c>
      <c r="D30" s="108">
        <v>20.669802396016607</v>
      </c>
      <c r="E30" s="108">
        <v>23.069924624579155</v>
      </c>
      <c r="F30" s="108">
        <v>23.215128765748197</v>
      </c>
      <c r="G30" s="108">
        <v>21.701118860345083</v>
      </c>
      <c r="H30" s="108">
        <v>20.420311433731442</v>
      </c>
      <c r="I30" s="108">
        <v>22.98404598837908</v>
      </c>
      <c r="J30" s="108">
        <v>23.504307474186277</v>
      </c>
      <c r="K30" s="108">
        <v>21.640712887312226</v>
      </c>
      <c r="L30" s="108">
        <v>19.808286455369295</v>
      </c>
      <c r="M30" s="108">
        <v>21.672117778588163</v>
      </c>
      <c r="N30" s="108">
        <v>22.46456223757265</v>
      </c>
      <c r="O30" s="108">
        <v>21.376934317505299</v>
      </c>
      <c r="P30" s="108">
        <v>20.151963240680139</v>
      </c>
      <c r="Q30" s="108">
        <v>22.466319489948685</v>
      </c>
      <c r="R30" s="108">
        <v>22.703668717757534</v>
      </c>
      <c r="S30" s="108">
        <v>20.936126269523701</v>
      </c>
      <c r="T30" s="108">
        <v>18.920478094832063</v>
      </c>
      <c r="U30" s="108">
        <v>20.25498293777289</v>
      </c>
      <c r="V30" s="108">
        <v>20.657632741765845</v>
      </c>
      <c r="W30" s="108">
        <v>19.460867643825306</v>
      </c>
      <c r="X30" s="108">
        <v>17.572594714540703</v>
      </c>
      <c r="Y30" s="108">
        <v>19.54311593933663</v>
      </c>
      <c r="Z30" s="108">
        <v>19.968808808006891</v>
      </c>
      <c r="AA30" s="108">
        <v>18.333776655269457</v>
      </c>
      <c r="AB30" s="108">
        <v>16.910362760692855</v>
      </c>
      <c r="AC30" s="108">
        <v>18.958713692021767</v>
      </c>
      <c r="AD30" s="108">
        <v>19.283028617345515</v>
      </c>
      <c r="AE30" s="108">
        <v>18.113369405955062</v>
      </c>
      <c r="AF30" s="108">
        <v>16.904259844706505</v>
      </c>
      <c r="AG30" s="108">
        <v>18.660703859156897</v>
      </c>
      <c r="AH30" s="108">
        <v>19.050633899503669</v>
      </c>
      <c r="AI30" s="108">
        <v>18.065212655366363</v>
      </c>
      <c r="AJ30" s="108">
        <v>15.751349738383734</v>
      </c>
      <c r="AK30" s="108">
        <v>17.575906901750429</v>
      </c>
      <c r="AL30" s="108">
        <v>18.081471087189115</v>
      </c>
      <c r="AM30" s="108">
        <v>17.055451503244662</v>
      </c>
      <c r="AN30" s="108">
        <v>15.240713336035789</v>
      </c>
      <c r="AO30" s="108">
        <v>17.079915379350702</v>
      </c>
      <c r="AP30" s="108">
        <v>17.358793803168037</v>
      </c>
      <c r="AQ30" s="108">
        <v>16.176983371785248</v>
      </c>
      <c r="AR30" s="108">
        <v>14.780448789331357</v>
      </c>
      <c r="AS30" s="108">
        <v>16.837356986024165</v>
      </c>
      <c r="AT30" s="108">
        <v>17.395654275721977</v>
      </c>
      <c r="AU30" s="108">
        <v>15.993491622172266</v>
      </c>
      <c r="AV30" s="108">
        <v>14.771597968110857</v>
      </c>
      <c r="AW30" s="108">
        <v>16.820239755735464</v>
      </c>
      <c r="AX30" s="108">
        <v>17.36507763541238</v>
      </c>
      <c r="AY30" s="134">
        <v>15.983616331579967</v>
      </c>
      <c r="AZ30" s="134">
        <v>14.389721949165057</v>
      </c>
      <c r="BA30" s="134">
        <v>14.540568221135864</v>
      </c>
      <c r="BB30" s="134"/>
      <c r="BC30" s="108">
        <f t="shared" si="0"/>
        <v>-2.2796715345996006</v>
      </c>
      <c r="BD30" s="101"/>
      <c r="BH30" s="269">
        <f t="shared" si="1"/>
        <v>-0.13553145304140302</v>
      </c>
    </row>
    <row r="31" spans="1:60" s="121" customFormat="1" ht="13.8" x14ac:dyDescent="0.3">
      <c r="A31" s="121">
        <v>27</v>
      </c>
      <c r="B31" s="121" t="s">
        <v>29</v>
      </c>
      <c r="C31" s="121" t="s">
        <v>46</v>
      </c>
      <c r="D31" s="108">
        <v>100.96464602290783</v>
      </c>
      <c r="E31" s="108">
        <v>111.5261998195528</v>
      </c>
      <c r="F31" s="108">
        <v>109.57941040362881</v>
      </c>
      <c r="G31" s="108">
        <v>107.18136502827515</v>
      </c>
      <c r="H31" s="108">
        <v>103.81117986946178</v>
      </c>
      <c r="I31" s="108">
        <v>114.05537496630542</v>
      </c>
      <c r="J31" s="108">
        <v>115.10119584126868</v>
      </c>
      <c r="K31" s="108">
        <v>112.07404989760062</v>
      </c>
      <c r="L31" s="108">
        <v>115.53986763223615</v>
      </c>
      <c r="M31" s="108">
        <v>124.40348764495901</v>
      </c>
      <c r="N31" s="108">
        <v>126.72125918726394</v>
      </c>
      <c r="O31" s="108">
        <v>127.95213854694701</v>
      </c>
      <c r="P31" s="108">
        <v>120.90716068316381</v>
      </c>
      <c r="Q31" s="108">
        <v>131.19344485962407</v>
      </c>
      <c r="R31" s="108">
        <v>131.49705930556161</v>
      </c>
      <c r="S31" s="108">
        <v>127.81482065352357</v>
      </c>
      <c r="T31" s="108">
        <v>117.60509631729416</v>
      </c>
      <c r="U31" s="108">
        <v>122.2467338713177</v>
      </c>
      <c r="V31" s="108">
        <v>122.62235307551677</v>
      </c>
      <c r="W31" s="108">
        <v>122.0992460632811</v>
      </c>
      <c r="X31" s="108">
        <v>122.55633600518557</v>
      </c>
      <c r="Y31" s="108">
        <v>132.8323340142199</v>
      </c>
      <c r="Z31" s="108">
        <v>133.36560424269251</v>
      </c>
      <c r="AA31" s="108">
        <v>128.79144020530643</v>
      </c>
      <c r="AB31" s="108">
        <v>107.16297264501561</v>
      </c>
      <c r="AC31" s="108">
        <v>117.22736589325619</v>
      </c>
      <c r="AD31" s="108">
        <v>117.55012817275838</v>
      </c>
      <c r="AE31" s="108">
        <v>116.28250778445909</v>
      </c>
      <c r="AF31" s="108">
        <v>111.45693183785004</v>
      </c>
      <c r="AG31" s="108">
        <v>119.23410738988306</v>
      </c>
      <c r="AH31" s="108">
        <v>118.80356377202642</v>
      </c>
      <c r="AI31" s="108">
        <v>118.33851563653569</v>
      </c>
      <c r="AJ31" s="108">
        <v>105.42450281015429</v>
      </c>
      <c r="AK31" s="108">
        <v>116.04784595572579</v>
      </c>
      <c r="AL31" s="108">
        <v>118.57502125382213</v>
      </c>
      <c r="AM31" s="108">
        <v>116.86941887873562</v>
      </c>
      <c r="AN31" s="108">
        <v>105.65137553539714</v>
      </c>
      <c r="AO31" s="108">
        <v>115.97460326262021</v>
      </c>
      <c r="AP31" s="108">
        <v>116.23672302749378</v>
      </c>
      <c r="AQ31" s="108">
        <v>112.40536457917307</v>
      </c>
      <c r="AR31" s="108">
        <v>108.01050162221804</v>
      </c>
      <c r="AS31" s="108">
        <v>122.08500743390124</v>
      </c>
      <c r="AT31" s="108">
        <v>123.70789053523661</v>
      </c>
      <c r="AU31" s="108">
        <v>116.89583823039534</v>
      </c>
      <c r="AV31" s="108">
        <v>109.03745239313704</v>
      </c>
      <c r="AW31" s="108">
        <v>123.22853394144424</v>
      </c>
      <c r="AX31" s="108">
        <v>124.81130772825462</v>
      </c>
      <c r="AY31" s="134">
        <v>118.01387852543733</v>
      </c>
      <c r="AZ31" s="134">
        <v>106.19457282982205</v>
      </c>
      <c r="BA31" s="134">
        <v>112.93863035451925</v>
      </c>
      <c r="BB31" s="134"/>
      <c r="BC31" s="108">
        <f t="shared" si="0"/>
        <v>-10.289903586924993</v>
      </c>
      <c r="BD31" s="101"/>
      <c r="BH31" s="269">
        <f t="shared" si="1"/>
        <v>-8.3502604939003411E-2</v>
      </c>
    </row>
    <row r="32" spans="1:60" s="121" customFormat="1" ht="13.8" x14ac:dyDescent="0.3">
      <c r="A32" s="121">
        <v>28</v>
      </c>
      <c r="B32" s="121" t="s">
        <v>29</v>
      </c>
      <c r="C32" s="121" t="s">
        <v>16</v>
      </c>
      <c r="D32" s="108">
        <v>16.798746401493531</v>
      </c>
      <c r="E32" s="108">
        <v>18.01794506951148</v>
      </c>
      <c r="F32" s="108">
        <v>17.738618329995592</v>
      </c>
      <c r="G32" s="108">
        <v>17.083564440956959</v>
      </c>
      <c r="H32" s="108">
        <v>16.553704835836434</v>
      </c>
      <c r="I32" s="108">
        <v>18.143230719877817</v>
      </c>
      <c r="J32" s="108">
        <v>18.371015888784846</v>
      </c>
      <c r="K32" s="108">
        <v>17.805131831330925</v>
      </c>
      <c r="L32" s="108">
        <v>17.526546802804528</v>
      </c>
      <c r="M32" s="108">
        <v>18.253090924313391</v>
      </c>
      <c r="N32" s="108">
        <v>18.53281765759867</v>
      </c>
      <c r="O32" s="108">
        <v>18.714604943874829</v>
      </c>
      <c r="P32" s="108">
        <v>17.026062734332584</v>
      </c>
      <c r="Q32" s="108">
        <v>18.296305494917107</v>
      </c>
      <c r="R32" s="108">
        <v>18.247787415439312</v>
      </c>
      <c r="S32" s="108">
        <v>17.281975367593922</v>
      </c>
      <c r="T32" s="108">
        <v>16.112011763159593</v>
      </c>
      <c r="U32" s="108">
        <v>16.885796622037102</v>
      </c>
      <c r="V32" s="108">
        <v>17.080029616626089</v>
      </c>
      <c r="W32" s="108">
        <v>16.606148987516129</v>
      </c>
      <c r="X32" s="108">
        <v>15.718143503771767</v>
      </c>
      <c r="Y32" s="108">
        <v>17.025758369220846</v>
      </c>
      <c r="Z32" s="108">
        <v>17.220138888571878</v>
      </c>
      <c r="AA32" s="108">
        <v>16.17080993396613</v>
      </c>
      <c r="AB32" s="108">
        <v>15.279880436040449</v>
      </c>
      <c r="AC32" s="108">
        <v>16.693936302184099</v>
      </c>
      <c r="AD32" s="108">
        <v>16.827129815137912</v>
      </c>
      <c r="AE32" s="108">
        <v>16.118267667482421</v>
      </c>
      <c r="AF32" s="108">
        <v>15.357731325330205</v>
      </c>
      <c r="AG32" s="108">
        <v>16.586716465558776</v>
      </c>
      <c r="AH32" s="108">
        <v>16.731738295655799</v>
      </c>
      <c r="AI32" s="108">
        <v>16.182601616839772</v>
      </c>
      <c r="AJ32" s="108">
        <v>14.204973388305635</v>
      </c>
      <c r="AK32" s="108">
        <v>15.519759704353893</v>
      </c>
      <c r="AL32" s="108">
        <v>15.880777185983856</v>
      </c>
      <c r="AM32" s="108">
        <v>15.390767471475087</v>
      </c>
      <c r="AN32" s="108">
        <v>13.792076389778943</v>
      </c>
      <c r="AO32" s="108">
        <v>15.16810531991659</v>
      </c>
      <c r="AP32" s="108">
        <v>15.363031945320895</v>
      </c>
      <c r="AQ32" s="108">
        <v>14.492133003694834</v>
      </c>
      <c r="AR32" s="108">
        <v>13.730910724558949</v>
      </c>
      <c r="AS32" s="108">
        <v>15.342473224022124</v>
      </c>
      <c r="AT32" s="108">
        <v>15.788306240786705</v>
      </c>
      <c r="AU32" s="108">
        <v>14.686924886573486</v>
      </c>
      <c r="AV32" s="108">
        <v>13.72948596588795</v>
      </c>
      <c r="AW32" s="108">
        <v>15.334466521114324</v>
      </c>
      <c r="AX32" s="108">
        <v>15.768549371312906</v>
      </c>
      <c r="AY32" s="134">
        <v>14.685028887266485</v>
      </c>
      <c r="AZ32" s="134">
        <v>13.446844833976449</v>
      </c>
      <c r="BA32" s="134">
        <v>13.376881052566924</v>
      </c>
      <c r="BB32" s="134"/>
      <c r="BC32" s="108">
        <f t="shared" si="0"/>
        <v>-1.9575854685473999</v>
      </c>
      <c r="BD32" s="101"/>
      <c r="BH32" s="269">
        <f t="shared" si="1"/>
        <v>-0.12765918304702428</v>
      </c>
    </row>
    <row r="33" spans="1:60" s="121" customFormat="1" ht="13.8" x14ac:dyDescent="0.3">
      <c r="A33" s="121">
        <v>29</v>
      </c>
      <c r="B33" s="121" t="s">
        <v>29</v>
      </c>
      <c r="C33" s="121" t="s">
        <v>17</v>
      </c>
      <c r="D33" s="108">
        <v>42.731651877648964</v>
      </c>
      <c r="E33" s="108">
        <v>44.324575319337555</v>
      </c>
      <c r="F33" s="108">
        <v>44.467965340749899</v>
      </c>
      <c r="G33" s="108">
        <v>43.418842319142655</v>
      </c>
      <c r="H33" s="108">
        <v>39.285017617186895</v>
      </c>
      <c r="I33" s="108">
        <v>40.955449381650425</v>
      </c>
      <c r="J33" s="108">
        <v>41.313210098932991</v>
      </c>
      <c r="K33" s="108">
        <v>40.027743210427538</v>
      </c>
      <c r="L33" s="108">
        <v>42.600993914260009</v>
      </c>
      <c r="M33" s="108">
        <v>43.80686918477798</v>
      </c>
      <c r="N33" s="108">
        <v>44.360965184086652</v>
      </c>
      <c r="O33" s="108">
        <v>43.576203518516571</v>
      </c>
      <c r="P33" s="108">
        <v>36.44950965360492</v>
      </c>
      <c r="Q33" s="108">
        <v>37.97705281733726</v>
      </c>
      <c r="R33" s="108">
        <v>38.160671235181134</v>
      </c>
      <c r="S33" s="108">
        <v>36.968565886467857</v>
      </c>
      <c r="T33" s="108">
        <v>35.713697849415098</v>
      </c>
      <c r="U33" s="108">
        <v>36.661599243089462</v>
      </c>
      <c r="V33" s="108">
        <v>36.956332322092514</v>
      </c>
      <c r="W33" s="108">
        <v>36.068380790657883</v>
      </c>
      <c r="X33" s="108">
        <v>30.916535752971996</v>
      </c>
      <c r="Y33" s="108">
        <v>32.29568884664738</v>
      </c>
      <c r="Z33" s="108">
        <v>32.610898294208219</v>
      </c>
      <c r="AA33" s="108">
        <v>31.448828402847845</v>
      </c>
      <c r="AB33" s="108">
        <v>32.349778886650498</v>
      </c>
      <c r="AC33" s="108">
        <v>33.768619161227662</v>
      </c>
      <c r="AD33" s="108">
        <v>34.007828648733494</v>
      </c>
      <c r="AE33" s="108">
        <v>33.168320722509165</v>
      </c>
      <c r="AF33" s="108">
        <v>32.932988905711923</v>
      </c>
      <c r="AG33" s="108">
        <v>34.131256474973824</v>
      </c>
      <c r="AH33" s="108">
        <v>34.422035415188098</v>
      </c>
      <c r="AI33" s="108">
        <v>33.7152720925531</v>
      </c>
      <c r="AJ33" s="108">
        <v>29.456857958384305</v>
      </c>
      <c r="AK33" s="108">
        <v>30.725969650679961</v>
      </c>
      <c r="AL33" s="108">
        <v>31.075498205067419</v>
      </c>
      <c r="AM33" s="108">
        <v>30.296893703412543</v>
      </c>
      <c r="AN33" s="108">
        <v>39.281798547324833</v>
      </c>
      <c r="AO33" s="108">
        <v>40.575187920142724</v>
      </c>
      <c r="AP33" s="108">
        <v>40.783659014562176</v>
      </c>
      <c r="AQ33" s="108">
        <v>39.9207497264251</v>
      </c>
      <c r="AR33" s="108">
        <v>38.719800109061367</v>
      </c>
      <c r="AS33" s="108">
        <v>40.118768877247298</v>
      </c>
      <c r="AT33" s="108">
        <v>40.53437426435805</v>
      </c>
      <c r="AU33" s="108">
        <v>39.52950730105465</v>
      </c>
      <c r="AV33" s="108">
        <v>38.690129537810854</v>
      </c>
      <c r="AW33" s="108">
        <v>40.080215359565997</v>
      </c>
      <c r="AX33" s="108">
        <v>40.485935335079354</v>
      </c>
      <c r="AY33" s="134">
        <v>39.49720990271598</v>
      </c>
      <c r="AZ33" s="134">
        <v>38.482825213260199</v>
      </c>
      <c r="BA33" s="134">
        <v>38.326607570573572</v>
      </c>
      <c r="BB33" s="134"/>
      <c r="BC33" s="108">
        <f t="shared" si="0"/>
        <v>-1.7536077889924258</v>
      </c>
      <c r="BD33" s="101"/>
      <c r="BH33" s="269">
        <f t="shared" si="1"/>
        <v>-4.3752454253564554E-2</v>
      </c>
    </row>
    <row r="34" spans="1:60" s="121" customFormat="1" ht="13.8" x14ac:dyDescent="0.3">
      <c r="A34" s="121">
        <v>30</v>
      </c>
      <c r="B34" s="121" t="s">
        <v>29</v>
      </c>
      <c r="C34" s="121" t="s">
        <v>18</v>
      </c>
      <c r="D34" s="108">
        <v>6.7587455178539555</v>
      </c>
      <c r="E34" s="108">
        <v>7.3715314124409801</v>
      </c>
      <c r="F34" s="108">
        <v>7.3455956370754523</v>
      </c>
      <c r="G34" s="108">
        <v>7.1701077147745815</v>
      </c>
      <c r="H34" s="108">
        <v>6.9929290883347637</v>
      </c>
      <c r="I34" s="108">
        <v>7.567895778997797</v>
      </c>
      <c r="J34" s="108">
        <v>7.6964806664279513</v>
      </c>
      <c r="K34" s="108">
        <v>7.420533592793662</v>
      </c>
      <c r="L34" s="108">
        <v>7.5160813211349193</v>
      </c>
      <c r="M34" s="108">
        <v>7.8330738017273145</v>
      </c>
      <c r="N34" s="108">
        <v>8.0964301947896775</v>
      </c>
      <c r="O34" s="108">
        <v>8.1512470777028803</v>
      </c>
      <c r="P34" s="108">
        <v>7.807744135524449</v>
      </c>
      <c r="Q34" s="108">
        <v>8.4862617704622014</v>
      </c>
      <c r="R34" s="108">
        <v>8.5876985971409301</v>
      </c>
      <c r="S34" s="108">
        <v>8.1296112527360389</v>
      </c>
      <c r="T34" s="108">
        <v>7.5830473281443682</v>
      </c>
      <c r="U34" s="108">
        <v>7.9874363514472382</v>
      </c>
      <c r="V34" s="108">
        <v>8.1575384073162596</v>
      </c>
      <c r="W34" s="108">
        <v>7.848835906681594</v>
      </c>
      <c r="X34" s="108">
        <v>7.4439150677213384</v>
      </c>
      <c r="Y34" s="108">
        <v>8.1820528417757306</v>
      </c>
      <c r="Z34" s="108">
        <v>8.3427158969038011</v>
      </c>
      <c r="AA34" s="108">
        <v>7.7688073683435084</v>
      </c>
      <c r="AB34" s="108">
        <v>7.3247953895500624</v>
      </c>
      <c r="AC34" s="108">
        <v>8.0782370580224434</v>
      </c>
      <c r="AD34" s="108">
        <v>8.231195946260538</v>
      </c>
      <c r="AE34" s="108">
        <v>7.8405541103733443</v>
      </c>
      <c r="AF34" s="108">
        <v>7.7136334137965203</v>
      </c>
      <c r="AG34" s="108">
        <v>8.438641082997222</v>
      </c>
      <c r="AH34" s="108">
        <v>8.600294183509904</v>
      </c>
      <c r="AI34" s="108">
        <v>8.2535880463125419</v>
      </c>
      <c r="AJ34" s="108">
        <v>7.7638781032081878</v>
      </c>
      <c r="AK34" s="108">
        <v>8.6043533347896393</v>
      </c>
      <c r="AL34" s="108">
        <v>8.8565943154201676</v>
      </c>
      <c r="AM34" s="108">
        <v>8.4195772282946901</v>
      </c>
      <c r="AN34" s="108">
        <v>7.4104193063861086</v>
      </c>
      <c r="AO34" s="108">
        <v>8.2334921748979912</v>
      </c>
      <c r="AP34" s="108">
        <v>8.3588502998294629</v>
      </c>
      <c r="AQ34" s="108">
        <v>7.8638440600710329</v>
      </c>
      <c r="AR34" s="108">
        <v>7.0499787263231095</v>
      </c>
      <c r="AS34" s="108">
        <v>7.984943879526015</v>
      </c>
      <c r="AT34" s="108">
        <v>8.2467503221174638</v>
      </c>
      <c r="AU34" s="108">
        <v>7.6228241878271792</v>
      </c>
      <c r="AV34" s="108">
        <v>7.0518835689029089</v>
      </c>
      <c r="AW34" s="108">
        <v>7.9838184630765552</v>
      </c>
      <c r="AX34" s="108">
        <v>8.239538819838673</v>
      </c>
      <c r="AY34" s="134">
        <v>7.6247375529972397</v>
      </c>
      <c r="AZ34" s="134">
        <v>6.9498241251593287</v>
      </c>
      <c r="BA34" s="134">
        <v>6.9855951750582346</v>
      </c>
      <c r="BB34" s="134"/>
      <c r="BC34" s="108">
        <f t="shared" si="0"/>
        <v>-0.99822328801832061</v>
      </c>
      <c r="BD34" s="101"/>
      <c r="BH34" s="269">
        <f t="shared" si="1"/>
        <v>-0.12503080983553028</v>
      </c>
    </row>
    <row r="35" spans="1:60" s="121" customFormat="1" ht="13.8" x14ac:dyDescent="0.3">
      <c r="A35" s="121">
        <v>31</v>
      </c>
      <c r="B35" s="121" t="s">
        <v>29</v>
      </c>
      <c r="C35" s="121" t="s">
        <v>19</v>
      </c>
      <c r="D35" s="108">
        <v>38.197190701272952</v>
      </c>
      <c r="E35" s="108">
        <v>41.298677443643697</v>
      </c>
      <c r="F35" s="108">
        <v>40.441674986967492</v>
      </c>
      <c r="G35" s="108">
        <v>39.845422870458641</v>
      </c>
      <c r="H35" s="108">
        <v>37.391794245841076</v>
      </c>
      <c r="I35" s="108">
        <v>40.348476734380725</v>
      </c>
      <c r="J35" s="108">
        <v>40.707797196673191</v>
      </c>
      <c r="K35" s="108">
        <v>40.262613671382873</v>
      </c>
      <c r="L35" s="108">
        <v>39.088917407551222</v>
      </c>
      <c r="M35" s="108">
        <v>40.456613029686842</v>
      </c>
      <c r="N35" s="108">
        <v>41.083955623096777</v>
      </c>
      <c r="O35" s="108">
        <v>42.457180984640317</v>
      </c>
      <c r="P35" s="108">
        <v>39.691915512076328</v>
      </c>
      <c r="Q35" s="108">
        <v>42.549728023570161</v>
      </c>
      <c r="R35" s="108">
        <v>42.589012462793129</v>
      </c>
      <c r="S35" s="108">
        <v>41.011413410091009</v>
      </c>
      <c r="T35" s="108">
        <v>38.181421053497168</v>
      </c>
      <c r="U35" s="108">
        <v>39.735900013591795</v>
      </c>
      <c r="V35" s="108">
        <v>40.128735242430636</v>
      </c>
      <c r="W35" s="108">
        <v>39.535295754437492</v>
      </c>
      <c r="X35" s="108">
        <v>36.493248206989165</v>
      </c>
      <c r="Y35" s="108">
        <v>39.528560456002097</v>
      </c>
      <c r="Z35" s="108">
        <v>39.924579598159241</v>
      </c>
      <c r="AA35" s="108">
        <v>37.902360766607359</v>
      </c>
      <c r="AB35" s="108">
        <v>35.141331472434771</v>
      </c>
      <c r="AC35" s="108">
        <v>38.488677511507809</v>
      </c>
      <c r="AD35" s="108">
        <v>38.872719046188863</v>
      </c>
      <c r="AE35" s="108">
        <v>37.63956670667649</v>
      </c>
      <c r="AF35" s="108">
        <v>35.031396566967949</v>
      </c>
      <c r="AG35" s="108">
        <v>37.85826630878632</v>
      </c>
      <c r="AH35" s="108">
        <v>38.148224502098444</v>
      </c>
      <c r="AI35" s="108">
        <v>37.232423089731121</v>
      </c>
      <c r="AJ35" s="108">
        <v>32.393152080599016</v>
      </c>
      <c r="AK35" s="108">
        <v>35.656154016725687</v>
      </c>
      <c r="AL35" s="108">
        <v>36.5630242401635</v>
      </c>
      <c r="AM35" s="108">
        <v>35.490108568377622</v>
      </c>
      <c r="AN35" s="108">
        <v>32.534426864678721</v>
      </c>
      <c r="AO35" s="108">
        <v>35.838673413160357</v>
      </c>
      <c r="AP35" s="108">
        <v>36.173459767354061</v>
      </c>
      <c r="AQ35" s="108">
        <v>34.490925376311225</v>
      </c>
      <c r="AR35" s="108">
        <v>30.54512367102916</v>
      </c>
      <c r="AS35" s="108">
        <v>34.366272559530749</v>
      </c>
      <c r="AT35" s="108">
        <v>35.120193579413623</v>
      </c>
      <c r="AU35" s="108">
        <v>32.931977984996891</v>
      </c>
      <c r="AV35" s="108">
        <v>30.705616133960163</v>
      </c>
      <c r="AW35" s="108">
        <v>34.538113465081949</v>
      </c>
      <c r="AX35" s="108">
        <v>35.273785603929625</v>
      </c>
      <c r="AY35" s="134">
        <v>33.106119036686387</v>
      </c>
      <c r="AZ35" s="134">
        <v>30.570637798980062</v>
      </c>
      <c r="BA35" s="134">
        <v>28.922155225029847</v>
      </c>
      <c r="BB35" s="134"/>
      <c r="BC35" s="108">
        <f t="shared" si="0"/>
        <v>-5.6159582400521018</v>
      </c>
      <c r="BD35" s="101"/>
      <c r="BH35" s="269">
        <f t="shared" si="1"/>
        <v>-0.16260176589349151</v>
      </c>
    </row>
    <row r="36" spans="1:60" s="121" customFormat="1" ht="13.8" x14ac:dyDescent="0.3">
      <c r="A36" s="121">
        <v>32</v>
      </c>
      <c r="B36" s="121" t="s">
        <v>29</v>
      </c>
      <c r="C36" s="121" t="s">
        <v>20</v>
      </c>
      <c r="D36" s="108">
        <v>33.523340542577287</v>
      </c>
      <c r="E36" s="108">
        <v>34.451224372754545</v>
      </c>
      <c r="F36" s="108">
        <v>33.276693152441567</v>
      </c>
      <c r="G36" s="108">
        <v>32.090111603903168</v>
      </c>
      <c r="H36" s="108">
        <v>29.883158187256132</v>
      </c>
      <c r="I36" s="108">
        <v>32.524363014571996</v>
      </c>
      <c r="J36" s="108">
        <v>32.682734036875644</v>
      </c>
      <c r="K36" s="108">
        <v>32.706005941152597</v>
      </c>
      <c r="L36" s="108">
        <v>34.206321596232719</v>
      </c>
      <c r="M36" s="108">
        <v>34.346882971281737</v>
      </c>
      <c r="N36" s="108">
        <v>33.996387929184841</v>
      </c>
      <c r="O36" s="108">
        <v>35.369678255570243</v>
      </c>
      <c r="P36" s="108">
        <v>36.831937846615752</v>
      </c>
      <c r="Q36" s="108">
        <v>36.76043799164367</v>
      </c>
      <c r="R36" s="108">
        <v>35.176930412020539</v>
      </c>
      <c r="S36" s="108">
        <v>34.368114282096634</v>
      </c>
      <c r="T36" s="108">
        <v>30.928752758852763</v>
      </c>
      <c r="U36" s="108">
        <v>30.888004903528852</v>
      </c>
      <c r="V36" s="108">
        <v>30.542627050979235</v>
      </c>
      <c r="W36" s="108">
        <v>31.703373701477073</v>
      </c>
      <c r="X36" s="108">
        <v>30.284308006234582</v>
      </c>
      <c r="Y36" s="108">
        <v>30.166298601339523</v>
      </c>
      <c r="Z36" s="108">
        <v>29.596897216810582</v>
      </c>
      <c r="AA36" s="108">
        <v>29.142822866650054</v>
      </c>
      <c r="AB36" s="108">
        <v>29.72226864473738</v>
      </c>
      <c r="AC36" s="108">
        <v>30.43339115513815</v>
      </c>
      <c r="AD36" s="108">
        <v>30.009179356151982</v>
      </c>
      <c r="AE36" s="108">
        <v>29.462858441340721</v>
      </c>
      <c r="AF36" s="108">
        <v>28.036440773696437</v>
      </c>
      <c r="AG36" s="108">
        <v>28.732497143295269</v>
      </c>
      <c r="AH36" s="108">
        <v>28.249128720093129</v>
      </c>
      <c r="AI36" s="108">
        <v>28.177335391038202</v>
      </c>
      <c r="AJ36" s="108">
        <v>26.825499861529398</v>
      </c>
      <c r="AK36" s="108">
        <v>27.364858322387658</v>
      </c>
      <c r="AL36" s="108">
        <v>27.484355515722275</v>
      </c>
      <c r="AM36" s="108">
        <v>28.676253679638108</v>
      </c>
      <c r="AN36" s="108">
        <v>25.404991986948882</v>
      </c>
      <c r="AO36" s="108">
        <v>26.234132514296164</v>
      </c>
      <c r="AP36" s="108">
        <v>26.323509851625801</v>
      </c>
      <c r="AQ36" s="108">
        <v>25.667336106897963</v>
      </c>
      <c r="AR36" s="108">
        <v>24.681966766626058</v>
      </c>
      <c r="AS36" s="108">
        <v>25.612634886716094</v>
      </c>
      <c r="AT36" s="108">
        <v>26.047308395493296</v>
      </c>
      <c r="AU36" s="108">
        <v>25.235993704625709</v>
      </c>
      <c r="AV36" s="108">
        <v>24.652309750051959</v>
      </c>
      <c r="AW36" s="108">
        <v>25.568644799325796</v>
      </c>
      <c r="AX36" s="108">
        <v>25.984320899320696</v>
      </c>
      <c r="AY36" s="134">
        <v>25.203113777101507</v>
      </c>
      <c r="AZ36" s="134">
        <v>24.187171817475559</v>
      </c>
      <c r="BA36" s="134">
        <v>22.8560042091827</v>
      </c>
      <c r="BB36" s="134"/>
      <c r="BC36" s="108">
        <f t="shared" si="0"/>
        <v>-2.7126405901430957</v>
      </c>
      <c r="BD36" s="101"/>
      <c r="BH36" s="269">
        <f t="shared" si="1"/>
        <v>-0.10609246643430326</v>
      </c>
    </row>
    <row r="37" spans="1:60" s="121" customFormat="1" ht="13.8" x14ac:dyDescent="0.3">
      <c r="A37" s="121">
        <v>33</v>
      </c>
      <c r="B37" s="121" t="s">
        <v>183</v>
      </c>
      <c r="C37" s="121" t="s">
        <v>50</v>
      </c>
      <c r="D37" s="108">
        <v>4.960896416013485</v>
      </c>
      <c r="E37" s="108">
        <v>5.5411118599627152</v>
      </c>
      <c r="F37" s="108">
        <v>5.4913563426538854</v>
      </c>
      <c r="G37" s="108">
        <v>5.2883699931074055</v>
      </c>
      <c r="H37" s="108">
        <v>4.8125247235690853</v>
      </c>
      <c r="I37" s="108">
        <v>5.357817329813825</v>
      </c>
      <c r="J37" s="108">
        <v>5.4334565322349953</v>
      </c>
      <c r="K37" s="108">
        <v>5.1672875424901354</v>
      </c>
      <c r="L37" s="108">
        <v>5.0627485069894576</v>
      </c>
      <c r="M37" s="108">
        <v>5.5283420317045371</v>
      </c>
      <c r="N37" s="108">
        <v>5.6619255745595174</v>
      </c>
      <c r="O37" s="108">
        <v>5.6074309629442372</v>
      </c>
      <c r="P37" s="108">
        <v>4.9366107802901977</v>
      </c>
      <c r="Q37" s="108">
        <v>5.4269321418801075</v>
      </c>
      <c r="R37" s="108">
        <v>5.4589823348622479</v>
      </c>
      <c r="S37" s="108">
        <v>5.2317010989692978</v>
      </c>
      <c r="T37" s="108">
        <v>4.9526064387331932</v>
      </c>
      <c r="U37" s="108">
        <v>5.2024988904807037</v>
      </c>
      <c r="V37" s="108">
        <v>5.2385159972727831</v>
      </c>
      <c r="W37" s="108">
        <v>5.1251782963585635</v>
      </c>
      <c r="X37" s="108">
        <v>4.7442665392368868</v>
      </c>
      <c r="Y37" s="108">
        <v>5.1996047321861569</v>
      </c>
      <c r="Z37" s="108">
        <v>5.2489405631877473</v>
      </c>
      <c r="AA37" s="108">
        <v>4.989316103816047</v>
      </c>
      <c r="AB37" s="108">
        <v>4.643021546389388</v>
      </c>
      <c r="AC37" s="108">
        <v>5.1388547037300176</v>
      </c>
      <c r="AD37" s="108">
        <v>5.1725254828480276</v>
      </c>
      <c r="AE37" s="108">
        <v>5.0462861732502677</v>
      </c>
      <c r="AF37" s="108">
        <v>4.7299321068492839</v>
      </c>
      <c r="AG37" s="108">
        <v>5.1115526319281539</v>
      </c>
      <c r="AH37" s="108">
        <v>5.1212570022787745</v>
      </c>
      <c r="AI37" s="108">
        <v>5.0425399859367941</v>
      </c>
      <c r="AJ37" s="108">
        <v>4.2179784998908971</v>
      </c>
      <c r="AK37" s="108">
        <v>4.6785775945751968</v>
      </c>
      <c r="AL37" s="108">
        <v>4.7884610876262972</v>
      </c>
      <c r="AM37" s="108">
        <v>4.6645554845765469</v>
      </c>
      <c r="AN37" s="108">
        <v>4.1250532590372861</v>
      </c>
      <c r="AO37" s="108">
        <v>4.5620822177081557</v>
      </c>
      <c r="AP37" s="108">
        <v>4.5809038214915461</v>
      </c>
      <c r="AQ37" s="108">
        <v>4.3986745774875162</v>
      </c>
      <c r="AR37" s="108">
        <v>3.9032089377416019</v>
      </c>
      <c r="AS37" s="108">
        <v>4.4385343319639619</v>
      </c>
      <c r="AT37" s="108">
        <v>4.507452493424462</v>
      </c>
      <c r="AU37" s="108">
        <v>4.2371198134030124</v>
      </c>
      <c r="AV37" s="108">
        <v>3.9364218348323221</v>
      </c>
      <c r="AW37" s="108">
        <v>4.475454433711902</v>
      </c>
      <c r="AX37" s="108">
        <v>4.5427032766760016</v>
      </c>
      <c r="AY37" s="134">
        <v>4.2733606197640119</v>
      </c>
      <c r="AZ37" s="134">
        <v>3.828861853098132</v>
      </c>
      <c r="BA37" s="134">
        <v>4.0787630909132417</v>
      </c>
      <c r="BB37" s="134"/>
      <c r="BC37" s="108">
        <f t="shared" si="0"/>
        <v>-0.39669134279866025</v>
      </c>
      <c r="BD37" s="101"/>
      <c r="BH37" s="269">
        <f t="shared" si="1"/>
        <v>-8.8637109074451659E-2</v>
      </c>
    </row>
    <row r="38" spans="1:60" s="121" customFormat="1" ht="13.8" x14ac:dyDescent="0.3">
      <c r="A38" s="121">
        <v>34</v>
      </c>
      <c r="B38" s="121" t="s">
        <v>26</v>
      </c>
      <c r="C38" s="121" t="s">
        <v>47</v>
      </c>
      <c r="D38" s="108">
        <v>79.039292361439948</v>
      </c>
      <c r="E38" s="108">
        <v>83.911238636175653</v>
      </c>
      <c r="F38" s="108">
        <v>82.481055728801266</v>
      </c>
      <c r="G38" s="108">
        <v>82.290735044445441</v>
      </c>
      <c r="H38" s="108">
        <v>96.933386602069547</v>
      </c>
      <c r="I38" s="108">
        <v>102.38509783437655</v>
      </c>
      <c r="J38" s="108">
        <v>100.12343297417017</v>
      </c>
      <c r="K38" s="108">
        <v>96.890777467440259</v>
      </c>
      <c r="L38" s="108">
        <v>79.087970544153379</v>
      </c>
      <c r="M38" s="108">
        <v>79.262473569721777</v>
      </c>
      <c r="N38" s="108">
        <v>82.623193153625934</v>
      </c>
      <c r="O38" s="108">
        <v>85.492654524446678</v>
      </c>
      <c r="P38" s="108">
        <v>80.441415095212662</v>
      </c>
      <c r="Q38" s="108">
        <v>84.296797766132386</v>
      </c>
      <c r="R38" s="108">
        <v>83.542637802178859</v>
      </c>
      <c r="S38" s="108">
        <v>80.838419289804719</v>
      </c>
      <c r="T38" s="108">
        <v>73.042255101312278</v>
      </c>
      <c r="U38" s="108">
        <v>76.242972713830909</v>
      </c>
      <c r="V38" s="108">
        <v>77.465431121033916</v>
      </c>
      <c r="W38" s="108">
        <v>75.429589642369024</v>
      </c>
      <c r="X38" s="108">
        <v>65.340493713712675</v>
      </c>
      <c r="Y38" s="108">
        <v>70.763839611803135</v>
      </c>
      <c r="Z38" s="108">
        <v>72.183482716017451</v>
      </c>
      <c r="AA38" s="108">
        <v>68.932969244105223</v>
      </c>
      <c r="AB38" s="108">
        <v>67.036568080797394</v>
      </c>
      <c r="AC38" s="108">
        <v>73.37911786074055</v>
      </c>
      <c r="AD38" s="108">
        <v>75.04479247956445</v>
      </c>
      <c r="AE38" s="108">
        <v>70.140099374862459</v>
      </c>
      <c r="AF38" s="108">
        <v>74.037378766047482</v>
      </c>
      <c r="AG38" s="108">
        <v>76.909455530391796</v>
      </c>
      <c r="AH38" s="108">
        <v>78.256296742654612</v>
      </c>
      <c r="AI38" s="108">
        <v>81.090688020187457</v>
      </c>
      <c r="AJ38" s="108">
        <v>68.18977060429485</v>
      </c>
      <c r="AK38" s="108">
        <v>75.021764082800374</v>
      </c>
      <c r="AL38" s="108">
        <v>77.023533266845988</v>
      </c>
      <c r="AM38" s="108">
        <v>75.616409516013562</v>
      </c>
      <c r="AN38" s="108">
        <v>70.880795917835684</v>
      </c>
      <c r="AO38" s="108">
        <v>76.299341713578571</v>
      </c>
      <c r="AP38" s="108">
        <v>79.257707028199832</v>
      </c>
      <c r="AQ38" s="108">
        <v>74.688821369199815</v>
      </c>
      <c r="AR38" s="108">
        <v>63.39543142481476</v>
      </c>
      <c r="AS38" s="108">
        <v>70.403216238680287</v>
      </c>
      <c r="AT38" s="108">
        <v>71.439461880173781</v>
      </c>
      <c r="AU38" s="108">
        <v>68.083801231983401</v>
      </c>
      <c r="AV38" s="108">
        <v>61.557330291445965</v>
      </c>
      <c r="AW38" s="108">
        <v>66.746717827142589</v>
      </c>
      <c r="AX38" s="108">
        <v>69.482876842754479</v>
      </c>
      <c r="AY38" s="134">
        <v>64.644483322223081</v>
      </c>
      <c r="AZ38" s="134">
        <v>56.611581099640766</v>
      </c>
      <c r="BA38" s="134">
        <v>43.930671091986795</v>
      </c>
      <c r="BB38" s="134"/>
      <c r="BC38" s="108">
        <f t="shared" si="0"/>
        <v>-22.816046735155794</v>
      </c>
      <c r="BD38" s="101"/>
      <c r="BH38" s="269">
        <f t="shared" si="1"/>
        <v>-0.34183024241347248</v>
      </c>
    </row>
    <row r="39" spans="1:60" s="121" customFormat="1" ht="13.8" x14ac:dyDescent="0.3">
      <c r="A39" s="121">
        <v>35</v>
      </c>
      <c r="B39" s="121" t="s">
        <v>26</v>
      </c>
      <c r="C39" s="121" t="s">
        <v>48</v>
      </c>
      <c r="D39" s="108">
        <v>104.48349525118294</v>
      </c>
      <c r="E39" s="108">
        <v>94.38840559509255</v>
      </c>
      <c r="F39" s="108">
        <v>93.500235489969441</v>
      </c>
      <c r="G39" s="108">
        <v>107.39277684975696</v>
      </c>
      <c r="H39" s="108">
        <v>106.83790198066183</v>
      </c>
      <c r="I39" s="108">
        <v>90.642314333720122</v>
      </c>
      <c r="J39" s="108">
        <v>91.978768370887536</v>
      </c>
      <c r="K39" s="108">
        <v>106.49473833140253</v>
      </c>
      <c r="L39" s="108">
        <v>116.24898959242384</v>
      </c>
      <c r="M39" s="108">
        <v>88.929479486707436</v>
      </c>
      <c r="N39" s="108">
        <v>89.546146396942234</v>
      </c>
      <c r="O39" s="108">
        <v>117.68867881796884</v>
      </c>
      <c r="P39" s="108">
        <v>101.06486118382482</v>
      </c>
      <c r="Q39" s="108">
        <v>83.789618764647017</v>
      </c>
      <c r="R39" s="108">
        <v>86.15494588596043</v>
      </c>
      <c r="S39" s="108">
        <v>93.627057832697929</v>
      </c>
      <c r="T39" s="108">
        <v>98.019843453666383</v>
      </c>
      <c r="U39" s="108">
        <v>86.724312043803977</v>
      </c>
      <c r="V39" s="108">
        <v>91.679317613950985</v>
      </c>
      <c r="W39" s="108">
        <v>103.56762909114867</v>
      </c>
      <c r="X39" s="108">
        <v>87.878411994591261</v>
      </c>
      <c r="Y39" s="108">
        <v>79.181550269527051</v>
      </c>
      <c r="Z39" s="108">
        <v>79.429023980399961</v>
      </c>
      <c r="AA39" s="108">
        <v>81.808745515355653</v>
      </c>
      <c r="AB39" s="108">
        <v>80.62794433296169</v>
      </c>
      <c r="AC39" s="108">
        <v>72.68113474389969</v>
      </c>
      <c r="AD39" s="108">
        <v>76.434215095276784</v>
      </c>
      <c r="AE39" s="108">
        <v>77.594793009975589</v>
      </c>
      <c r="AF39" s="108">
        <v>73.953573153026866</v>
      </c>
      <c r="AG39" s="108">
        <v>73.004733671449273</v>
      </c>
      <c r="AH39" s="108">
        <v>74.952745652188568</v>
      </c>
      <c r="AI39" s="108">
        <v>76.591280514782071</v>
      </c>
      <c r="AJ39" s="108">
        <v>75.228785355982126</v>
      </c>
      <c r="AK39" s="108">
        <v>70.329228965887125</v>
      </c>
      <c r="AL39" s="108">
        <v>71.255764299008334</v>
      </c>
      <c r="AM39" s="108">
        <v>76.588348903792635</v>
      </c>
      <c r="AN39" s="108">
        <v>71.346073679953278</v>
      </c>
      <c r="AO39" s="108">
        <v>67.359701998363676</v>
      </c>
      <c r="AP39" s="108">
        <v>68.191547401076278</v>
      </c>
      <c r="AQ39" s="108">
        <v>70.488356067145475</v>
      </c>
      <c r="AR39" s="108">
        <v>65.919945023905555</v>
      </c>
      <c r="AS39" s="108">
        <v>62.291832951374353</v>
      </c>
      <c r="AT39" s="108">
        <v>64.016215702311257</v>
      </c>
      <c r="AU39" s="108">
        <v>66.032148318948146</v>
      </c>
      <c r="AV39" s="108">
        <v>65.741080976468453</v>
      </c>
      <c r="AW39" s="108">
        <v>62.083427528655655</v>
      </c>
      <c r="AX39" s="108">
        <v>63.767965177099853</v>
      </c>
      <c r="AY39" s="134">
        <v>65.84688080227096</v>
      </c>
      <c r="AZ39" s="134">
        <v>64.933398175669552</v>
      </c>
      <c r="BA39" s="134">
        <v>58.733613125865453</v>
      </c>
      <c r="BB39" s="134"/>
      <c r="BC39" s="108">
        <f t="shared" si="0"/>
        <v>-3.3498144027902015</v>
      </c>
      <c r="BD39" s="101"/>
      <c r="BH39" s="269">
        <f t="shared" si="1"/>
        <v>-5.3956660193157591E-2</v>
      </c>
    </row>
    <row r="40" spans="1:60" s="121" customFormat="1" ht="13.8" x14ac:dyDescent="0.3">
      <c r="A40" s="121">
        <v>36</v>
      </c>
      <c r="B40" s="121" t="s">
        <v>26</v>
      </c>
      <c r="C40" s="113" t="s">
        <v>371</v>
      </c>
      <c r="D40" s="407">
        <v>31.236950371086554</v>
      </c>
      <c r="E40" s="407">
        <v>32.676052518545653</v>
      </c>
      <c r="F40" s="407">
        <v>32.898655408455554</v>
      </c>
      <c r="G40" s="407">
        <v>32.659129389796782</v>
      </c>
      <c r="H40" s="407">
        <v>31.531693183109894</v>
      </c>
      <c r="I40" s="407">
        <v>32.431128113157023</v>
      </c>
      <c r="J40" s="407">
        <v>32.917204327883702</v>
      </c>
      <c r="K40" s="407">
        <v>32.351931436266234</v>
      </c>
      <c r="L40" s="407">
        <v>31.500295661964429</v>
      </c>
      <c r="M40" s="407">
        <v>31.415440897715769</v>
      </c>
      <c r="N40" s="407">
        <v>32.391812924517126</v>
      </c>
      <c r="O40" s="407">
        <v>32.887033134755391</v>
      </c>
      <c r="P40" s="407">
        <v>30.415452159570016</v>
      </c>
      <c r="Q40" s="407">
        <v>31.020109725343637</v>
      </c>
      <c r="R40" s="407">
        <v>31.326903730314537</v>
      </c>
      <c r="S40" s="407">
        <v>29.964600226670679</v>
      </c>
      <c r="T40" s="407">
        <v>30.87113478978377</v>
      </c>
      <c r="U40" s="407">
        <v>31.236866174360461</v>
      </c>
      <c r="V40" s="407">
        <v>32.001104156898805</v>
      </c>
      <c r="W40" s="407">
        <v>31.52148880267119</v>
      </c>
      <c r="X40" s="407">
        <v>28.942587178022137</v>
      </c>
      <c r="Y40" s="407">
        <v>30.185785242581566</v>
      </c>
      <c r="Z40" s="407">
        <v>30.748852595564088</v>
      </c>
      <c r="AA40" s="407">
        <v>28.789712410100829</v>
      </c>
      <c r="AB40" s="407">
        <v>26.584219718249017</v>
      </c>
      <c r="AC40" s="407">
        <v>28.559067757205856</v>
      </c>
      <c r="AD40" s="407">
        <v>29.314010976511359</v>
      </c>
      <c r="AE40" s="407">
        <v>27.475014402391</v>
      </c>
      <c r="AF40" s="407">
        <v>25.707295751376837</v>
      </c>
      <c r="AG40" s="407">
        <v>27.926187835785836</v>
      </c>
      <c r="AH40" s="407">
        <v>28.814545150227286</v>
      </c>
      <c r="AI40" s="407">
        <v>27.232037898247736</v>
      </c>
      <c r="AJ40" s="407">
        <v>26.580668148605255</v>
      </c>
      <c r="AK40" s="407">
        <v>27.746373760766478</v>
      </c>
      <c r="AL40" s="407">
        <v>28.199542684837677</v>
      </c>
      <c r="AM40" s="407">
        <v>27.313823896279146</v>
      </c>
      <c r="AN40" s="407">
        <v>25.535081014679289</v>
      </c>
      <c r="AO40" s="407">
        <v>27.066071020305049</v>
      </c>
      <c r="AP40" s="407">
        <v>27.388594534694548</v>
      </c>
      <c r="AQ40" s="407">
        <v>26.226881239282587</v>
      </c>
      <c r="AR40" s="407">
        <v>22.587845254228313</v>
      </c>
      <c r="AS40" s="407">
        <v>23.794503888129388</v>
      </c>
      <c r="AT40" s="407">
        <v>24.522341632533621</v>
      </c>
      <c r="AU40" s="407">
        <v>23.606614697090532</v>
      </c>
      <c r="AV40" s="407">
        <v>22.387609777168112</v>
      </c>
      <c r="AW40" s="407">
        <v>23.554968399183188</v>
      </c>
      <c r="AX40" s="407">
        <v>24.25600811316172</v>
      </c>
      <c r="AY40" s="134">
        <v>23.389111888914929</v>
      </c>
      <c r="AZ40" s="134">
        <v>22.231376054222611</v>
      </c>
      <c r="BA40" s="134">
        <v>20.771830472486489</v>
      </c>
      <c r="BB40" s="134"/>
      <c r="BC40" s="108">
        <f t="shared" si="0"/>
        <v>-2.7831379266966998</v>
      </c>
      <c r="BD40" s="109"/>
      <c r="BH40" s="269">
        <f t="shared" si="1"/>
        <v>-0.11815502697907287</v>
      </c>
    </row>
    <row r="41" spans="1:60" s="121" customFormat="1" ht="13.8" x14ac:dyDescent="0.3">
      <c r="A41" s="121">
        <v>37</v>
      </c>
      <c r="B41" s="121" t="s">
        <v>183</v>
      </c>
      <c r="C41" s="121" t="s">
        <v>49</v>
      </c>
      <c r="D41" s="108">
        <v>2679.2577885735991</v>
      </c>
      <c r="E41" s="108">
        <v>2883.2523802245992</v>
      </c>
      <c r="F41" s="108">
        <v>2927.7536622235234</v>
      </c>
      <c r="G41" s="108">
        <v>2776.8004226030121</v>
      </c>
      <c r="H41" s="108">
        <v>2649.982797220312</v>
      </c>
      <c r="I41" s="108">
        <v>2877.1486081553821</v>
      </c>
      <c r="J41" s="108">
        <v>2952.8414254151598</v>
      </c>
      <c r="K41" s="108">
        <v>2732.9747461270281</v>
      </c>
      <c r="L41" s="108">
        <v>2611.4829681131832</v>
      </c>
      <c r="M41" s="108">
        <v>2752.1654379666857</v>
      </c>
      <c r="N41" s="108">
        <v>2866.3664837744727</v>
      </c>
      <c r="O41" s="108">
        <v>2728.272393382832</v>
      </c>
      <c r="P41" s="108">
        <v>2441.3123581090135</v>
      </c>
      <c r="Q41" s="108">
        <v>2636.757651661947</v>
      </c>
      <c r="R41" s="108">
        <v>2674.0335342727217</v>
      </c>
      <c r="S41" s="108">
        <v>2447.7653959785907</v>
      </c>
      <c r="T41" s="108">
        <v>2342.8893815556571</v>
      </c>
      <c r="U41" s="108">
        <v>2491.7065936545932</v>
      </c>
      <c r="V41" s="108">
        <v>2568.9270815237619</v>
      </c>
      <c r="W41" s="108">
        <v>2390.5041933780021</v>
      </c>
      <c r="X41" s="108">
        <v>2291.6892033443469</v>
      </c>
      <c r="Y41" s="108">
        <v>2492.0008490059204</v>
      </c>
      <c r="Z41" s="108">
        <v>2565.863343388984</v>
      </c>
      <c r="AA41" s="108">
        <v>2325.9072159643542</v>
      </c>
      <c r="AB41" s="108">
        <v>2229.392551870842</v>
      </c>
      <c r="AC41" s="108">
        <v>2469.1358261979772</v>
      </c>
      <c r="AD41" s="108">
        <v>2536.3005708030514</v>
      </c>
      <c r="AE41" s="108">
        <v>2330.9752017428964</v>
      </c>
      <c r="AF41" s="108">
        <v>2229.6619581050236</v>
      </c>
      <c r="AG41" s="108">
        <v>2473.0999557972027</v>
      </c>
      <c r="AH41" s="108">
        <v>2564.1386390794082</v>
      </c>
      <c r="AI41" s="108">
        <v>2378.1704940557029</v>
      </c>
      <c r="AJ41" s="108">
        <v>2183.7820924049197</v>
      </c>
      <c r="AK41" s="108">
        <v>2408.3630978226229</v>
      </c>
      <c r="AL41" s="108">
        <v>2479.7387638649461</v>
      </c>
      <c r="AM41" s="108">
        <v>2298.2142543372847</v>
      </c>
      <c r="AN41" s="108">
        <v>2136.7581423568422</v>
      </c>
      <c r="AO41" s="108">
        <v>2376.6966554452347</v>
      </c>
      <c r="AP41" s="108">
        <v>2429.2557878225634</v>
      </c>
      <c r="AQ41" s="108">
        <v>2240.8311713259063</v>
      </c>
      <c r="AR41" s="108">
        <v>2031.0482581151032</v>
      </c>
      <c r="AS41" s="108">
        <v>2277.8304020560854</v>
      </c>
      <c r="AT41" s="108">
        <v>2378.9394726328178</v>
      </c>
      <c r="AU41" s="108">
        <v>2175.3990214382247</v>
      </c>
      <c r="AV41" s="108">
        <v>2013.1200247133922</v>
      </c>
      <c r="AW41" s="108">
        <v>2256.2996365723429</v>
      </c>
      <c r="AX41" s="108">
        <v>2354.8505642346363</v>
      </c>
      <c r="AY41" s="134">
        <v>2155.8908476240063</v>
      </c>
      <c r="AZ41" s="134">
        <v>1965.5358222387813</v>
      </c>
      <c r="BA41" s="134">
        <v>1918.2476932684312</v>
      </c>
      <c r="BB41" s="134"/>
      <c r="BC41" s="108">
        <f t="shared" si="0"/>
        <v>-338.05194330391168</v>
      </c>
      <c r="BD41" s="109"/>
      <c r="BH41" s="269">
        <f t="shared" si="1"/>
        <v>-0.14982582003933809</v>
      </c>
    </row>
    <row r="42" spans="1:60" s="8" customFormat="1" ht="13.8" x14ac:dyDescent="0.3">
      <c r="C42" s="146" t="s">
        <v>30</v>
      </c>
      <c r="D42" s="150">
        <v>17539.645214388231</v>
      </c>
      <c r="E42" s="150">
        <v>16824.645040495383</v>
      </c>
      <c r="F42" s="150">
        <v>16319.009588955423</v>
      </c>
      <c r="G42" s="150">
        <v>18113.342031111632</v>
      </c>
      <c r="H42" s="150">
        <v>16861.123914452033</v>
      </c>
      <c r="I42" s="150">
        <v>15491.078262225707</v>
      </c>
      <c r="J42" s="150">
        <v>14560.014836842398</v>
      </c>
      <c r="K42" s="150">
        <v>17139.288562256086</v>
      </c>
      <c r="L42" s="150">
        <v>19174.262903844203</v>
      </c>
      <c r="M42" s="150">
        <v>16469.048024309621</v>
      </c>
      <c r="N42" s="150">
        <v>15369.775512487995</v>
      </c>
      <c r="O42" s="150">
        <v>18621.225472646751</v>
      </c>
      <c r="P42" s="150">
        <v>17654.782268855593</v>
      </c>
      <c r="Q42" s="150">
        <v>15496.126853474119</v>
      </c>
      <c r="R42" s="150">
        <v>14543.350357639918</v>
      </c>
      <c r="S42" s="150">
        <v>15724.053889440647</v>
      </c>
      <c r="T42" s="150">
        <v>16259.056616077012</v>
      </c>
      <c r="U42" s="150">
        <v>14543.964154520487</v>
      </c>
      <c r="V42" s="150">
        <v>13928.273844839916</v>
      </c>
      <c r="W42" s="150">
        <v>15702.17932272293</v>
      </c>
      <c r="X42" s="150">
        <v>16108.21286608505</v>
      </c>
      <c r="Y42" s="150">
        <v>14528.966971488328</v>
      </c>
      <c r="Z42" s="150">
        <v>13921.734146963812</v>
      </c>
      <c r="AA42" s="150">
        <v>14747.286198605569</v>
      </c>
      <c r="AB42" s="150">
        <v>14966.451072555396</v>
      </c>
      <c r="AC42" s="150">
        <v>14400.765482056782</v>
      </c>
      <c r="AD42" s="150">
        <v>14030.138359659773</v>
      </c>
      <c r="AE42" s="150">
        <v>15002.570481901957</v>
      </c>
      <c r="AF42" s="150">
        <v>15864.218900323825</v>
      </c>
      <c r="AG42" s="150">
        <v>14638.630351348984</v>
      </c>
      <c r="AH42" s="150">
        <v>14120.138347486121</v>
      </c>
      <c r="AI42" s="150">
        <v>15463.863015917401</v>
      </c>
      <c r="AJ42" s="150">
        <v>15442.053492396628</v>
      </c>
      <c r="AK42" s="150">
        <v>14419.630380480621</v>
      </c>
      <c r="AL42" s="150">
        <v>14240.05821910978</v>
      </c>
      <c r="AM42" s="150">
        <v>15472.58872548107</v>
      </c>
      <c r="AN42" s="150">
        <v>14784.664251697366</v>
      </c>
      <c r="AO42" s="150">
        <v>14222.859762182799</v>
      </c>
      <c r="AP42" s="150">
        <v>14011.187684772476</v>
      </c>
      <c r="AQ42" s="150">
        <v>14915.881249259077</v>
      </c>
      <c r="AR42" s="150">
        <v>14799.861171642418</v>
      </c>
      <c r="AS42" s="150">
        <v>14047.375314838155</v>
      </c>
      <c r="AT42" s="150">
        <v>13697.438796314789</v>
      </c>
      <c r="AU42" s="150">
        <v>14677.550799755301</v>
      </c>
      <c r="AV42" s="150">
        <v>14577.729708365368</v>
      </c>
      <c r="AW42" s="150">
        <v>13645.811650328731</v>
      </c>
      <c r="AX42" s="150">
        <v>13650.567711570349</v>
      </c>
      <c r="AY42" s="150">
        <v>14040.902054562384</v>
      </c>
      <c r="AZ42" s="150">
        <v>13453.078351521492</v>
      </c>
      <c r="BA42" s="150">
        <v>12113.090079209633</v>
      </c>
      <c r="BB42" s="113"/>
      <c r="BC42" s="150">
        <f>BA42-AW42</f>
        <v>-1532.7215711190984</v>
      </c>
      <c r="BD42" s="113"/>
      <c r="BH42" s="342">
        <f t="shared" si="1"/>
        <v>-0.11232175926172738</v>
      </c>
    </row>
    <row r="43" spans="1:60" s="136" customFormat="1" ht="13.8" x14ac:dyDescent="0.3">
      <c r="A43" s="142"/>
      <c r="B43" s="142"/>
      <c r="C43" s="142"/>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row>
    <row r="44" spans="1:60" s="121" customFormat="1" ht="13.8" x14ac:dyDescent="0.3">
      <c r="C44" s="136" t="s">
        <v>25</v>
      </c>
      <c r="AO44" s="102"/>
      <c r="AP44" s="102"/>
      <c r="AQ44" s="102"/>
      <c r="AR44" s="102"/>
      <c r="AS44" s="102"/>
      <c r="AT44" s="102"/>
      <c r="AU44" s="102"/>
      <c r="AV44" s="102"/>
      <c r="AW44" s="102"/>
      <c r="AX44" s="102"/>
      <c r="AY44" s="102"/>
      <c r="AZ44" s="102"/>
      <c r="BA44" s="102"/>
      <c r="BB44" s="102"/>
      <c r="BC44" s="136" t="s">
        <v>113</v>
      </c>
      <c r="BD44" s="8"/>
      <c r="BE44" s="8"/>
      <c r="BF44" s="8"/>
      <c r="BG44" s="8"/>
      <c r="BH44" s="136" t="s">
        <v>113</v>
      </c>
    </row>
    <row r="45" spans="1:60" s="121" customFormat="1" ht="13.8" x14ac:dyDescent="0.3">
      <c r="C45" s="136" t="s">
        <v>27</v>
      </c>
      <c r="AO45" s="102"/>
      <c r="AP45" s="102"/>
      <c r="AQ45" s="102"/>
      <c r="AR45" s="102"/>
      <c r="AS45" s="102"/>
      <c r="AT45" s="102"/>
      <c r="AU45" s="102"/>
      <c r="AV45" s="102"/>
      <c r="AW45" s="102"/>
      <c r="AX45" s="102"/>
      <c r="AY45" s="102"/>
      <c r="AZ45" s="102"/>
      <c r="BA45" s="102"/>
      <c r="BB45" s="102"/>
      <c r="BC45" s="136" t="s">
        <v>27</v>
      </c>
      <c r="BD45" s="136"/>
      <c r="BE45" s="136"/>
      <c r="BF45" s="136"/>
      <c r="BG45" s="136"/>
      <c r="BH45" s="136" t="s">
        <v>114</v>
      </c>
    </row>
    <row r="46" spans="1:60" s="8" customFormat="1" ht="13.8" x14ac:dyDescent="0.3">
      <c r="B46" s="121"/>
      <c r="C46" s="105" t="s">
        <v>255</v>
      </c>
      <c r="D46" s="136" t="s">
        <v>83</v>
      </c>
      <c r="E46" s="136" t="s">
        <v>84</v>
      </c>
      <c r="F46" s="136" t="s">
        <v>85</v>
      </c>
      <c r="G46" s="136" t="s">
        <v>86</v>
      </c>
      <c r="H46" s="136" t="s">
        <v>87</v>
      </c>
      <c r="I46" s="136" t="s">
        <v>88</v>
      </c>
      <c r="J46" s="136" t="s">
        <v>89</v>
      </c>
      <c r="K46" s="136" t="s">
        <v>90</v>
      </c>
      <c r="L46" s="136" t="s">
        <v>91</v>
      </c>
      <c r="M46" s="136" t="s">
        <v>92</v>
      </c>
      <c r="N46" s="136" t="s">
        <v>93</v>
      </c>
      <c r="O46" s="136" t="s">
        <v>94</v>
      </c>
      <c r="P46" s="136" t="s">
        <v>95</v>
      </c>
      <c r="Q46" s="136" t="s">
        <v>96</v>
      </c>
      <c r="R46" s="136" t="s">
        <v>97</v>
      </c>
      <c r="S46" s="136" t="s">
        <v>98</v>
      </c>
      <c r="T46" s="136" t="s">
        <v>99</v>
      </c>
      <c r="U46" s="136" t="s">
        <v>100</v>
      </c>
      <c r="V46" s="136" t="s">
        <v>101</v>
      </c>
      <c r="W46" s="136" t="s">
        <v>102</v>
      </c>
      <c r="X46" s="136" t="s">
        <v>103</v>
      </c>
      <c r="Y46" s="136" t="s">
        <v>104</v>
      </c>
      <c r="Z46" s="136" t="s">
        <v>105</v>
      </c>
      <c r="AA46" s="136" t="s">
        <v>106</v>
      </c>
      <c r="AB46" s="136" t="s">
        <v>107</v>
      </c>
      <c r="AC46" s="136" t="s">
        <v>108</v>
      </c>
      <c r="AD46" s="136" t="s">
        <v>109</v>
      </c>
      <c r="AE46" s="136" t="s">
        <v>110</v>
      </c>
      <c r="AF46" s="136" t="s">
        <v>111</v>
      </c>
      <c r="AG46" s="136" t="s">
        <v>112</v>
      </c>
      <c r="AH46" s="136" t="s">
        <v>181</v>
      </c>
      <c r="AI46" s="136" t="s">
        <v>182</v>
      </c>
      <c r="AJ46" s="136" t="s">
        <v>199</v>
      </c>
      <c r="AK46" s="136" t="s">
        <v>236</v>
      </c>
      <c r="AL46" s="136" t="s">
        <v>239</v>
      </c>
      <c r="AM46" s="105" t="s">
        <v>243</v>
      </c>
      <c r="AN46" s="408" t="s">
        <v>244</v>
      </c>
      <c r="AO46" s="408" t="s">
        <v>251</v>
      </c>
      <c r="AP46" s="137" t="s">
        <v>256</v>
      </c>
      <c r="AQ46" s="137" t="s">
        <v>260</v>
      </c>
      <c r="AR46" s="137" t="s">
        <v>316</v>
      </c>
      <c r="AS46" s="137" t="s">
        <v>330</v>
      </c>
      <c r="AT46" s="137" t="s">
        <v>332</v>
      </c>
      <c r="AU46" s="137" t="s">
        <v>338</v>
      </c>
      <c r="AV46" s="137" t="s">
        <v>342</v>
      </c>
      <c r="AW46" s="137" t="s">
        <v>343</v>
      </c>
      <c r="AX46" s="137" t="s">
        <v>345</v>
      </c>
      <c r="AY46" s="137" t="s">
        <v>354</v>
      </c>
      <c r="AZ46" s="137" t="s">
        <v>363</v>
      </c>
      <c r="BA46" s="137" t="s">
        <v>389</v>
      </c>
      <c r="BB46" s="104"/>
      <c r="BC46" s="139" t="s">
        <v>389</v>
      </c>
      <c r="BD46"/>
      <c r="BE46" s="136"/>
      <c r="BF46" s="136"/>
      <c r="BG46" s="136"/>
      <c r="BH46" s="139" t="s">
        <v>389</v>
      </c>
    </row>
    <row r="47" spans="1:60" ht="13.8" x14ac:dyDescent="0.3">
      <c r="B47" s="121"/>
      <c r="C47" s="144" t="s">
        <v>22</v>
      </c>
      <c r="D47" s="145">
        <v>2355.8939909806168</v>
      </c>
      <c r="E47" s="145">
        <v>2390.011018198782</v>
      </c>
      <c r="F47" s="145">
        <v>2379.1750719850329</v>
      </c>
      <c r="G47" s="145">
        <v>2416.7158144509476</v>
      </c>
      <c r="H47" s="145">
        <v>2280.0104715668858</v>
      </c>
      <c r="I47" s="145">
        <v>2298.6220436864178</v>
      </c>
      <c r="J47" s="145">
        <v>2296.5757132371054</v>
      </c>
      <c r="K47" s="145">
        <v>2305.9601424007346</v>
      </c>
      <c r="L47" s="145">
        <v>2351.3748542671046</v>
      </c>
      <c r="M47" s="145">
        <v>2339.4674260981001</v>
      </c>
      <c r="N47" s="145">
        <v>2350.3343843486009</v>
      </c>
      <c r="O47" s="145">
        <v>2417.0916824822848</v>
      </c>
      <c r="P47" s="145">
        <v>2347.732039651833</v>
      </c>
      <c r="Q47" s="145">
        <v>2378.5851433057587</v>
      </c>
      <c r="R47" s="145">
        <v>2366.0009966059511</v>
      </c>
      <c r="S47" s="145">
        <v>2368.7688376423348</v>
      </c>
      <c r="T47" s="145">
        <v>2332.5046421866873</v>
      </c>
      <c r="U47" s="145">
        <v>2312.5855416609829</v>
      </c>
      <c r="V47" s="145">
        <v>2322.9814761558473</v>
      </c>
      <c r="W47" s="145">
        <v>2338.6891774385576</v>
      </c>
      <c r="X47" s="145">
        <v>2311.2824542843596</v>
      </c>
      <c r="Y47" s="145">
        <v>2321.1778009321515</v>
      </c>
      <c r="Z47" s="145">
        <v>2325.2380317972975</v>
      </c>
      <c r="AA47" s="145">
        <v>2323.4353980710243</v>
      </c>
      <c r="AB47" s="145">
        <v>2288.2590913436197</v>
      </c>
      <c r="AC47" s="145">
        <v>2303.106122947217</v>
      </c>
      <c r="AD47" s="145">
        <v>2314.6961784330638</v>
      </c>
      <c r="AE47" s="145">
        <v>2320.6598450654265</v>
      </c>
      <c r="AF47" s="145">
        <v>2277.1061942880742</v>
      </c>
      <c r="AG47" s="145">
        <v>2305.2080779388493</v>
      </c>
      <c r="AH47" s="145">
        <v>2294.7299584583634</v>
      </c>
      <c r="AI47" s="145">
        <v>2319.1445728951312</v>
      </c>
      <c r="AJ47" s="145">
        <v>2224.4341920972802</v>
      </c>
      <c r="AK47" s="145">
        <v>2254.9921650750139</v>
      </c>
      <c r="AL47" s="145">
        <v>2259.2174532011268</v>
      </c>
      <c r="AM47" s="145">
        <v>2290.5099834883176</v>
      </c>
      <c r="AN47" s="145">
        <v>2251.4878559889648</v>
      </c>
      <c r="AO47" s="145">
        <v>2276.9654538274317</v>
      </c>
      <c r="AP47" s="145">
        <v>2300.5874356735076</v>
      </c>
      <c r="AQ47" s="145">
        <v>2302.6762634970341</v>
      </c>
      <c r="AR47" s="145">
        <v>2149.0595976798695</v>
      </c>
      <c r="AS47" s="145">
        <v>2184.0925425287573</v>
      </c>
      <c r="AT47" s="145">
        <v>2209.8039643845691</v>
      </c>
      <c r="AU47" s="145">
        <v>2202.7054500166228</v>
      </c>
      <c r="AV47" s="145">
        <v>2153.2829832210737</v>
      </c>
      <c r="AW47" s="145">
        <v>2188.8038169106358</v>
      </c>
      <c r="AX47" s="145">
        <v>2214.3744462490745</v>
      </c>
      <c r="AY47" s="145">
        <v>2207.2979941598192</v>
      </c>
      <c r="AZ47" s="145">
        <v>2160.5708428569314</v>
      </c>
      <c r="BA47" s="145">
        <v>2154.2945974271115</v>
      </c>
      <c r="BC47" s="108">
        <f>BA47-AW47</f>
        <v>-34.509219483524248</v>
      </c>
      <c r="BF47" s="135"/>
      <c r="BG47" s="135"/>
      <c r="BH47" s="269">
        <f>BA47/AW47-1</f>
        <v>-1.5766246027582254E-2</v>
      </c>
    </row>
    <row r="48" spans="1:60" ht="13.8" x14ac:dyDescent="0.3">
      <c r="B48" s="121"/>
      <c r="C48" s="144" t="s">
        <v>23</v>
      </c>
      <c r="D48" s="145">
        <v>194.25942283035991</v>
      </c>
      <c r="E48" s="145">
        <v>209.0334401013539</v>
      </c>
      <c r="F48" s="145">
        <v>204.15847348660148</v>
      </c>
      <c r="G48" s="145">
        <v>203.2757953662601</v>
      </c>
      <c r="H48" s="145">
        <v>153.9163704114564</v>
      </c>
      <c r="I48" s="145">
        <v>148.93675004131541</v>
      </c>
      <c r="J48" s="145">
        <v>152.17037305302929</v>
      </c>
      <c r="K48" s="145">
        <v>221.57837715682192</v>
      </c>
      <c r="L48" s="145">
        <v>237.459355992616</v>
      </c>
      <c r="M48" s="145">
        <v>220.64126977237888</v>
      </c>
      <c r="N48" s="145">
        <v>215.18557614449068</v>
      </c>
      <c r="O48" s="145">
        <v>244.71136826103989</v>
      </c>
      <c r="P48" s="145">
        <v>256.14551199057433</v>
      </c>
      <c r="Q48" s="145">
        <v>217.28223464667761</v>
      </c>
      <c r="R48" s="145">
        <v>226.68834034728889</v>
      </c>
      <c r="S48" s="145">
        <v>234.63675246614881</v>
      </c>
      <c r="T48" s="145">
        <v>267.22815214469944</v>
      </c>
      <c r="U48" s="145">
        <v>220.94451887756671</v>
      </c>
      <c r="V48" s="145">
        <v>227.93995461389491</v>
      </c>
      <c r="W48" s="145">
        <v>253.01617026676681</v>
      </c>
      <c r="X48" s="145">
        <v>244.9422910293255</v>
      </c>
      <c r="Y48" s="145">
        <v>233.54843659804661</v>
      </c>
      <c r="Z48" s="145">
        <v>247.35444616424118</v>
      </c>
      <c r="AA48" s="145">
        <v>237.90613139572008</v>
      </c>
      <c r="AB48" s="145">
        <v>260.34660157738352</v>
      </c>
      <c r="AC48" s="145">
        <v>235.89717569877899</v>
      </c>
      <c r="AD48" s="145">
        <v>242.26273762516433</v>
      </c>
      <c r="AE48" s="145">
        <v>266.20559143408633</v>
      </c>
      <c r="AF48" s="145">
        <v>251.0718642330668</v>
      </c>
      <c r="AG48" s="145">
        <v>239.40011148770523</v>
      </c>
      <c r="AH48" s="145">
        <v>232.0675443693097</v>
      </c>
      <c r="AI48" s="145">
        <v>254.9959303127751</v>
      </c>
      <c r="AJ48" s="145">
        <v>290.45270958148114</v>
      </c>
      <c r="AK48" s="145">
        <v>262.62099715901968</v>
      </c>
      <c r="AL48" s="145">
        <v>273.8126760557933</v>
      </c>
      <c r="AM48" s="145">
        <v>275.92824006195019</v>
      </c>
      <c r="AN48" s="145">
        <v>298.14761546083349</v>
      </c>
      <c r="AO48" s="145">
        <v>285.88706262743392</v>
      </c>
      <c r="AP48" s="145">
        <v>278.82385718748139</v>
      </c>
      <c r="AQ48" s="145">
        <v>277.27770266334528</v>
      </c>
      <c r="AR48" s="145">
        <v>309.26361743505498</v>
      </c>
      <c r="AS48" s="145">
        <v>263.30903954980721</v>
      </c>
      <c r="AT48" s="145">
        <v>270.7699992802701</v>
      </c>
      <c r="AU48" s="145">
        <v>265.13901066944783</v>
      </c>
      <c r="AV48" s="145">
        <v>272.96756402672094</v>
      </c>
      <c r="AW48" s="145">
        <v>272.27134779186002</v>
      </c>
      <c r="AX48" s="145">
        <v>284.4923019074966</v>
      </c>
      <c r="AY48" s="145">
        <v>292.8928008443458</v>
      </c>
      <c r="AZ48" s="145">
        <v>299.90002713655201</v>
      </c>
      <c r="BA48" s="145">
        <v>273.89489040835377</v>
      </c>
      <c r="BC48" s="108">
        <f t="shared" ref="BC48:BC56" si="2">BA48-AW48</f>
        <v>1.6235426164937508</v>
      </c>
      <c r="BF48" s="135"/>
      <c r="BG48" s="135"/>
      <c r="BH48" s="269">
        <f t="shared" ref="BH48:BH56" si="3">BA48/AW48-1</f>
        <v>5.9629580183915287E-3</v>
      </c>
    </row>
    <row r="49" spans="2:60" ht="13.8" x14ac:dyDescent="0.3">
      <c r="B49" s="121"/>
      <c r="C49" s="144" t="s">
        <v>0</v>
      </c>
      <c r="D49" s="145">
        <v>4615.1825213812654</v>
      </c>
      <c r="E49" s="145">
        <v>4502.0099128740903</v>
      </c>
      <c r="F49" s="145">
        <v>4409.7823365882068</v>
      </c>
      <c r="G49" s="145">
        <v>4898.5745302229452</v>
      </c>
      <c r="H49" s="145">
        <v>3929.3704160731349</v>
      </c>
      <c r="I49" s="145">
        <v>3585.7462482026049</v>
      </c>
      <c r="J49" s="145">
        <v>3205.1901141354388</v>
      </c>
      <c r="K49" s="145">
        <v>3971.7743812109939</v>
      </c>
      <c r="L49" s="145">
        <v>4731.3479546509489</v>
      </c>
      <c r="M49" s="145">
        <v>4352.9543529195607</v>
      </c>
      <c r="N49" s="145">
        <v>3996.5824170860806</v>
      </c>
      <c r="O49" s="145">
        <v>4578.8321012009355</v>
      </c>
      <c r="P49" s="145">
        <v>4475.0265785994297</v>
      </c>
      <c r="Q49" s="145">
        <v>4120.4719728680611</v>
      </c>
      <c r="R49" s="145">
        <v>3868.5997988356185</v>
      </c>
      <c r="S49" s="145">
        <v>4144.9300950822553</v>
      </c>
      <c r="T49" s="145">
        <v>4121.7099156634285</v>
      </c>
      <c r="U49" s="145">
        <v>3921.4287645629643</v>
      </c>
      <c r="V49" s="145">
        <v>3729.5522661601926</v>
      </c>
      <c r="W49" s="145">
        <v>4075.7625074039852</v>
      </c>
      <c r="X49" s="145">
        <v>3890.7527874970438</v>
      </c>
      <c r="Y49" s="145">
        <v>3660.0817341137085</v>
      </c>
      <c r="Z49" s="145">
        <v>3582.9692781854242</v>
      </c>
      <c r="AA49" s="145">
        <v>3734.3727660750742</v>
      </c>
      <c r="AB49" s="145">
        <v>3796.313867873344</v>
      </c>
      <c r="AC49" s="145">
        <v>3706.3857738554298</v>
      </c>
      <c r="AD49" s="145">
        <v>3522.3024176829176</v>
      </c>
      <c r="AE49" s="145">
        <v>3855.6282119369948</v>
      </c>
      <c r="AF49" s="145">
        <v>3944.5331378423029</v>
      </c>
      <c r="AG49" s="145">
        <v>3734.3185098996828</v>
      </c>
      <c r="AH49" s="145">
        <v>3519.6301887472182</v>
      </c>
      <c r="AI49" s="145">
        <v>3828.3619103505507</v>
      </c>
      <c r="AJ49" s="145">
        <v>3736.6999072969938</v>
      </c>
      <c r="AK49" s="145">
        <v>3711.4500430476073</v>
      </c>
      <c r="AL49" s="145">
        <v>3596.0389257875604</v>
      </c>
      <c r="AM49" s="145">
        <v>3904.6978168926953</v>
      </c>
      <c r="AN49" s="145">
        <v>3780.2417093764147</v>
      </c>
      <c r="AO49" s="145">
        <v>3695.3092052891575</v>
      </c>
      <c r="AP49" s="145">
        <v>3584.3698066903098</v>
      </c>
      <c r="AQ49" s="145">
        <v>3942.9591152328035</v>
      </c>
      <c r="AR49" s="145">
        <v>3799.8632755407825</v>
      </c>
      <c r="AS49" s="145">
        <v>3764.6973675668419</v>
      </c>
      <c r="AT49" s="145">
        <v>3508.526204646284</v>
      </c>
      <c r="AU49" s="145">
        <v>3807.6369150514024</v>
      </c>
      <c r="AV49" s="145">
        <v>3786.0563404201048</v>
      </c>
      <c r="AW49" s="145">
        <v>3703.4973757427342</v>
      </c>
      <c r="AX49" s="145">
        <v>3596.9516216793363</v>
      </c>
      <c r="AY49" s="145">
        <v>3741.4302100499494</v>
      </c>
      <c r="AZ49" s="145">
        <v>3680.9999459635937</v>
      </c>
      <c r="BA49" s="145">
        <v>3540.832931517521</v>
      </c>
      <c r="BC49" s="108">
        <f t="shared" si="2"/>
        <v>-162.66444422521317</v>
      </c>
      <c r="BF49" s="135"/>
      <c r="BG49" s="135"/>
      <c r="BH49" s="269">
        <f t="shared" si="3"/>
        <v>-4.392184676318045E-2</v>
      </c>
    </row>
    <row r="50" spans="2:60" ht="13.8" x14ac:dyDescent="0.3">
      <c r="B50" s="121"/>
      <c r="C50" s="144" t="s">
        <v>28</v>
      </c>
      <c r="D50" s="145">
        <v>3259.0731527120761</v>
      </c>
      <c r="E50" s="145">
        <v>2112.9802220058909</v>
      </c>
      <c r="F50" s="145">
        <v>1786.3626843850282</v>
      </c>
      <c r="G50" s="145">
        <v>3122.1895032243847</v>
      </c>
      <c r="H50" s="145">
        <v>3589.687550816865</v>
      </c>
      <c r="I50" s="145">
        <v>2055.4020980401624</v>
      </c>
      <c r="J50" s="145">
        <v>1493.413410144816</v>
      </c>
      <c r="K50" s="145">
        <v>3422.5812706054685</v>
      </c>
      <c r="L50" s="145">
        <v>4910.7011846087607</v>
      </c>
      <c r="M50" s="145">
        <v>2470.0462700740491</v>
      </c>
      <c r="N50" s="145">
        <v>1540.1971906254471</v>
      </c>
      <c r="O50" s="145">
        <v>4084.881110983893</v>
      </c>
      <c r="P50" s="145">
        <v>4270.2899710056399</v>
      </c>
      <c r="Q50" s="145">
        <v>2146.2377513867864</v>
      </c>
      <c r="R50" s="145">
        <v>1484.6986421546508</v>
      </c>
      <c r="S50" s="145">
        <v>2734.7968808456844</v>
      </c>
      <c r="T50" s="145">
        <v>3664.4701273120231</v>
      </c>
      <c r="U50" s="145">
        <v>1965.1302021334698</v>
      </c>
      <c r="V50" s="145">
        <v>1412.3231424971236</v>
      </c>
      <c r="W50" s="145">
        <v>2896.3663425007735</v>
      </c>
      <c r="X50" s="145">
        <v>3722.0122323536671</v>
      </c>
      <c r="Y50" s="145">
        <v>1937.0302827955838</v>
      </c>
      <c r="Z50" s="145">
        <v>1469.0090531123074</v>
      </c>
      <c r="AA50" s="145">
        <v>2445.379002234949</v>
      </c>
      <c r="AB50" s="145">
        <v>2826.4701691878226</v>
      </c>
      <c r="AC50" s="145">
        <v>1833.2621134533495</v>
      </c>
      <c r="AD50" s="145">
        <v>1336.6945955013971</v>
      </c>
      <c r="AE50" s="145">
        <v>2455.8694563296872</v>
      </c>
      <c r="AF50" s="145">
        <v>2976.7815213496528</v>
      </c>
      <c r="AG50" s="145">
        <v>1709.8104241793058</v>
      </c>
      <c r="AH50" s="145">
        <v>1222.3462217878448</v>
      </c>
      <c r="AI50" s="145">
        <v>2427.7872102822121</v>
      </c>
      <c r="AJ50" s="145">
        <v>3057.0536287831719</v>
      </c>
      <c r="AK50" s="145">
        <v>1727.794020212147</v>
      </c>
      <c r="AL50" s="145">
        <v>1306.4644555705599</v>
      </c>
      <c r="AM50" s="145">
        <v>2387.873032559276</v>
      </c>
      <c r="AN50" s="145">
        <v>2684.3748732093018</v>
      </c>
      <c r="AO50" s="145">
        <v>1796.7421101930095</v>
      </c>
      <c r="AP50" s="145">
        <v>1534.4808895245903</v>
      </c>
      <c r="AQ50" s="145">
        <v>2368.1335097772717</v>
      </c>
      <c r="AR50" s="145">
        <v>2861.5807778769076</v>
      </c>
      <c r="AS50" s="145">
        <v>1618.4509630869795</v>
      </c>
      <c r="AT50" s="145">
        <v>1369.4256692785495</v>
      </c>
      <c r="AU50" s="145">
        <v>2381.9437749346071</v>
      </c>
      <c r="AV50" s="145">
        <v>2678.7674291784233</v>
      </c>
      <c r="AW50" s="145">
        <v>1316.8571913125772</v>
      </c>
      <c r="AX50" s="145">
        <v>1238.3072217747836</v>
      </c>
      <c r="AY50" s="145">
        <v>1859.6239655864508</v>
      </c>
      <c r="AZ50" s="145">
        <v>1875.5928620394404</v>
      </c>
      <c r="BA50" s="145">
        <v>1512.5186790360044</v>
      </c>
      <c r="BC50" s="108">
        <f t="shared" si="2"/>
        <v>195.66148772342717</v>
      </c>
      <c r="BF50" s="135"/>
      <c r="BG50" s="135"/>
      <c r="BH50" s="269">
        <f t="shared" si="3"/>
        <v>0.14858216138714453</v>
      </c>
    </row>
    <row r="51" spans="2:60" ht="13.8" x14ac:dyDescent="0.3">
      <c r="B51" s="121"/>
      <c r="C51" s="144" t="s">
        <v>24</v>
      </c>
      <c r="D51" s="145">
        <v>475.25446221286745</v>
      </c>
      <c r="E51" s="145">
        <v>508.4249866868812</v>
      </c>
      <c r="F51" s="145">
        <v>496.73948765063426</v>
      </c>
      <c r="G51" s="145">
        <v>517.2481305844824</v>
      </c>
      <c r="H51" s="145">
        <v>475.43833351697867</v>
      </c>
      <c r="I51" s="145">
        <v>492.68930156876974</v>
      </c>
      <c r="J51" s="145">
        <v>490.49309999001372</v>
      </c>
      <c r="K51" s="145">
        <v>504.8772710480668</v>
      </c>
      <c r="L51" s="145">
        <v>501.79721175505699</v>
      </c>
      <c r="M51" s="145">
        <v>501.61965492974429</v>
      </c>
      <c r="N51" s="145">
        <v>509.28902466530531</v>
      </c>
      <c r="O51" s="145">
        <v>556.53395769018948</v>
      </c>
      <c r="P51" s="145">
        <v>509.73555012325085</v>
      </c>
      <c r="Q51" s="145">
        <v>528.54005076971134</v>
      </c>
      <c r="R51" s="145">
        <v>522.88735586704263</v>
      </c>
      <c r="S51" s="145">
        <v>529.3279693271113</v>
      </c>
      <c r="T51" s="145">
        <v>510.45050379410583</v>
      </c>
      <c r="U51" s="145">
        <v>499.03997323204158</v>
      </c>
      <c r="V51" s="145">
        <v>507.08913544241676</v>
      </c>
      <c r="W51" s="145">
        <v>522.61576649929737</v>
      </c>
      <c r="X51" s="145">
        <v>492.8659293562302</v>
      </c>
      <c r="Y51" s="145">
        <v>506.23159504244234</v>
      </c>
      <c r="Z51" s="145">
        <v>509.48278666040471</v>
      </c>
      <c r="AA51" s="145">
        <v>508.37359407622313</v>
      </c>
      <c r="AB51" s="145">
        <v>474.0477977075181</v>
      </c>
      <c r="AC51" s="145">
        <v>482.63914086571128</v>
      </c>
      <c r="AD51" s="145">
        <v>492.88077794897185</v>
      </c>
      <c r="AE51" s="145">
        <v>500.57560208507823</v>
      </c>
      <c r="AF51" s="145">
        <v>479.96769457866372</v>
      </c>
      <c r="AG51" s="145">
        <v>502.00873312838473</v>
      </c>
      <c r="AH51" s="145">
        <v>497.23681380756682</v>
      </c>
      <c r="AI51" s="145">
        <v>515.71522844137633</v>
      </c>
      <c r="AJ51" s="145">
        <v>452.93012626986348</v>
      </c>
      <c r="AK51" s="145">
        <v>479.55052545060931</v>
      </c>
      <c r="AL51" s="145">
        <v>488.58359545806837</v>
      </c>
      <c r="AM51" s="145">
        <v>508.53685265102132</v>
      </c>
      <c r="AN51" s="145">
        <v>431.25915702167549</v>
      </c>
      <c r="AO51" s="145">
        <v>469.49991477193419</v>
      </c>
      <c r="AP51" s="145">
        <v>470.62159497975227</v>
      </c>
      <c r="AQ51" s="145">
        <v>460.72935287495653</v>
      </c>
      <c r="AR51" s="145">
        <v>416.68905752713619</v>
      </c>
      <c r="AS51" s="145">
        <v>467.54093219930178</v>
      </c>
      <c r="AT51" s="145">
        <v>471.44658960421032</v>
      </c>
      <c r="AU51" s="145">
        <v>451.71845479330159</v>
      </c>
      <c r="AV51" s="145">
        <v>422.68057652644018</v>
      </c>
      <c r="AW51" s="145">
        <v>474.28713397293177</v>
      </c>
      <c r="AX51" s="145">
        <v>478.14319557646928</v>
      </c>
      <c r="AY51" s="145">
        <v>458.22962757594661</v>
      </c>
      <c r="AZ51" s="145">
        <v>419.43765383531218</v>
      </c>
      <c r="BA51" s="145">
        <v>465.11585228054378</v>
      </c>
      <c r="BC51" s="108">
        <f t="shared" si="2"/>
        <v>-9.1712816923879927</v>
      </c>
      <c r="BF51" s="135"/>
      <c r="BG51" s="135"/>
      <c r="BH51" s="269">
        <f t="shared" si="3"/>
        <v>-1.9336981831160949E-2</v>
      </c>
    </row>
    <row r="52" spans="2:60" ht="13.8" x14ac:dyDescent="0.3">
      <c r="B52" s="121"/>
      <c r="C52" s="144" t="s">
        <v>241</v>
      </c>
      <c r="D52" s="145">
        <v>2726.1357047997053</v>
      </c>
      <c r="E52" s="145">
        <v>2923.8401827664893</v>
      </c>
      <c r="F52" s="145">
        <v>2844.6086301701966</v>
      </c>
      <c r="G52" s="145">
        <v>2913.9041066141408</v>
      </c>
      <c r="H52" s="145">
        <v>2598.1326831705765</v>
      </c>
      <c r="I52" s="145">
        <v>2791.1964997035152</v>
      </c>
      <c r="J52" s="145">
        <v>2721.8979217378374</v>
      </c>
      <c r="K52" s="145">
        <v>2724.5783201137901</v>
      </c>
      <c r="L52" s="145">
        <v>2582.6651887096818</v>
      </c>
      <c r="M52" s="145">
        <v>2584.8652623487783</v>
      </c>
      <c r="N52" s="145">
        <v>2630.8844251515102</v>
      </c>
      <c r="O52" s="145">
        <v>2683.9561763096704</v>
      </c>
      <c r="P52" s="145">
        <v>2109.741185871886</v>
      </c>
      <c r="Q52" s="145">
        <v>2192.7843150952867</v>
      </c>
      <c r="R52" s="145">
        <v>2134.9609991288239</v>
      </c>
      <c r="S52" s="145">
        <v>2018.7623585619244</v>
      </c>
      <c r="T52" s="145">
        <v>1866.2237254339552</v>
      </c>
      <c r="U52" s="145">
        <v>1969.4870749733348</v>
      </c>
      <c r="V52" s="145">
        <v>1988.8926695408759</v>
      </c>
      <c r="W52" s="145">
        <v>2033.1912936937583</v>
      </c>
      <c r="X52" s="145">
        <v>2043.5691374109397</v>
      </c>
      <c r="Y52" s="145">
        <v>2228.0580984083649</v>
      </c>
      <c r="Z52" s="145">
        <v>2071.2073291091801</v>
      </c>
      <c r="AA52" s="145">
        <v>2048.3385183476125</v>
      </c>
      <c r="AB52" s="145">
        <v>2046.4976366860533</v>
      </c>
      <c r="AC52" s="145">
        <v>2278.2433588319682</v>
      </c>
      <c r="AD52" s="145">
        <v>2488.3929240289208</v>
      </c>
      <c r="AE52" s="145">
        <v>2190.7931177681771</v>
      </c>
      <c r="AF52" s="145">
        <v>2663.8981856784403</v>
      </c>
      <c r="AG52" s="145">
        <v>2590.7332499137779</v>
      </c>
      <c r="AH52" s="145">
        <v>2707.9740678865428</v>
      </c>
      <c r="AI52" s="145">
        <v>2655.7921028815758</v>
      </c>
      <c r="AJ52" s="145">
        <v>2504.7951645040644</v>
      </c>
      <c r="AK52" s="145">
        <v>2531.8425051412723</v>
      </c>
      <c r="AL52" s="145">
        <v>2777.2517408515696</v>
      </c>
      <c r="AM52" s="145">
        <v>2738.3814242929648</v>
      </c>
      <c r="AN52" s="145">
        <v>2215.6429674690862</v>
      </c>
      <c r="AO52" s="145">
        <v>2282.4632350115949</v>
      </c>
      <c r="AP52" s="145">
        <v>2367.1076429675127</v>
      </c>
      <c r="AQ52" s="145">
        <v>2302.2761914552802</v>
      </c>
      <c r="AR52" s="145">
        <v>2272.9575604997422</v>
      </c>
      <c r="AS52" s="145">
        <v>2442.901460811102</v>
      </c>
      <c r="AT52" s="145">
        <v>2444.6715864798462</v>
      </c>
      <c r="AU52" s="145">
        <v>2386.5348445848763</v>
      </c>
      <c r="AV52" s="145">
        <v>2289.9372844547124</v>
      </c>
      <c r="AW52" s="145">
        <v>2405.3084416669722</v>
      </c>
      <c r="AX52" s="145">
        <v>2438.3912673606765</v>
      </c>
      <c r="AY52" s="145">
        <v>2318.8459007130964</v>
      </c>
      <c r="AZ52" s="145">
        <v>2111.4864096238325</v>
      </c>
      <c r="BA52" s="145">
        <v>1327.6439881537622</v>
      </c>
      <c r="BC52" s="108">
        <f t="shared" si="2"/>
        <v>-1077.66445351321</v>
      </c>
      <c r="BF52" s="135"/>
      <c r="BG52" s="135"/>
      <c r="BH52" s="269">
        <f t="shared" si="3"/>
        <v>-0.4480358671864747</v>
      </c>
    </row>
    <row r="53" spans="2:60" ht="13.8" x14ac:dyDescent="0.3">
      <c r="B53" s="121"/>
      <c r="C53" s="144" t="s">
        <v>29</v>
      </c>
      <c r="D53" s="145">
        <v>1014.8675364980119</v>
      </c>
      <c r="E53" s="145">
        <v>1078.5760890275228</v>
      </c>
      <c r="F53" s="145">
        <v>1056.0579394963208</v>
      </c>
      <c r="G53" s="145">
        <v>1037.0027167683497</v>
      </c>
      <c r="H53" s="145">
        <v>944.46978518641629</v>
      </c>
      <c r="I53" s="145">
        <v>1010.5203552164746</v>
      </c>
      <c r="J53" s="145">
        <v>1016.979916923822</v>
      </c>
      <c r="K53" s="145">
        <v>1014.0593188155829</v>
      </c>
      <c r="L53" s="145">
        <v>1015.5341814413221</v>
      </c>
      <c r="M53" s="145">
        <v>1042.1526142144799</v>
      </c>
      <c r="N53" s="145">
        <v>1050.7129326424408</v>
      </c>
      <c r="O53" s="145">
        <v>1085.2708848957914</v>
      </c>
      <c r="P53" s="145">
        <v>1027.9407342850629</v>
      </c>
      <c r="Q53" s="145">
        <v>1070.9342753418887</v>
      </c>
      <c r="R53" s="145">
        <v>1058.9972206745058</v>
      </c>
      <c r="S53" s="145">
        <v>1035.4038210884542</v>
      </c>
      <c r="T53" s="145">
        <v>946.69432820296254</v>
      </c>
      <c r="U53" s="145">
        <v>964.23483560306329</v>
      </c>
      <c r="V53" s="145">
        <v>964.18375001664685</v>
      </c>
      <c r="W53" s="145">
        <v>976.38998570924025</v>
      </c>
      <c r="X53" s="145">
        <v>924.19307138357624</v>
      </c>
      <c r="Y53" s="145">
        <v>965.50739473601323</v>
      </c>
      <c r="Z53" s="145">
        <v>962.99957869080492</v>
      </c>
      <c r="AA53" s="145">
        <v>939.05282916723024</v>
      </c>
      <c r="AB53" s="145">
        <v>866.23160263041393</v>
      </c>
      <c r="AC53" s="145">
        <v>912.33779514077412</v>
      </c>
      <c r="AD53" s="145">
        <v>910.64261360209161</v>
      </c>
      <c r="AE53" s="145">
        <v>901.60726257913279</v>
      </c>
      <c r="AF53" s="145">
        <v>862.77016447129859</v>
      </c>
      <c r="AG53" s="145">
        <v>901.09935933452277</v>
      </c>
      <c r="AH53" s="145">
        <v>894.87006880251818</v>
      </c>
      <c r="AI53" s="145">
        <v>893.93902027892602</v>
      </c>
      <c r="AJ53" s="145">
        <v>817.68846885007827</v>
      </c>
      <c r="AK53" s="145">
        <v>865.24108216829791</v>
      </c>
      <c r="AL53" s="145">
        <v>877.68330698183649</v>
      </c>
      <c r="AM53" s="145">
        <v>884.26398339689615</v>
      </c>
      <c r="AN53" s="145">
        <v>814.86492694274443</v>
      </c>
      <c r="AO53" s="145">
        <v>864.00892806704303</v>
      </c>
      <c r="AP53" s="145">
        <v>866.5219171412989</v>
      </c>
      <c r="AQ53" s="145">
        <v>845.19520917936097</v>
      </c>
      <c r="AR53" s="145">
        <v>803.59259632713167</v>
      </c>
      <c r="AS53" s="145">
        <v>867.62451962912621</v>
      </c>
      <c r="AT53" s="145">
        <v>879.36983829979522</v>
      </c>
      <c r="AU53" s="145">
        <v>844.51364420539608</v>
      </c>
      <c r="AV53" s="145">
        <v>807.29506294458361</v>
      </c>
      <c r="AW53" s="145">
        <v>871.62613816998191</v>
      </c>
      <c r="AX53" s="145">
        <v>883.0075393781849</v>
      </c>
      <c r="AY53" s="145">
        <v>848.53687137559587</v>
      </c>
      <c r="AZ53" s="145">
        <v>791.94957064441564</v>
      </c>
      <c r="BA53" s="145">
        <v>793.02656933665378</v>
      </c>
      <c r="BC53" s="108">
        <f t="shared" si="2"/>
        <v>-78.599568833328135</v>
      </c>
      <c r="BF53" s="135"/>
      <c r="BG53" s="135"/>
      <c r="BH53" s="269">
        <f t="shared" si="3"/>
        <v>-9.0175782243464453E-2</v>
      </c>
    </row>
    <row r="54" spans="2:60" ht="13.8" x14ac:dyDescent="0.3">
      <c r="B54" s="121"/>
      <c r="C54" s="144" t="s">
        <v>26</v>
      </c>
      <c r="D54" s="145">
        <v>214.75973798370944</v>
      </c>
      <c r="E54" s="145">
        <v>210.97569674981384</v>
      </c>
      <c r="F54" s="145">
        <v>208.87994662722625</v>
      </c>
      <c r="G54" s="145">
        <v>222.34264128399917</v>
      </c>
      <c r="H54" s="145">
        <v>235.30298176584122</v>
      </c>
      <c r="I54" s="145">
        <v>225.45854028125368</v>
      </c>
      <c r="J54" s="145">
        <v>225.01940567294136</v>
      </c>
      <c r="K54" s="145">
        <v>235.73744723510902</v>
      </c>
      <c r="L54" s="145">
        <v>226.83725579854163</v>
      </c>
      <c r="M54" s="145">
        <v>199.60739395414495</v>
      </c>
      <c r="N54" s="145">
        <v>204.56115247508527</v>
      </c>
      <c r="O54" s="145">
        <v>236.06836647717088</v>
      </c>
      <c r="P54" s="145">
        <v>211.92172843860749</v>
      </c>
      <c r="Q54" s="145">
        <v>199.106526256123</v>
      </c>
      <c r="R54" s="145">
        <v>201.02448741845382</v>
      </c>
      <c r="S54" s="145">
        <v>204.4300773491733</v>
      </c>
      <c r="T54" s="145">
        <v>201.93323334476241</v>
      </c>
      <c r="U54" s="145">
        <v>194.20415093199534</v>
      </c>
      <c r="V54" s="145">
        <v>201.14585289188372</v>
      </c>
      <c r="W54" s="145">
        <v>210.51870753618888</v>
      </c>
      <c r="X54" s="145">
        <v>182.16149288632607</v>
      </c>
      <c r="Y54" s="145">
        <v>180.13117512391176</v>
      </c>
      <c r="Z54" s="145">
        <v>182.3613592919815</v>
      </c>
      <c r="AA54" s="145">
        <v>179.53142716956171</v>
      </c>
      <c r="AB54" s="145">
        <v>174.24873213200809</v>
      </c>
      <c r="AC54" s="145">
        <v>174.61932036184612</v>
      </c>
      <c r="AD54" s="145">
        <v>180.79301855135259</v>
      </c>
      <c r="AE54" s="145">
        <v>175.20990678722904</v>
      </c>
      <c r="AF54" s="145">
        <v>173.6982476704512</v>
      </c>
      <c r="AG54" s="145">
        <v>177.84037703762692</v>
      </c>
      <c r="AH54" s="145">
        <v>182.02358754507048</v>
      </c>
      <c r="AI54" s="145">
        <v>184.91400643321728</v>
      </c>
      <c r="AJ54" s="145">
        <v>169.9992241088822</v>
      </c>
      <c r="AK54" s="145">
        <v>173.09736680945394</v>
      </c>
      <c r="AL54" s="145">
        <v>176.47884025069197</v>
      </c>
      <c r="AM54" s="145">
        <v>179.51858231608531</v>
      </c>
      <c r="AN54" s="145">
        <v>167.76195061246827</v>
      </c>
      <c r="AO54" s="145">
        <v>170.72511473224728</v>
      </c>
      <c r="AP54" s="145">
        <v>174.83784896397066</v>
      </c>
      <c r="AQ54" s="145">
        <v>171.40405867562788</v>
      </c>
      <c r="AR54" s="145">
        <v>151.90322170294863</v>
      </c>
      <c r="AS54" s="145">
        <v>156.489553078184</v>
      </c>
      <c r="AT54" s="145">
        <v>159.97801921501863</v>
      </c>
      <c r="AU54" s="145">
        <v>157.72256424802208</v>
      </c>
      <c r="AV54" s="145">
        <v>149.68602104508253</v>
      </c>
      <c r="AW54" s="145">
        <v>152.38511375498143</v>
      </c>
      <c r="AX54" s="145">
        <v>157.50685013301606</v>
      </c>
      <c r="AY54" s="145">
        <v>153.88047601340898</v>
      </c>
      <c r="AZ54" s="145">
        <v>143.77635532953292</v>
      </c>
      <c r="BA54" s="145">
        <v>123.43611469033874</v>
      </c>
      <c r="BC54" s="108">
        <f t="shared" si="2"/>
        <v>-28.948999064642692</v>
      </c>
      <c r="BF54" s="135"/>
      <c r="BG54" s="135"/>
      <c r="BH54" s="269">
        <f t="shared" si="3"/>
        <v>-0.18997261839623991</v>
      </c>
    </row>
    <row r="55" spans="2:60" ht="13.8" x14ac:dyDescent="0.3">
      <c r="B55" s="121"/>
      <c r="C55" s="144" t="s">
        <v>183</v>
      </c>
      <c r="D55" s="145">
        <v>2684.2186849896125</v>
      </c>
      <c r="E55" s="145">
        <v>2888.7934920845619</v>
      </c>
      <c r="F55" s="145">
        <v>2933.2450185661774</v>
      </c>
      <c r="G55" s="145">
        <v>2782.0887925961197</v>
      </c>
      <c r="H55" s="145">
        <v>2654.7953219438814</v>
      </c>
      <c r="I55" s="145">
        <v>2882.5064254851959</v>
      </c>
      <c r="J55" s="145">
        <v>2958.274881947395</v>
      </c>
      <c r="K55" s="145">
        <v>2738.1420336695182</v>
      </c>
      <c r="L55" s="145">
        <v>2616.5457166201727</v>
      </c>
      <c r="M55" s="145">
        <v>2757.6937799983903</v>
      </c>
      <c r="N55" s="145">
        <v>2872.0284093490322</v>
      </c>
      <c r="O55" s="145">
        <v>2733.8798243457763</v>
      </c>
      <c r="P55" s="145">
        <v>2446.2489688893038</v>
      </c>
      <c r="Q55" s="145">
        <v>2642.1845838038271</v>
      </c>
      <c r="R55" s="145">
        <v>2679.4925166075836</v>
      </c>
      <c r="S55" s="145">
        <v>2452.9970970775598</v>
      </c>
      <c r="T55" s="145">
        <v>2347.8419879943904</v>
      </c>
      <c r="U55" s="145">
        <v>2496.9090925450741</v>
      </c>
      <c r="V55" s="145">
        <v>2574.1655975210347</v>
      </c>
      <c r="W55" s="145">
        <v>2395.6293716743608</v>
      </c>
      <c r="X55" s="145">
        <v>2296.4334698835842</v>
      </c>
      <c r="Y55" s="145">
        <v>2497.2004537381067</v>
      </c>
      <c r="Z55" s="145">
        <v>2571.1122839521722</v>
      </c>
      <c r="AA55" s="145">
        <v>2330.8965320681705</v>
      </c>
      <c r="AB55" s="145">
        <v>2234.0355734172313</v>
      </c>
      <c r="AC55" s="145">
        <v>2474.2746809017071</v>
      </c>
      <c r="AD55" s="145">
        <v>2541.4730962858994</v>
      </c>
      <c r="AE55" s="145">
        <v>2336.0214879161467</v>
      </c>
      <c r="AF55" s="145">
        <v>2234.391890211873</v>
      </c>
      <c r="AG55" s="145">
        <v>2478.2115084291308</v>
      </c>
      <c r="AH55" s="145">
        <v>2569.2598960816872</v>
      </c>
      <c r="AI55" s="145">
        <v>2383.2130340416397</v>
      </c>
      <c r="AJ55" s="145">
        <v>2188.0000709048109</v>
      </c>
      <c r="AK55" s="145">
        <v>2413.0416754171983</v>
      </c>
      <c r="AL55" s="145">
        <v>2484.5272249525724</v>
      </c>
      <c r="AM55" s="145">
        <v>2302.8788098218615</v>
      </c>
      <c r="AN55" s="145">
        <v>2140.8831956158792</v>
      </c>
      <c r="AO55" s="145">
        <v>2381.2587376629426</v>
      </c>
      <c r="AP55" s="145">
        <v>2433.8366916440546</v>
      </c>
      <c r="AQ55" s="145">
        <v>2245.2298459033937</v>
      </c>
      <c r="AR55" s="145">
        <v>2034.9514670528449</v>
      </c>
      <c r="AS55" s="145">
        <v>2282.268936388049</v>
      </c>
      <c r="AT55" s="145">
        <v>2383.4469251262421</v>
      </c>
      <c r="AU55" s="145">
        <v>2179.6361412516276</v>
      </c>
      <c r="AV55" s="145">
        <v>2017.0564465482246</v>
      </c>
      <c r="AW55" s="145">
        <v>2260.7750910060545</v>
      </c>
      <c r="AX55" s="145">
        <v>2359.3932675113119</v>
      </c>
      <c r="AY55" s="145">
        <v>2160.1642082437702</v>
      </c>
      <c r="AZ55" s="145">
        <v>1969.3646840918796</v>
      </c>
      <c r="BA55" s="145">
        <v>1922.3264563593445</v>
      </c>
      <c r="BB55" s="113"/>
      <c r="BC55" s="108">
        <f t="shared" si="2"/>
        <v>-338.44863464670993</v>
      </c>
      <c r="BD55" s="113"/>
      <c r="BF55" s="135"/>
      <c r="BG55" s="135"/>
      <c r="BH55" s="269">
        <f t="shared" si="3"/>
        <v>-0.14970469021582278</v>
      </c>
    </row>
    <row r="56" spans="2:60" s="8" customFormat="1" ht="13.8" x14ac:dyDescent="0.3">
      <c r="B56" s="121"/>
      <c r="C56" s="278" t="s">
        <v>30</v>
      </c>
      <c r="D56" s="409">
        <v>17539.645214388227</v>
      </c>
      <c r="E56" s="409">
        <v>16824.645040495387</v>
      </c>
      <c r="F56" s="409">
        <v>16319.009588955425</v>
      </c>
      <c r="G56" s="409">
        <v>18113.342031111628</v>
      </c>
      <c r="H56" s="409">
        <v>16861.123914452037</v>
      </c>
      <c r="I56" s="409">
        <v>15491.07826222571</v>
      </c>
      <c r="J56" s="409">
        <v>14560.0148368424</v>
      </c>
      <c r="K56" s="409">
        <v>17139.288562256083</v>
      </c>
      <c r="L56" s="409">
        <v>19174.262903844203</v>
      </c>
      <c r="M56" s="409">
        <v>16469.048024309628</v>
      </c>
      <c r="N56" s="409">
        <v>15369.775512487993</v>
      </c>
      <c r="O56" s="409">
        <v>18621.225472646754</v>
      </c>
      <c r="P56" s="409">
        <v>17654.78226885559</v>
      </c>
      <c r="Q56" s="409">
        <v>15496.126853474121</v>
      </c>
      <c r="R56" s="409">
        <v>14543.350357639918</v>
      </c>
      <c r="S56" s="409">
        <v>15724.053889440645</v>
      </c>
      <c r="T56" s="409">
        <v>16259.056616077016</v>
      </c>
      <c r="U56" s="409">
        <v>14543.964154520492</v>
      </c>
      <c r="V56" s="409">
        <v>13928.273844839918</v>
      </c>
      <c r="W56" s="409">
        <v>15702.17932272293</v>
      </c>
      <c r="X56" s="409">
        <v>16108.21286608505</v>
      </c>
      <c r="Y56" s="409">
        <v>14528.966971488328</v>
      </c>
      <c r="Z56" s="409">
        <v>13921.734146963816</v>
      </c>
      <c r="AA56" s="409">
        <v>14747.286198605567</v>
      </c>
      <c r="AB56" s="409">
        <v>14966.451072555394</v>
      </c>
      <c r="AC56" s="409">
        <v>14400.765482056782</v>
      </c>
      <c r="AD56" s="409">
        <v>14030.138359659777</v>
      </c>
      <c r="AE56" s="409">
        <v>15002.570481901959</v>
      </c>
      <c r="AF56" s="409">
        <v>15864.218900323822</v>
      </c>
      <c r="AG56" s="409">
        <v>14638.630351348986</v>
      </c>
      <c r="AH56" s="409">
        <v>14120.138347486121</v>
      </c>
      <c r="AI56" s="409">
        <v>15463.863015917404</v>
      </c>
      <c r="AJ56" s="409">
        <v>15442.053492396626</v>
      </c>
      <c r="AK56" s="409">
        <v>14419.630380480619</v>
      </c>
      <c r="AL56" s="409">
        <v>14240.05821910978</v>
      </c>
      <c r="AM56" s="409">
        <v>15472.588725481071</v>
      </c>
      <c r="AN56" s="409">
        <v>14784.664251697368</v>
      </c>
      <c r="AO56" s="409">
        <v>14222.859762182796</v>
      </c>
      <c r="AP56" s="409">
        <v>14011.187684772478</v>
      </c>
      <c r="AQ56" s="409">
        <v>14915.881249259073</v>
      </c>
      <c r="AR56" s="409">
        <v>14799.86117164242</v>
      </c>
      <c r="AS56" s="409">
        <v>14047.375314838149</v>
      </c>
      <c r="AT56" s="409">
        <v>13697.438796314786</v>
      </c>
      <c r="AU56" s="409">
        <v>14677.550799755301</v>
      </c>
      <c r="AV56" s="409">
        <v>14577.729708365367</v>
      </c>
      <c r="AW56" s="409">
        <v>13645.811650328729</v>
      </c>
      <c r="AX56" s="409">
        <v>13650.567711570347</v>
      </c>
      <c r="AY56" s="409">
        <v>14040.902054562383</v>
      </c>
      <c r="AZ56" s="409">
        <v>13453.07835152149</v>
      </c>
      <c r="BA56" s="409">
        <v>12113.090079209634</v>
      </c>
      <c r="BB56" s="113"/>
      <c r="BC56" s="150">
        <f t="shared" si="2"/>
        <v>-1532.7215711190947</v>
      </c>
      <c r="BD56" s="113"/>
      <c r="BH56" s="342">
        <f t="shared" si="3"/>
        <v>-0.11232175926172716</v>
      </c>
    </row>
    <row r="57" spans="2:60" ht="14.4" x14ac:dyDescent="0.3">
      <c r="B57" s="142"/>
      <c r="C57" s="121"/>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113"/>
      <c r="BD57" s="113"/>
      <c r="BE57" s="113"/>
      <c r="BF57" s="113"/>
      <c r="BG57" s="113"/>
      <c r="BH57" s="113"/>
    </row>
    <row r="58" spans="2:60" s="121" customFormat="1" ht="14.4" x14ac:dyDescent="0.3">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113"/>
      <c r="BD58" s="113"/>
      <c r="BE58" s="113"/>
      <c r="BF58" s="113"/>
      <c r="BG58" s="113"/>
      <c r="BH58" s="113"/>
    </row>
    <row r="59" spans="2:60" s="113" customFormat="1" ht="14.4" x14ac:dyDescent="0.3">
      <c r="C59" s="121"/>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row>
    <row r="60" spans="2:60" s="113" customFormat="1" ht="14.4" x14ac:dyDescent="0.3">
      <c r="C60" s="135"/>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row>
    <row r="61" spans="2:60" s="113" customFormat="1" ht="14.4" x14ac:dyDescent="0.3">
      <c r="C61" s="121"/>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row>
    <row r="62" spans="2:60" s="113" customFormat="1" ht="14.4" x14ac:dyDescent="0.3">
      <c r="C62" s="121"/>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row>
    <row r="63" spans="2:60" s="113" customFormat="1" ht="14.4" x14ac:dyDescent="0.3">
      <c r="C63" s="121"/>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row>
    <row r="64" spans="2:60" s="113" customFormat="1" ht="14.4" x14ac:dyDescent="0.3">
      <c r="C64" s="124" t="s">
        <v>121</v>
      </c>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row>
    <row r="65" spans="3:60" s="113" customFormat="1" ht="13.8" x14ac:dyDescent="0.3">
      <c r="C65" s="125">
        <v>44133</v>
      </c>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F65" s="235"/>
      <c r="AG65" s="234"/>
      <c r="AH65" s="234"/>
      <c r="AI65" s="234"/>
      <c r="AJ65" s="234"/>
      <c r="AK65" s="234"/>
      <c r="AL65" s="234"/>
      <c r="AM65" s="234"/>
      <c r="AN65" s="234"/>
      <c r="AO65" s="234"/>
      <c r="AP65" s="234"/>
      <c r="AQ65" s="234"/>
    </row>
    <row r="66" spans="3:60" s="113" customFormat="1" ht="13.8" x14ac:dyDescent="0.3">
      <c r="C66" s="126"/>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F66" s="235"/>
      <c r="AG66" s="234"/>
      <c r="AH66" s="234"/>
      <c r="AI66" s="234"/>
      <c r="AJ66" s="234"/>
      <c r="AK66" s="234"/>
      <c r="AL66" s="234"/>
      <c r="AM66" s="234"/>
      <c r="AN66" s="234"/>
      <c r="AO66" s="234"/>
      <c r="AP66" s="234"/>
      <c r="AQ66" s="234"/>
    </row>
    <row r="67" spans="3:60" s="113" customFormat="1" ht="13.8" x14ac:dyDescent="0.3">
      <c r="C67" s="124" t="s">
        <v>122</v>
      </c>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F67" s="235"/>
      <c r="AG67" s="234"/>
      <c r="AH67" s="234"/>
      <c r="AI67" s="234"/>
      <c r="AJ67" s="234"/>
      <c r="AK67" s="234"/>
      <c r="AL67" s="234"/>
      <c r="AM67" s="234"/>
      <c r="AN67" s="234"/>
      <c r="AO67" s="234"/>
      <c r="AP67" s="234"/>
      <c r="AQ67" s="234"/>
    </row>
    <row r="68" spans="3:60" s="113" customFormat="1" ht="13.8" x14ac:dyDescent="0.3">
      <c r="C68" s="126" t="s">
        <v>188</v>
      </c>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row r="69" spans="3:60" s="113" customFormat="1" ht="13.8" x14ac:dyDescent="0.3">
      <c r="C69" s="126"/>
    </row>
    <row r="70" spans="3:60" s="113" customFormat="1" ht="13.8" x14ac:dyDescent="0.3">
      <c r="C70" s="124" t="s">
        <v>33</v>
      </c>
      <c r="AO70" s="102"/>
      <c r="AP70" s="102"/>
      <c r="AQ70" s="102"/>
      <c r="AR70" s="102"/>
      <c r="AS70" s="102"/>
      <c r="AT70" s="102"/>
      <c r="AU70" s="102"/>
      <c r="AV70" s="102"/>
      <c r="AW70" s="102"/>
      <c r="AX70" s="102"/>
      <c r="AY70" s="102"/>
      <c r="AZ70" s="102"/>
      <c r="BA70" s="102"/>
      <c r="BB70" s="102"/>
      <c r="BC70" s="102"/>
      <c r="BD70" s="102"/>
      <c r="BE70" s="102"/>
      <c r="BF70" s="102"/>
      <c r="BG70" s="102"/>
      <c r="BH70" s="102"/>
    </row>
    <row r="71" spans="3:60" s="113" customFormat="1" ht="13.8" x14ac:dyDescent="0.3">
      <c r="C71" s="127" t="s">
        <v>347</v>
      </c>
      <c r="AO71" s="102"/>
      <c r="AP71" s="102"/>
      <c r="AQ71" s="102"/>
      <c r="AR71" s="102"/>
      <c r="AS71" s="102"/>
      <c r="AT71" s="102"/>
      <c r="AU71" s="102"/>
      <c r="AV71" s="102"/>
      <c r="AW71" s="102"/>
      <c r="AX71" s="102"/>
      <c r="AY71" s="102"/>
      <c r="AZ71" s="102"/>
      <c r="BA71" s="102"/>
      <c r="BB71" s="102"/>
      <c r="BC71" s="102"/>
      <c r="BD71" s="102"/>
      <c r="BE71" s="102"/>
      <c r="BF71" s="102"/>
      <c r="BG71" s="102"/>
      <c r="BH71" s="102"/>
    </row>
    <row r="72" spans="3:60" ht="13.8" x14ac:dyDescent="0.3">
      <c r="C72" s="127" t="s">
        <v>348</v>
      </c>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row>
    <row r="73" spans="3:60" ht="13.8" x14ac:dyDescent="0.3">
      <c r="C73" s="127" t="s">
        <v>349</v>
      </c>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row>
    <row r="74" spans="3:60" ht="14.4" x14ac:dyDescent="0.3">
      <c r="C74" s="15"/>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row>
    <row r="75" spans="3:60" ht="13.8" x14ac:dyDescent="0.3">
      <c r="C75" s="101"/>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row>
    <row r="76" spans="3:60" ht="13.8" x14ac:dyDescent="0.3">
      <c r="C76" s="101"/>
    </row>
    <row r="77" spans="3:60" ht="13.8" x14ac:dyDescent="0.3">
      <c r="C77" s="101"/>
    </row>
    <row r="78" spans="3:60" ht="13.8" x14ac:dyDescent="0.3">
      <c r="C78" s="101"/>
    </row>
  </sheetData>
  <sortState ref="AK59:AM67">
    <sortCondition ref="AM60:AM68"/>
  </sortState>
  <hyperlinks>
    <hyperlink ref="B1" location="'Innehåll - Contents'!A1" display="Tillbaka till innehåll - Back to content"/>
  </hyperlinks>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T110"/>
  <sheetViews>
    <sheetView zoomScale="80" zoomScaleNormal="80" workbookViewId="0">
      <pane xSplit="3" ySplit="4" topLeftCell="D5" activePane="bottomRight" state="frozen"/>
      <selection pane="topRight"/>
      <selection pane="bottomLeft"/>
      <selection pane="bottomRight"/>
    </sheetView>
  </sheetViews>
  <sheetFormatPr defaultColWidth="9.109375" defaultRowHeight="14.4" x14ac:dyDescent="0.3"/>
  <cols>
    <col min="1" max="1" width="3.5546875" style="102" customWidth="1"/>
    <col min="2" max="2" width="28.44140625" style="102" customWidth="1"/>
    <col min="3" max="3" width="53" style="102" customWidth="1"/>
    <col min="4" max="33" width="8" style="102" bestFit="1" customWidth="1"/>
    <col min="34" max="41" width="8" style="120" bestFit="1" customWidth="1"/>
    <col min="42" max="44" width="9.109375" style="102"/>
    <col min="46" max="54" width="9.109375" style="286"/>
    <col min="55" max="57" width="8" style="102" bestFit="1" customWidth="1"/>
    <col min="58" max="65" width="9.109375" style="102"/>
    <col min="66" max="69" width="8" style="102" bestFit="1" customWidth="1"/>
    <col min="70" max="16384" width="9.109375" style="102"/>
  </cols>
  <sheetData>
    <row r="1" spans="1:72" s="4" customFormat="1" x14ac:dyDescent="0.3">
      <c r="A1" s="102"/>
      <c r="B1" s="345" t="s">
        <v>201</v>
      </c>
      <c r="C1" s="68"/>
      <c r="AG1" s="104"/>
      <c r="AH1" s="10"/>
      <c r="AI1" s="10"/>
      <c r="AJ1" s="10"/>
      <c r="AK1" s="10"/>
      <c r="AL1" s="10"/>
      <c r="AM1" s="10"/>
      <c r="AN1" s="10"/>
      <c r="AO1" s="10"/>
      <c r="AP1" s="102"/>
      <c r="AQ1" s="102"/>
      <c r="AR1" s="102"/>
      <c r="AS1"/>
      <c r="AT1" s="286"/>
      <c r="AU1" s="286"/>
      <c r="AV1" s="286"/>
      <c r="AW1" s="286"/>
      <c r="AX1" s="286"/>
      <c r="AY1" s="286"/>
      <c r="AZ1" s="286"/>
      <c r="BA1" s="286"/>
      <c r="BB1" s="286"/>
      <c r="BC1" s="102"/>
      <c r="BD1" s="102"/>
      <c r="BE1" s="102"/>
      <c r="BF1" s="102"/>
      <c r="BG1" s="102"/>
      <c r="BH1" s="102"/>
      <c r="BI1" s="102"/>
      <c r="BJ1" s="102"/>
      <c r="BK1" s="102"/>
      <c r="BL1" s="102"/>
      <c r="BM1" s="102"/>
      <c r="BN1" s="102"/>
      <c r="BO1" s="102"/>
      <c r="BP1" s="102"/>
      <c r="BQ1" s="102"/>
      <c r="BR1" s="102"/>
      <c r="BS1" s="102"/>
      <c r="BT1" s="102"/>
    </row>
    <row r="2" spans="1:72" s="4" customFormat="1" x14ac:dyDescent="0.3">
      <c r="A2" s="102"/>
      <c r="B2" s="102"/>
      <c r="C2" s="104" t="s">
        <v>134</v>
      </c>
      <c r="AH2" s="10"/>
      <c r="AI2" s="10"/>
      <c r="AJ2" s="10"/>
      <c r="AK2" s="10"/>
      <c r="AL2" s="10"/>
      <c r="AM2" s="10"/>
      <c r="AN2" s="10"/>
      <c r="AO2" s="10"/>
      <c r="AP2" s="102"/>
      <c r="AQ2" s="102"/>
      <c r="AR2" s="102"/>
      <c r="AS2"/>
      <c r="AT2" s="286"/>
      <c r="AU2" s="286"/>
      <c r="AV2" s="286"/>
      <c r="AW2" s="286"/>
      <c r="AX2" s="286"/>
      <c r="AY2" s="286"/>
      <c r="AZ2" s="286"/>
      <c r="BA2" s="286"/>
      <c r="BB2" s="286"/>
      <c r="BC2" s="104" t="s">
        <v>176</v>
      </c>
      <c r="BD2" s="101"/>
      <c r="BF2" s="101"/>
      <c r="BG2" s="101"/>
      <c r="BH2" s="104" t="s">
        <v>176</v>
      </c>
      <c r="BI2" s="102"/>
      <c r="BK2" s="102"/>
    </row>
    <row r="3" spans="1:72" s="104" customFormat="1" x14ac:dyDescent="0.3">
      <c r="A3" s="101"/>
      <c r="B3" s="101"/>
      <c r="C3" s="104" t="s">
        <v>135</v>
      </c>
      <c r="D3" s="104" t="s">
        <v>51</v>
      </c>
      <c r="AH3" s="151"/>
      <c r="AI3" s="151"/>
      <c r="AJ3" s="151"/>
      <c r="AK3" s="151"/>
      <c r="AL3" s="151"/>
      <c r="AM3" s="151"/>
      <c r="AN3" s="151"/>
      <c r="AO3" s="151"/>
      <c r="AP3" s="101"/>
      <c r="AQ3" s="101"/>
      <c r="AR3" s="101"/>
      <c r="AS3"/>
      <c r="AT3" s="286"/>
      <c r="AU3" s="286"/>
      <c r="AV3" s="286"/>
      <c r="AW3" s="286"/>
      <c r="AX3" s="286"/>
      <c r="AY3" s="286"/>
      <c r="AZ3" s="286"/>
      <c r="BA3" s="286"/>
      <c r="BB3" s="286"/>
      <c r="BC3" s="104" t="s">
        <v>135</v>
      </c>
      <c r="BD3" s="101"/>
      <c r="BF3" s="101"/>
      <c r="BG3" s="101"/>
      <c r="BH3" s="104" t="s">
        <v>178</v>
      </c>
      <c r="BI3" s="101"/>
      <c r="BK3" s="101"/>
    </row>
    <row r="4" spans="1:72" s="104" customFormat="1" ht="13.8" x14ac:dyDescent="0.3">
      <c r="A4" s="152"/>
      <c r="B4" s="153" t="s">
        <v>133</v>
      </c>
      <c r="C4" s="154" t="s">
        <v>136</v>
      </c>
      <c r="D4" s="152" t="s">
        <v>203</v>
      </c>
      <c r="E4" s="152" t="s">
        <v>204</v>
      </c>
      <c r="F4" s="152" t="s">
        <v>205</v>
      </c>
      <c r="G4" s="152" t="s">
        <v>206</v>
      </c>
      <c r="H4" s="152" t="s">
        <v>207</v>
      </c>
      <c r="I4" s="152" t="s">
        <v>208</v>
      </c>
      <c r="J4" s="152" t="s">
        <v>209</v>
      </c>
      <c r="K4" s="152" t="s">
        <v>210</v>
      </c>
      <c r="L4" s="152" t="s">
        <v>211</v>
      </c>
      <c r="M4" s="152" t="s">
        <v>212</v>
      </c>
      <c r="N4" s="152" t="s">
        <v>213</v>
      </c>
      <c r="O4" s="152" t="s">
        <v>214</v>
      </c>
      <c r="P4" s="152" t="s">
        <v>215</v>
      </c>
      <c r="Q4" s="152" t="s">
        <v>216</v>
      </c>
      <c r="R4" s="152" t="s">
        <v>217</v>
      </c>
      <c r="S4" s="152" t="s">
        <v>218</v>
      </c>
      <c r="T4" s="152" t="s">
        <v>219</v>
      </c>
      <c r="U4" s="152" t="s">
        <v>220</v>
      </c>
      <c r="V4" s="152" t="s">
        <v>221</v>
      </c>
      <c r="W4" s="152" t="s">
        <v>222</v>
      </c>
      <c r="X4" s="152" t="s">
        <v>223</v>
      </c>
      <c r="Y4" s="152" t="s">
        <v>224</v>
      </c>
      <c r="Z4" s="152" t="s">
        <v>225</v>
      </c>
      <c r="AA4" s="152" t="s">
        <v>226</v>
      </c>
      <c r="AB4" s="152" t="s">
        <v>227</v>
      </c>
      <c r="AC4" s="152" t="s">
        <v>228</v>
      </c>
      <c r="AD4" s="152" t="s">
        <v>229</v>
      </c>
      <c r="AE4" s="152" t="s">
        <v>230</v>
      </c>
      <c r="AF4" s="152" t="s">
        <v>231</v>
      </c>
      <c r="AG4" s="152" t="s">
        <v>232</v>
      </c>
      <c r="AH4" s="152" t="s">
        <v>233</v>
      </c>
      <c r="AI4" s="152" t="s">
        <v>234</v>
      </c>
      <c r="AJ4" s="152" t="s">
        <v>235</v>
      </c>
      <c r="AK4" s="152" t="s">
        <v>238</v>
      </c>
      <c r="AL4" s="152" t="s">
        <v>240</v>
      </c>
      <c r="AM4" s="152" t="s">
        <v>242</v>
      </c>
      <c r="AN4" s="152" t="s">
        <v>245</v>
      </c>
      <c r="AO4" s="97" t="s">
        <v>252</v>
      </c>
      <c r="AP4" s="97" t="s">
        <v>257</v>
      </c>
      <c r="AQ4" s="97" t="s">
        <v>261</v>
      </c>
      <c r="AR4" s="139" t="s">
        <v>317</v>
      </c>
      <c r="AS4" s="139" t="s">
        <v>331</v>
      </c>
      <c r="AT4" s="139" t="s">
        <v>333</v>
      </c>
      <c r="AU4" s="139" t="s">
        <v>339</v>
      </c>
      <c r="AV4" s="139" t="s">
        <v>341</v>
      </c>
      <c r="AW4" s="139" t="s">
        <v>344</v>
      </c>
      <c r="AX4" s="139" t="s">
        <v>346</v>
      </c>
      <c r="AY4" s="139" t="s">
        <v>355</v>
      </c>
      <c r="AZ4" s="139" t="s">
        <v>366</v>
      </c>
      <c r="BA4" s="139" t="s">
        <v>390</v>
      </c>
      <c r="BB4" s="346"/>
      <c r="BC4" s="139" t="s">
        <v>390</v>
      </c>
      <c r="BD4"/>
      <c r="BE4" s="136"/>
      <c r="BF4" s="136"/>
      <c r="BG4" s="136"/>
      <c r="BH4" s="139" t="s">
        <v>390</v>
      </c>
    </row>
    <row r="5" spans="1:72" s="101" customFormat="1" ht="13.8" x14ac:dyDescent="0.3">
      <c r="A5" s="156">
        <v>1</v>
      </c>
      <c r="B5" s="126" t="s">
        <v>123</v>
      </c>
      <c r="C5" s="156" t="s">
        <v>137</v>
      </c>
      <c r="D5" s="108">
        <v>2355.8939909806168</v>
      </c>
      <c r="E5" s="108">
        <v>2390.011018198782</v>
      </c>
      <c r="F5" s="108">
        <v>2379.1750719850329</v>
      </c>
      <c r="G5" s="108">
        <v>2416.7158144509476</v>
      </c>
      <c r="H5" s="108">
        <v>2280.0104715668858</v>
      </c>
      <c r="I5" s="108">
        <v>2298.6220436864178</v>
      </c>
      <c r="J5" s="108">
        <v>2296.5757132371054</v>
      </c>
      <c r="K5" s="108">
        <v>2305.9601424007346</v>
      </c>
      <c r="L5" s="108">
        <v>2351.3748542671046</v>
      </c>
      <c r="M5" s="108">
        <v>2339.4674260981001</v>
      </c>
      <c r="N5" s="108">
        <v>2350.3343843486009</v>
      </c>
      <c r="O5" s="108">
        <v>2417.0916824822848</v>
      </c>
      <c r="P5" s="108">
        <v>2347.732039651833</v>
      </c>
      <c r="Q5" s="108">
        <v>2378.5851433057587</v>
      </c>
      <c r="R5" s="108">
        <v>2366.0009966059511</v>
      </c>
      <c r="S5" s="108">
        <v>2368.7688376423348</v>
      </c>
      <c r="T5" s="108">
        <v>2332.5046421866873</v>
      </c>
      <c r="U5" s="108">
        <v>2312.5855416609829</v>
      </c>
      <c r="V5" s="108">
        <v>2322.9814761558473</v>
      </c>
      <c r="W5" s="108">
        <v>2338.6891774385576</v>
      </c>
      <c r="X5" s="108">
        <v>2311.2824542843596</v>
      </c>
      <c r="Y5" s="108">
        <v>2321.1778009321515</v>
      </c>
      <c r="Z5" s="108">
        <v>2325.2380317972975</v>
      </c>
      <c r="AA5" s="108">
        <v>2323.4353980710243</v>
      </c>
      <c r="AB5" s="108">
        <v>2288.2590913436197</v>
      </c>
      <c r="AC5" s="108">
        <v>2303.106122947217</v>
      </c>
      <c r="AD5" s="108">
        <v>2314.6961784330638</v>
      </c>
      <c r="AE5" s="108">
        <v>2320.6598450654265</v>
      </c>
      <c r="AF5" s="108">
        <v>2277.1061942880742</v>
      </c>
      <c r="AG5" s="108">
        <v>2305.2080779388493</v>
      </c>
      <c r="AH5" s="108">
        <v>2294.7299584583634</v>
      </c>
      <c r="AI5" s="108">
        <v>2319.1445728951312</v>
      </c>
      <c r="AJ5" s="108">
        <v>2224.4341920972802</v>
      </c>
      <c r="AK5" s="108">
        <v>2254.9921650750139</v>
      </c>
      <c r="AL5" s="108">
        <v>2259.2174532011268</v>
      </c>
      <c r="AM5" s="108">
        <v>2290.5099834883176</v>
      </c>
      <c r="AN5" s="108">
        <v>2251.4878559889648</v>
      </c>
      <c r="AO5" s="108">
        <v>2276.9654538274317</v>
      </c>
      <c r="AP5" s="108">
        <v>2300.5874356735076</v>
      </c>
      <c r="AQ5" s="108">
        <v>2302.6762634970341</v>
      </c>
      <c r="AR5" s="108">
        <v>2149.0595976798695</v>
      </c>
      <c r="AS5" s="108">
        <v>2184.0925425287573</v>
      </c>
      <c r="AT5" s="108">
        <v>2209.8039643845691</v>
      </c>
      <c r="AU5" s="108">
        <v>2202.7054500166228</v>
      </c>
      <c r="AV5" s="108">
        <v>2153.2829832210737</v>
      </c>
      <c r="AW5" s="108">
        <v>2188.8038169106358</v>
      </c>
      <c r="AX5" s="108">
        <v>2214.3744462490745</v>
      </c>
      <c r="AY5" s="134">
        <v>2207.2979941598192</v>
      </c>
      <c r="AZ5" s="134">
        <v>2160.5708428569314</v>
      </c>
      <c r="BA5" s="134">
        <v>2154.2945974271115</v>
      </c>
      <c r="BB5" s="134"/>
      <c r="BC5" s="108">
        <f>BA5-AW5</f>
        <v>-34.509219483524248</v>
      </c>
      <c r="BE5" s="121"/>
      <c r="BF5" s="121"/>
      <c r="BG5" s="121"/>
      <c r="BH5" s="269">
        <f>BA5/AW5-1</f>
        <v>-1.5766246027582254E-2</v>
      </c>
    </row>
    <row r="6" spans="1:72" s="101" customFormat="1" ht="13.8" x14ac:dyDescent="0.3">
      <c r="A6" s="101">
        <v>2</v>
      </c>
      <c r="B6" s="126" t="s">
        <v>124</v>
      </c>
      <c r="C6" s="101" t="s">
        <v>138</v>
      </c>
      <c r="D6" s="108">
        <v>194.25942283035991</v>
      </c>
      <c r="E6" s="108">
        <v>209.0334401013539</v>
      </c>
      <c r="F6" s="108">
        <v>204.15847348660148</v>
      </c>
      <c r="G6" s="108">
        <v>203.2757953662601</v>
      </c>
      <c r="H6" s="108">
        <v>153.9163704114564</v>
      </c>
      <c r="I6" s="108">
        <v>148.93675004131541</v>
      </c>
      <c r="J6" s="108">
        <v>152.17037305302929</v>
      </c>
      <c r="K6" s="108">
        <v>221.57837715682192</v>
      </c>
      <c r="L6" s="108">
        <v>237.459355992616</v>
      </c>
      <c r="M6" s="108">
        <v>220.64126977237888</v>
      </c>
      <c r="N6" s="108">
        <v>215.18557614449068</v>
      </c>
      <c r="O6" s="108">
        <v>244.71136826103989</v>
      </c>
      <c r="P6" s="108">
        <v>256.14551199057433</v>
      </c>
      <c r="Q6" s="108">
        <v>217.28223464667761</v>
      </c>
      <c r="R6" s="108">
        <v>226.68834034728889</v>
      </c>
      <c r="S6" s="108">
        <v>234.63675246614881</v>
      </c>
      <c r="T6" s="108">
        <v>267.22815214469944</v>
      </c>
      <c r="U6" s="108">
        <v>220.94451887756671</v>
      </c>
      <c r="V6" s="108">
        <v>227.93995461389491</v>
      </c>
      <c r="W6" s="108">
        <v>253.01617026676681</v>
      </c>
      <c r="X6" s="108">
        <v>244.9422910293255</v>
      </c>
      <c r="Y6" s="108">
        <v>233.54843659804661</v>
      </c>
      <c r="Z6" s="108">
        <v>247.35444616424118</v>
      </c>
      <c r="AA6" s="108">
        <v>237.90613139572008</v>
      </c>
      <c r="AB6" s="108">
        <v>260.34660157738352</v>
      </c>
      <c r="AC6" s="108">
        <v>235.89717569877899</v>
      </c>
      <c r="AD6" s="108">
        <v>242.26273762516433</v>
      </c>
      <c r="AE6" s="108">
        <v>266.20559143408633</v>
      </c>
      <c r="AF6" s="108">
        <v>251.0718642330668</v>
      </c>
      <c r="AG6" s="108">
        <v>239.40011148770523</v>
      </c>
      <c r="AH6" s="108">
        <v>232.0675443693097</v>
      </c>
      <c r="AI6" s="108">
        <v>254.9959303127751</v>
      </c>
      <c r="AJ6" s="108">
        <v>290.45270958148114</v>
      </c>
      <c r="AK6" s="108">
        <v>262.62099715901968</v>
      </c>
      <c r="AL6" s="108">
        <v>273.8126760557933</v>
      </c>
      <c r="AM6" s="108">
        <v>275.92824006195019</v>
      </c>
      <c r="AN6" s="108">
        <v>298.14761546083349</v>
      </c>
      <c r="AO6" s="108">
        <v>285.88706262743392</v>
      </c>
      <c r="AP6" s="108">
        <v>278.82385718748139</v>
      </c>
      <c r="AQ6" s="108">
        <v>277.27770266334528</v>
      </c>
      <c r="AR6" s="108">
        <v>309.26361743505498</v>
      </c>
      <c r="AS6" s="108">
        <v>263.30903954980721</v>
      </c>
      <c r="AT6" s="108">
        <v>270.7699992802701</v>
      </c>
      <c r="AU6" s="108">
        <v>265.13901066944783</v>
      </c>
      <c r="AV6" s="108">
        <v>272.96756402672094</v>
      </c>
      <c r="AW6" s="108">
        <v>272.27134779186002</v>
      </c>
      <c r="AX6" s="108">
        <v>284.4923019074966</v>
      </c>
      <c r="AY6" s="134">
        <v>292.8928008443458</v>
      </c>
      <c r="AZ6" s="134">
        <v>299.90002713655201</v>
      </c>
      <c r="BA6" s="134">
        <v>273.89489040835377</v>
      </c>
      <c r="BB6" s="134"/>
      <c r="BC6" s="108">
        <f t="shared" ref="BC6:BC41" si="0">BA6-AW6</f>
        <v>1.6235426164937508</v>
      </c>
      <c r="BE6" s="121"/>
      <c r="BF6" s="121"/>
      <c r="BG6" s="121"/>
      <c r="BH6" s="269">
        <f t="shared" ref="BH6:BH42" si="1">BA6/AW6-1</f>
        <v>5.9629580183915287E-3</v>
      </c>
    </row>
    <row r="7" spans="1:72" s="101" customFormat="1" ht="13.8" x14ac:dyDescent="0.3">
      <c r="A7" s="101">
        <v>3</v>
      </c>
      <c r="B7" s="126" t="s">
        <v>125</v>
      </c>
      <c r="C7" s="101" t="s">
        <v>139</v>
      </c>
      <c r="D7" s="108">
        <v>206.96649295904211</v>
      </c>
      <c r="E7" s="108">
        <v>184.8649194938163</v>
      </c>
      <c r="F7" s="108">
        <v>186.99392883973371</v>
      </c>
      <c r="G7" s="108">
        <v>292.68236708628507</v>
      </c>
      <c r="H7" s="108">
        <v>223.28455099514881</v>
      </c>
      <c r="I7" s="108">
        <v>182.63301214926949</v>
      </c>
      <c r="J7" s="108">
        <v>194.51466806294499</v>
      </c>
      <c r="K7" s="108">
        <v>280.39162495287752</v>
      </c>
      <c r="L7" s="108">
        <v>220.0063094176196</v>
      </c>
      <c r="M7" s="108">
        <v>174.65637462712371</v>
      </c>
      <c r="N7" s="108">
        <v>178.94771194190071</v>
      </c>
      <c r="O7" s="108">
        <v>275.2228307437735</v>
      </c>
      <c r="P7" s="108">
        <v>211.17457627918529</v>
      </c>
      <c r="Q7" s="108">
        <v>187.37203426024311</v>
      </c>
      <c r="R7" s="108">
        <v>185.17457055269068</v>
      </c>
      <c r="S7" s="108">
        <v>257.01992305745944</v>
      </c>
      <c r="T7" s="108">
        <v>205.5522460422529</v>
      </c>
      <c r="U7" s="108">
        <v>176.5466244952255</v>
      </c>
      <c r="V7" s="108">
        <v>175.4092575196573</v>
      </c>
      <c r="W7" s="108">
        <v>264.77516736037376</v>
      </c>
      <c r="X7" s="108">
        <v>196.76307104989831</v>
      </c>
      <c r="Y7" s="108">
        <v>162.2750585958056</v>
      </c>
      <c r="Z7" s="108">
        <v>173.94599635118061</v>
      </c>
      <c r="AA7" s="108">
        <v>248.24965204917882</v>
      </c>
      <c r="AB7" s="108">
        <v>193.16239586902489</v>
      </c>
      <c r="AC7" s="108">
        <v>163.72768874165951</v>
      </c>
      <c r="AD7" s="108">
        <v>167.00199620951631</v>
      </c>
      <c r="AE7" s="108">
        <v>241.33031060492351</v>
      </c>
      <c r="AF7" s="108">
        <v>192.9327860222466</v>
      </c>
      <c r="AG7" s="108">
        <v>156.25169933360311</v>
      </c>
      <c r="AH7" s="108">
        <v>151.4851529521556</v>
      </c>
      <c r="AI7" s="108">
        <v>209.410302830479</v>
      </c>
      <c r="AJ7" s="108">
        <v>191.49152890927718</v>
      </c>
      <c r="AK7" s="108">
        <v>153.57409715205881</v>
      </c>
      <c r="AL7" s="108">
        <v>165.990510708117</v>
      </c>
      <c r="AM7" s="108">
        <v>223.23668837177019</v>
      </c>
      <c r="AN7" s="108">
        <v>176.42121269141461</v>
      </c>
      <c r="AO7" s="108">
        <v>153.56557286176599</v>
      </c>
      <c r="AP7" s="108">
        <v>159.83322953678379</v>
      </c>
      <c r="AQ7" s="108">
        <v>227.8166131765056</v>
      </c>
      <c r="AR7" s="108">
        <v>173.64526168263842</v>
      </c>
      <c r="AS7" s="108">
        <v>147.212026868354</v>
      </c>
      <c r="AT7" s="108">
        <v>142.27908930451841</v>
      </c>
      <c r="AU7" s="108">
        <v>226.82885931986809</v>
      </c>
      <c r="AV7" s="108">
        <v>162.46663333320561</v>
      </c>
      <c r="AW7" s="108">
        <v>147.8817086843618</v>
      </c>
      <c r="AX7" s="108">
        <v>143.37434336427449</v>
      </c>
      <c r="AY7" s="134">
        <v>196.24850859720951</v>
      </c>
      <c r="AZ7" s="134">
        <v>180.4509116706331</v>
      </c>
      <c r="BA7" s="134">
        <v>134.2599529266507</v>
      </c>
      <c r="BB7" s="134"/>
      <c r="BC7" s="108">
        <f t="shared" si="0"/>
        <v>-13.621755757711099</v>
      </c>
      <c r="BE7" s="121"/>
      <c r="BF7" s="121"/>
      <c r="BG7" s="121"/>
      <c r="BH7" s="269">
        <f t="shared" si="1"/>
        <v>-9.2112512621728815E-2</v>
      </c>
    </row>
    <row r="8" spans="1:72" s="101" customFormat="1" ht="13.8" x14ac:dyDescent="0.3">
      <c r="A8" s="101">
        <v>4</v>
      </c>
      <c r="B8" s="126" t="s">
        <v>125</v>
      </c>
      <c r="C8" s="101" t="s">
        <v>140</v>
      </c>
      <c r="D8" s="108">
        <v>14.575953135317729</v>
      </c>
      <c r="E8" s="108">
        <v>13.77231023520411</v>
      </c>
      <c r="F8" s="108">
        <v>11.28942552413455</v>
      </c>
      <c r="G8" s="108">
        <v>14.034166724201301</v>
      </c>
      <c r="H8" s="108">
        <v>14.702127975818057</v>
      </c>
      <c r="I8" s="108">
        <v>12.233505270251257</v>
      </c>
      <c r="J8" s="108">
        <v>9.3721459565909075</v>
      </c>
      <c r="K8" s="108">
        <v>12.526540999556339</v>
      </c>
      <c r="L8" s="108">
        <v>14.24628624016281</v>
      </c>
      <c r="M8" s="108">
        <v>12.11802888157502</v>
      </c>
      <c r="N8" s="108">
        <v>9.7071951176154094</v>
      </c>
      <c r="O8" s="108">
        <v>13.704434365285739</v>
      </c>
      <c r="P8" s="108">
        <v>13.345770028950449</v>
      </c>
      <c r="Q8" s="108">
        <v>11.071898001049169</v>
      </c>
      <c r="R8" s="108">
        <v>9.3027090642811299</v>
      </c>
      <c r="S8" s="108">
        <v>11.194510782347908</v>
      </c>
      <c r="T8" s="108">
        <v>11.873484195966729</v>
      </c>
      <c r="U8" s="108">
        <v>10.346329028158818</v>
      </c>
      <c r="V8" s="108">
        <v>8.6266951471504694</v>
      </c>
      <c r="W8" s="108">
        <v>10.67019203617658</v>
      </c>
      <c r="X8" s="108">
        <v>12.04185565141896</v>
      </c>
      <c r="Y8" s="108">
        <v>9.2708828953770581</v>
      </c>
      <c r="Z8" s="108">
        <v>7.5776519339215689</v>
      </c>
      <c r="AA8" s="108">
        <v>9.8276910611159884</v>
      </c>
      <c r="AB8" s="108">
        <v>10.191682684276557</v>
      </c>
      <c r="AC8" s="108">
        <v>8.3294173628241861</v>
      </c>
      <c r="AD8" s="108">
        <v>7.6620999798502085</v>
      </c>
      <c r="AE8" s="108">
        <v>8.149838529860796</v>
      </c>
      <c r="AF8" s="108">
        <v>8.1222210011118889</v>
      </c>
      <c r="AG8" s="108">
        <v>7.4891047771046182</v>
      </c>
      <c r="AH8" s="108">
        <v>6.6811274536413583</v>
      </c>
      <c r="AI8" s="108">
        <v>7.7685739857230987</v>
      </c>
      <c r="AJ8" s="108">
        <v>8.4203669221302224</v>
      </c>
      <c r="AK8" s="108">
        <v>6.5860909599950421</v>
      </c>
      <c r="AL8" s="108">
        <v>5.9602090658253921</v>
      </c>
      <c r="AM8" s="108">
        <v>7.3483928787454929</v>
      </c>
      <c r="AN8" s="108">
        <v>7.3055211751253823</v>
      </c>
      <c r="AO8" s="108">
        <v>6.0407410782131628</v>
      </c>
      <c r="AP8" s="108">
        <v>5.9224139530511728</v>
      </c>
      <c r="AQ8" s="108">
        <v>6.5812642429396027</v>
      </c>
      <c r="AR8" s="108">
        <v>5.6940416718616236</v>
      </c>
      <c r="AS8" s="108">
        <v>4.9797852678305734</v>
      </c>
      <c r="AT8" s="108">
        <v>4.6044104270211736</v>
      </c>
      <c r="AU8" s="108">
        <v>5.3875234687159441</v>
      </c>
      <c r="AV8" s="108">
        <v>5.2992367907662032</v>
      </c>
      <c r="AW8" s="108">
        <v>4.7062524420413938</v>
      </c>
      <c r="AX8" s="108">
        <v>4.5298618763046639</v>
      </c>
      <c r="AY8" s="134">
        <v>5.019445266873924</v>
      </c>
      <c r="AZ8" s="134">
        <v>4.4851886684270408</v>
      </c>
      <c r="BA8" s="134">
        <v>3.7149526464575433</v>
      </c>
      <c r="BB8" s="134"/>
      <c r="BC8" s="108">
        <f t="shared" si="0"/>
        <v>-0.99129979558385051</v>
      </c>
      <c r="BE8" s="121"/>
      <c r="BF8" s="121"/>
      <c r="BG8" s="121"/>
      <c r="BH8" s="269">
        <f t="shared" si="1"/>
        <v>-0.21063464142477284</v>
      </c>
    </row>
    <row r="9" spans="1:72" s="101" customFormat="1" ht="13.8" x14ac:dyDescent="0.3">
      <c r="A9" s="101">
        <v>5</v>
      </c>
      <c r="B9" s="126" t="s">
        <v>125</v>
      </c>
      <c r="C9" s="101" t="s">
        <v>141</v>
      </c>
      <c r="D9" s="108">
        <v>570.93263094371741</v>
      </c>
      <c r="E9" s="108">
        <v>476.70607215541247</v>
      </c>
      <c r="F9" s="108">
        <v>530.47240074232536</v>
      </c>
      <c r="G9" s="108">
        <v>630.18799097460101</v>
      </c>
      <c r="H9" s="108">
        <v>601.06502338882706</v>
      </c>
      <c r="I9" s="108">
        <v>408.41461969438978</v>
      </c>
      <c r="J9" s="108">
        <v>385.54560304449632</v>
      </c>
      <c r="K9" s="108">
        <v>489.75960704107536</v>
      </c>
      <c r="L9" s="108">
        <v>631.77805973087311</v>
      </c>
      <c r="M9" s="108">
        <v>406.64442973881381</v>
      </c>
      <c r="N9" s="108">
        <v>370.26126379883948</v>
      </c>
      <c r="O9" s="108">
        <v>558.78278320973232</v>
      </c>
      <c r="P9" s="108">
        <v>589.35979012790676</v>
      </c>
      <c r="Q9" s="108">
        <v>404.10229016894073</v>
      </c>
      <c r="R9" s="108">
        <v>361.66534596250762</v>
      </c>
      <c r="S9" s="108">
        <v>431.80115733977453</v>
      </c>
      <c r="T9" s="108">
        <v>475.51803770355548</v>
      </c>
      <c r="U9" s="108">
        <v>402.17932612268987</v>
      </c>
      <c r="V9" s="108">
        <v>347.2199997788897</v>
      </c>
      <c r="W9" s="108">
        <v>427.48637536100955</v>
      </c>
      <c r="X9" s="108">
        <v>431.34577482154646</v>
      </c>
      <c r="Y9" s="108">
        <v>342.87211186321588</v>
      </c>
      <c r="Z9" s="108">
        <v>308.07675225753633</v>
      </c>
      <c r="AA9" s="108">
        <v>321.99350934698271</v>
      </c>
      <c r="AB9" s="108">
        <v>325.18166599614869</v>
      </c>
      <c r="AC9" s="108">
        <v>307.02276097227758</v>
      </c>
      <c r="AD9" s="108">
        <v>284.9413545443287</v>
      </c>
      <c r="AE9" s="108">
        <v>325.70246731994945</v>
      </c>
      <c r="AF9" s="108">
        <v>318.39362717028064</v>
      </c>
      <c r="AG9" s="108">
        <v>284.71966439280038</v>
      </c>
      <c r="AH9" s="108">
        <v>265.56027323160322</v>
      </c>
      <c r="AI9" s="108">
        <v>307.33587357354145</v>
      </c>
      <c r="AJ9" s="108">
        <v>346.96464453964256</v>
      </c>
      <c r="AK9" s="108">
        <v>290.81673301151898</v>
      </c>
      <c r="AL9" s="108">
        <v>284.72389429062349</v>
      </c>
      <c r="AM9" s="108">
        <v>344.45942806484823</v>
      </c>
      <c r="AN9" s="108">
        <v>348.29647035876269</v>
      </c>
      <c r="AO9" s="108">
        <v>316.02628218622243</v>
      </c>
      <c r="AP9" s="108">
        <v>298.65344035387261</v>
      </c>
      <c r="AQ9" s="108">
        <v>369.79062570991579</v>
      </c>
      <c r="AR9" s="108">
        <v>403.7917887667524</v>
      </c>
      <c r="AS9" s="108">
        <v>333.74398388603828</v>
      </c>
      <c r="AT9" s="108">
        <v>321.72917295111012</v>
      </c>
      <c r="AU9" s="108">
        <v>347.18138561049039</v>
      </c>
      <c r="AV9" s="108">
        <v>354.10594601705361</v>
      </c>
      <c r="AW9" s="108">
        <v>309.36760191471143</v>
      </c>
      <c r="AX9" s="108">
        <v>320.28546696464565</v>
      </c>
      <c r="AY9" s="134">
        <v>349.60636658430872</v>
      </c>
      <c r="AZ9" s="134">
        <v>319.58011365184649</v>
      </c>
      <c r="BA9" s="134">
        <v>285.65483184584303</v>
      </c>
      <c r="BB9" s="134"/>
      <c r="BC9" s="108">
        <f t="shared" si="0"/>
        <v>-23.712770068868394</v>
      </c>
      <c r="BE9" s="121"/>
      <c r="BF9" s="121"/>
      <c r="BG9" s="121"/>
      <c r="BH9" s="269">
        <f t="shared" si="1"/>
        <v>-7.6649170508182984E-2</v>
      </c>
    </row>
    <row r="10" spans="1:72" s="101" customFormat="1" ht="13.8" x14ac:dyDescent="0.3">
      <c r="A10" s="101">
        <v>6</v>
      </c>
      <c r="B10" s="126" t="s">
        <v>125</v>
      </c>
      <c r="C10" s="101" t="s">
        <v>142</v>
      </c>
      <c r="D10" s="108">
        <v>1117.8040549930804</v>
      </c>
      <c r="E10" s="108">
        <v>1128.0220476411546</v>
      </c>
      <c r="F10" s="108">
        <v>1112.7075826953196</v>
      </c>
      <c r="G10" s="108">
        <v>1345.114555189693</v>
      </c>
      <c r="H10" s="108">
        <v>1189.2974314792355</v>
      </c>
      <c r="I10" s="108">
        <v>1176.3644764844917</v>
      </c>
      <c r="J10" s="108">
        <v>1013.2226929037238</v>
      </c>
      <c r="K10" s="108">
        <v>1172.4078141376824</v>
      </c>
      <c r="L10" s="108">
        <v>1287.6294311015624</v>
      </c>
      <c r="M10" s="108">
        <v>1145.368799748828</v>
      </c>
      <c r="N10" s="108">
        <v>1083.7978158100786</v>
      </c>
      <c r="O10" s="108">
        <v>1205.1249546807799</v>
      </c>
      <c r="P10" s="108">
        <v>1152.629140574199</v>
      </c>
      <c r="Q10" s="108">
        <v>1042.0723960779696</v>
      </c>
      <c r="R10" s="108">
        <v>1036.3394885920318</v>
      </c>
      <c r="S10" s="108">
        <v>1039.0987201886937</v>
      </c>
      <c r="T10" s="108">
        <v>1147.3190524741067</v>
      </c>
      <c r="U10" s="108">
        <v>1098.4364124117271</v>
      </c>
      <c r="V10" s="108">
        <v>1107.5150629800874</v>
      </c>
      <c r="W10" s="108">
        <v>1123.3087286415898</v>
      </c>
      <c r="X10" s="108">
        <v>1125.6329928188879</v>
      </c>
      <c r="Y10" s="108">
        <v>955.4709668387901</v>
      </c>
      <c r="Z10" s="108">
        <v>1020.7423571709137</v>
      </c>
      <c r="AA10" s="108">
        <v>962.70847111064927</v>
      </c>
      <c r="AB10" s="108">
        <v>1130.2009730210495</v>
      </c>
      <c r="AC10" s="108">
        <v>1056.7780543590864</v>
      </c>
      <c r="AD10" s="108">
        <v>1060.5357720110801</v>
      </c>
      <c r="AE10" s="108">
        <v>1067.3406741845208</v>
      </c>
      <c r="AF10" s="108">
        <v>1169.2629081979392</v>
      </c>
      <c r="AG10" s="108">
        <v>952.57923390586984</v>
      </c>
      <c r="AH10" s="108">
        <v>965.98364155400441</v>
      </c>
      <c r="AI10" s="108">
        <v>1130.2021453758553</v>
      </c>
      <c r="AJ10" s="108">
        <v>995.04183605360731</v>
      </c>
      <c r="AK10" s="108">
        <v>1010.0592396747447</v>
      </c>
      <c r="AL10" s="108">
        <v>982.97006044074305</v>
      </c>
      <c r="AM10" s="108">
        <v>1073.0639239405332</v>
      </c>
      <c r="AN10" s="108">
        <v>1063.0365044403522</v>
      </c>
      <c r="AO10" s="108">
        <v>997.83122012475178</v>
      </c>
      <c r="AP10" s="108">
        <v>988.40430233820337</v>
      </c>
      <c r="AQ10" s="108">
        <v>1106.8990282803611</v>
      </c>
      <c r="AR10" s="108">
        <v>1098.3957408956917</v>
      </c>
      <c r="AS10" s="108">
        <v>1088.0866644722576</v>
      </c>
      <c r="AT10" s="108">
        <v>1014.1328555895259</v>
      </c>
      <c r="AU10" s="108">
        <v>1089.9057853535357</v>
      </c>
      <c r="AV10" s="108">
        <v>882.72836584437482</v>
      </c>
      <c r="AW10" s="108">
        <v>859.97903154338155</v>
      </c>
      <c r="AX10" s="108">
        <v>846.19904145136218</v>
      </c>
      <c r="AY10" s="134">
        <v>853.83539458270639</v>
      </c>
      <c r="AZ10" s="134">
        <v>963.54583941701321</v>
      </c>
      <c r="BA10" s="134">
        <v>1001.7231326993837</v>
      </c>
      <c r="BB10" s="134"/>
      <c r="BC10" s="108">
        <f t="shared" si="0"/>
        <v>141.7441011560021</v>
      </c>
      <c r="BE10" s="121"/>
      <c r="BF10" s="121"/>
      <c r="BG10" s="121"/>
      <c r="BH10" s="269">
        <f t="shared" si="1"/>
        <v>0.16482274097034399</v>
      </c>
    </row>
    <row r="11" spans="1:72" s="101" customFormat="1" ht="13.8" x14ac:dyDescent="0.3">
      <c r="A11" s="101">
        <v>7</v>
      </c>
      <c r="B11" s="126" t="s">
        <v>125</v>
      </c>
      <c r="C11" s="101" t="s">
        <v>143</v>
      </c>
      <c r="D11" s="108">
        <v>874.66824140613016</v>
      </c>
      <c r="E11" s="108">
        <v>925.91780836104954</v>
      </c>
      <c r="F11" s="108">
        <v>885.20023460297966</v>
      </c>
      <c r="G11" s="108">
        <v>931.5657637691786</v>
      </c>
      <c r="H11" s="108">
        <v>784.43219234251706</v>
      </c>
      <c r="I11" s="108">
        <v>800.16978399924346</v>
      </c>
      <c r="J11" s="108">
        <v>722.92845673649776</v>
      </c>
      <c r="K11" s="108">
        <v>786.37264832129154</v>
      </c>
      <c r="L11" s="108">
        <v>854.25507197312459</v>
      </c>
      <c r="M11" s="108">
        <v>873.67200718593244</v>
      </c>
      <c r="N11" s="108">
        <v>853.3586939442373</v>
      </c>
      <c r="O11" s="108">
        <v>884.04357364294492</v>
      </c>
      <c r="P11" s="108">
        <v>880.24443879465616</v>
      </c>
      <c r="Q11" s="108">
        <v>845.68905084455673</v>
      </c>
      <c r="R11" s="108">
        <v>875.71378854532998</v>
      </c>
      <c r="S11" s="108">
        <v>930.42101860505045</v>
      </c>
      <c r="T11" s="108">
        <v>886.48378389564755</v>
      </c>
      <c r="U11" s="108">
        <v>856.31991117944767</v>
      </c>
      <c r="V11" s="108">
        <v>893.34294194200834</v>
      </c>
      <c r="W11" s="108">
        <v>923.68954875299278</v>
      </c>
      <c r="X11" s="108">
        <v>780.36381232479266</v>
      </c>
      <c r="Y11" s="108">
        <v>822.62389454640061</v>
      </c>
      <c r="Z11" s="108">
        <v>796.33756675373741</v>
      </c>
      <c r="AA11" s="108">
        <v>825.923409031647</v>
      </c>
      <c r="AB11" s="108">
        <v>759.71864727405887</v>
      </c>
      <c r="AC11" s="108">
        <v>804.88045010192764</v>
      </c>
      <c r="AD11" s="108">
        <v>757.86783005301777</v>
      </c>
      <c r="AE11" s="108">
        <v>825.25938969395543</v>
      </c>
      <c r="AF11" s="108">
        <v>794.87118948420357</v>
      </c>
      <c r="AG11" s="108">
        <v>857.52546231857082</v>
      </c>
      <c r="AH11" s="108">
        <v>819.21666078605449</v>
      </c>
      <c r="AI11" s="108">
        <v>846.48548417435677</v>
      </c>
      <c r="AJ11" s="108">
        <v>802.19674035543267</v>
      </c>
      <c r="AK11" s="108">
        <v>844.6136051062615</v>
      </c>
      <c r="AL11" s="108">
        <v>824.40305914309965</v>
      </c>
      <c r="AM11" s="108">
        <v>882.4940821712562</v>
      </c>
      <c r="AN11" s="108">
        <v>808.42122300225265</v>
      </c>
      <c r="AO11" s="108">
        <v>853.14374154932943</v>
      </c>
      <c r="AP11" s="108">
        <v>833.43408985382212</v>
      </c>
      <c r="AQ11" s="108">
        <v>846.77570156944466</v>
      </c>
      <c r="AR11" s="108">
        <v>824.55554164597038</v>
      </c>
      <c r="AS11" s="108">
        <v>858.69992173574451</v>
      </c>
      <c r="AT11" s="108">
        <v>824.60240284410474</v>
      </c>
      <c r="AU11" s="108">
        <v>870.13659544703478</v>
      </c>
      <c r="AV11" s="108">
        <v>742.72901024208886</v>
      </c>
      <c r="AW11" s="108">
        <v>761.51432918696651</v>
      </c>
      <c r="AX11" s="108">
        <v>729.00236047995895</v>
      </c>
      <c r="AY11" s="134">
        <v>758.86437627342093</v>
      </c>
      <c r="AZ11" s="134">
        <v>705.29967290068623</v>
      </c>
      <c r="BA11" s="134">
        <v>754.88917131379651</v>
      </c>
      <c r="BB11" s="134"/>
      <c r="BC11" s="108">
        <f t="shared" si="0"/>
        <v>-6.6251578731699965</v>
      </c>
      <c r="BE11" s="121"/>
      <c r="BF11" s="121"/>
      <c r="BG11" s="121"/>
      <c r="BH11" s="269">
        <f t="shared" si="1"/>
        <v>-8.6999779508329933E-3</v>
      </c>
    </row>
    <row r="12" spans="1:72" s="101" customFormat="1" ht="13.8" x14ac:dyDescent="0.3">
      <c r="A12" s="101">
        <v>8</v>
      </c>
      <c r="B12" s="126" t="s">
        <v>125</v>
      </c>
      <c r="C12" s="101" t="s">
        <v>144</v>
      </c>
      <c r="D12" s="108">
        <v>1621.9411776648105</v>
      </c>
      <c r="E12" s="108">
        <v>1595.4199940134909</v>
      </c>
      <c r="F12" s="108">
        <v>1529.0768208782797</v>
      </c>
      <c r="G12" s="108">
        <v>1506.3243939845429</v>
      </c>
      <c r="H12" s="108">
        <v>952.3125238936866</v>
      </c>
      <c r="I12" s="108">
        <v>855.62212147901118</v>
      </c>
      <c r="J12" s="108">
        <v>750.5143285679502</v>
      </c>
      <c r="K12" s="108">
        <v>1072.2153516090398</v>
      </c>
      <c r="L12" s="108">
        <v>1546.5156659725922</v>
      </c>
      <c r="M12" s="108">
        <v>1586.6610434110557</v>
      </c>
      <c r="N12" s="108">
        <v>1355.2570804595434</v>
      </c>
      <c r="O12" s="108">
        <v>1454.3016022223835</v>
      </c>
      <c r="P12" s="108">
        <v>1454.7835188975951</v>
      </c>
      <c r="Q12" s="108">
        <v>1490.4144424854871</v>
      </c>
      <c r="R12" s="108">
        <v>1270.2827119149367</v>
      </c>
      <c r="S12" s="108">
        <v>1328.6391741827035</v>
      </c>
      <c r="T12" s="108">
        <v>1240.9562060777957</v>
      </c>
      <c r="U12" s="108">
        <v>1239.0827572057406</v>
      </c>
      <c r="V12" s="108">
        <v>1067.6924360936337</v>
      </c>
      <c r="W12" s="108">
        <v>1176.6786704916767</v>
      </c>
      <c r="X12" s="108">
        <v>1194.5221630651399</v>
      </c>
      <c r="Y12" s="108">
        <v>1223.6585995154978</v>
      </c>
      <c r="Z12" s="108">
        <v>1142.5024334002519</v>
      </c>
      <c r="AA12" s="108">
        <v>1223.6424837581858</v>
      </c>
      <c r="AB12" s="108">
        <v>1245.0032208438884</v>
      </c>
      <c r="AC12" s="108">
        <v>1237.3546268177524</v>
      </c>
      <c r="AD12" s="108">
        <v>1124.2718617008245</v>
      </c>
      <c r="AE12" s="108">
        <v>1250.6977845398537</v>
      </c>
      <c r="AF12" s="108">
        <v>1326.763850673316</v>
      </c>
      <c r="AG12" s="108">
        <v>1343.7872697587077</v>
      </c>
      <c r="AH12" s="108">
        <v>1193.4194112201244</v>
      </c>
      <c r="AI12" s="108">
        <v>1197.6278610266086</v>
      </c>
      <c r="AJ12" s="108">
        <v>1272.4509545679091</v>
      </c>
      <c r="AK12" s="108">
        <v>1285.9213418805966</v>
      </c>
      <c r="AL12" s="108">
        <v>1220.8058982643015</v>
      </c>
      <c r="AM12" s="108">
        <v>1252.3693462644512</v>
      </c>
      <c r="AN12" s="108">
        <v>1256.1903898494961</v>
      </c>
      <c r="AO12" s="108">
        <v>1248.2730447683045</v>
      </c>
      <c r="AP12" s="108">
        <v>1186.4077544914257</v>
      </c>
      <c r="AQ12" s="108">
        <v>1261.8089246677737</v>
      </c>
      <c r="AR12" s="108">
        <v>1175.9068645218836</v>
      </c>
      <c r="AS12" s="108">
        <v>1215.5605329299883</v>
      </c>
      <c r="AT12" s="108">
        <v>1091.8190552122414</v>
      </c>
      <c r="AU12" s="108">
        <v>1147.8622906798446</v>
      </c>
      <c r="AV12" s="108">
        <v>1512.8723157598672</v>
      </c>
      <c r="AW12" s="108">
        <v>1502.7722209850126</v>
      </c>
      <c r="AX12" s="108">
        <v>1443.902161259201</v>
      </c>
      <c r="AY12" s="134">
        <v>1468.0245612726458</v>
      </c>
      <c r="AZ12" s="134">
        <v>1388.7473298813779</v>
      </c>
      <c r="BA12" s="134">
        <v>1273.6700605011615</v>
      </c>
      <c r="BB12" s="134"/>
      <c r="BC12" s="108">
        <f t="shared" si="0"/>
        <v>-229.10216048385109</v>
      </c>
      <c r="BE12" s="121"/>
      <c r="BF12" s="121"/>
      <c r="BG12" s="121"/>
      <c r="BH12" s="269">
        <f t="shared" si="1"/>
        <v>-0.15245301801871403</v>
      </c>
    </row>
    <row r="13" spans="1:72" s="101" customFormat="1" ht="13.8" x14ac:dyDescent="0.3">
      <c r="A13" s="101">
        <v>9</v>
      </c>
      <c r="B13" s="126" t="s">
        <v>125</v>
      </c>
      <c r="C13" s="101" t="s">
        <v>145</v>
      </c>
      <c r="D13" s="108">
        <v>6.7648418482882935</v>
      </c>
      <c r="E13" s="108">
        <v>6.7597671832093242</v>
      </c>
      <c r="F13" s="108">
        <v>6.8343867886593443</v>
      </c>
      <c r="G13" s="108">
        <v>7.8406799657066735</v>
      </c>
      <c r="H13" s="108">
        <v>5.4774852256290307</v>
      </c>
      <c r="I13" s="108">
        <v>5.6721604072466212</v>
      </c>
      <c r="J13" s="108">
        <v>5.6397798226272009</v>
      </c>
      <c r="K13" s="108">
        <v>5.6217261580565205</v>
      </c>
      <c r="L13" s="108">
        <v>5.2121976238932861</v>
      </c>
      <c r="M13" s="108">
        <v>5.27893143873235</v>
      </c>
      <c r="N13" s="108">
        <v>5.3858105834795396</v>
      </c>
      <c r="O13" s="108">
        <v>5.6670898101414737</v>
      </c>
      <c r="P13" s="108">
        <v>4.8360613057718016</v>
      </c>
      <c r="Q13" s="108">
        <v>4.9981343344470366</v>
      </c>
      <c r="R13" s="108">
        <v>5.0168940918736027</v>
      </c>
      <c r="S13" s="108">
        <v>4.9866730149635616</v>
      </c>
      <c r="T13" s="108">
        <v>4.7886738248566623</v>
      </c>
      <c r="U13" s="108">
        <v>4.7937054751468313</v>
      </c>
      <c r="V13" s="108">
        <v>4.8728549312944036</v>
      </c>
      <c r="W13" s="108">
        <v>4.9572148904478706</v>
      </c>
      <c r="X13" s="108">
        <v>4.2711858606197914</v>
      </c>
      <c r="Y13" s="108">
        <v>4.4354538550195848</v>
      </c>
      <c r="Z13" s="108">
        <v>4.4663470239102239</v>
      </c>
      <c r="AA13" s="108">
        <v>4.4015520860069488</v>
      </c>
      <c r="AB13" s="108">
        <v>3.5727415155521647</v>
      </c>
      <c r="AC13" s="108">
        <v>3.7505601607093157</v>
      </c>
      <c r="AD13" s="108">
        <v>3.7951591337353352</v>
      </c>
      <c r="AE13" s="108">
        <v>3.7918529182160299</v>
      </c>
      <c r="AF13" s="108">
        <v>2.911718671888563</v>
      </c>
      <c r="AG13" s="108">
        <v>3.0882759350929443</v>
      </c>
      <c r="AH13" s="108">
        <v>3.0804167745683921</v>
      </c>
      <c r="AI13" s="108">
        <v>3.0983963650569928</v>
      </c>
      <c r="AJ13" s="108">
        <v>2.6504994478018493</v>
      </c>
      <c r="AK13" s="108">
        <v>2.8389808729739281</v>
      </c>
      <c r="AL13" s="108">
        <v>2.9125495581690162</v>
      </c>
      <c r="AM13" s="108">
        <v>2.9301698772102114</v>
      </c>
      <c r="AN13" s="108">
        <v>2.4189325976438991</v>
      </c>
      <c r="AO13" s="108">
        <v>2.5525259945274792</v>
      </c>
      <c r="AP13" s="108">
        <v>2.5912282931599044</v>
      </c>
      <c r="AQ13" s="108">
        <v>2.562563470412786</v>
      </c>
      <c r="AR13" s="108">
        <v>2.316909901996671</v>
      </c>
      <c r="AS13" s="108">
        <v>2.5218317251132607</v>
      </c>
      <c r="AT13" s="108">
        <v>2.5743561315383108</v>
      </c>
      <c r="AU13" s="108">
        <v>2.4903514357595009</v>
      </c>
      <c r="AV13" s="108">
        <v>2.3421845129892009</v>
      </c>
      <c r="AW13" s="108">
        <v>2.5501118859611411</v>
      </c>
      <c r="AX13" s="108">
        <v>2.6021212011319905</v>
      </c>
      <c r="AY13" s="134">
        <v>2.5178014437403311</v>
      </c>
      <c r="AZ13" s="134">
        <v>2.2879581060232868</v>
      </c>
      <c r="BA13" s="134">
        <v>2.1041070153455772</v>
      </c>
      <c r="BB13" s="134"/>
      <c r="BC13" s="108">
        <f t="shared" si="0"/>
        <v>-0.44600487061556393</v>
      </c>
      <c r="BE13" s="121"/>
      <c r="BF13" s="121"/>
      <c r="BG13" s="121"/>
      <c r="BH13" s="269">
        <f t="shared" si="1"/>
        <v>-0.17489619693587055</v>
      </c>
    </row>
    <row r="14" spans="1:72" s="101" customFormat="1" ht="13.8" x14ac:dyDescent="0.3">
      <c r="A14" s="101">
        <v>10</v>
      </c>
      <c r="B14" s="126" t="s">
        <v>125</v>
      </c>
      <c r="C14" s="101" t="s">
        <v>146</v>
      </c>
      <c r="D14" s="108">
        <v>14.04265388472021</v>
      </c>
      <c r="E14" s="108">
        <v>11.05594401418292</v>
      </c>
      <c r="F14" s="108">
        <v>11.51085060687805</v>
      </c>
      <c r="G14" s="108">
        <v>13.612857355331991</v>
      </c>
      <c r="H14" s="108">
        <v>16.27724322446344</v>
      </c>
      <c r="I14" s="108">
        <v>13.69062769811663</v>
      </c>
      <c r="J14" s="108">
        <v>13.681961856512419</v>
      </c>
      <c r="K14" s="108">
        <v>16.997279590228231</v>
      </c>
      <c r="L14" s="108">
        <v>22.47105133144688</v>
      </c>
      <c r="M14" s="108">
        <v>10.51675697425053</v>
      </c>
      <c r="N14" s="108">
        <v>11.554063859361641</v>
      </c>
      <c r="O14" s="108">
        <v>18.662967906574909</v>
      </c>
      <c r="P14" s="108">
        <v>16.985376619072738</v>
      </c>
      <c r="Q14" s="108">
        <v>8.4647283929810211</v>
      </c>
      <c r="R14" s="108">
        <v>7.8422303742142905</v>
      </c>
      <c r="S14" s="108">
        <v>8.8480947400162293</v>
      </c>
      <c r="T14" s="108">
        <v>9.8455498696678703</v>
      </c>
      <c r="U14" s="108">
        <v>8.4503856385530494</v>
      </c>
      <c r="V14" s="108">
        <v>7.7311086186489391</v>
      </c>
      <c r="W14" s="108">
        <v>9.8304941841416191</v>
      </c>
      <c r="X14" s="108">
        <v>10.318526158292531</v>
      </c>
      <c r="Y14" s="108">
        <v>8.4830258555525297</v>
      </c>
      <c r="Z14" s="108">
        <v>7.8467086079225501</v>
      </c>
      <c r="AA14" s="108">
        <v>8.6052894855914897</v>
      </c>
      <c r="AB14" s="108">
        <v>8.1938310548664202</v>
      </c>
      <c r="AC14" s="108">
        <v>7.3151095542971305</v>
      </c>
      <c r="AD14" s="108">
        <v>7.0645211633903804</v>
      </c>
      <c r="AE14" s="108">
        <v>8.8866161743169094</v>
      </c>
      <c r="AF14" s="108">
        <v>9.0690369060180291</v>
      </c>
      <c r="AG14" s="108">
        <v>8.2019148744537596</v>
      </c>
      <c r="AH14" s="108">
        <v>8.1430759903673806</v>
      </c>
      <c r="AI14" s="108">
        <v>8.3898291831434992</v>
      </c>
      <c r="AJ14" s="108">
        <v>10.109871675675119</v>
      </c>
      <c r="AK14" s="108">
        <v>8.1186079096069008</v>
      </c>
      <c r="AL14" s="108">
        <v>7.5891516739373106</v>
      </c>
      <c r="AM14" s="108">
        <v>8.7150610592834408</v>
      </c>
      <c r="AN14" s="108">
        <v>6.6113482606112903</v>
      </c>
      <c r="AO14" s="108">
        <v>6.9431595702318898</v>
      </c>
      <c r="AP14" s="108">
        <v>7.0839190526358005</v>
      </c>
      <c r="AQ14" s="108">
        <v>6.8297562731453096</v>
      </c>
      <c r="AR14" s="108">
        <v>6.4621638544954294</v>
      </c>
      <c r="AS14" s="108">
        <v>6.4285704300424005</v>
      </c>
      <c r="AT14" s="108">
        <v>6.6714981524142196</v>
      </c>
      <c r="AU14" s="108">
        <v>6.5708374985232698</v>
      </c>
      <c r="AV14" s="108">
        <v>7.6883037863996009</v>
      </c>
      <c r="AW14" s="108">
        <v>6.7869326212094894</v>
      </c>
      <c r="AX14" s="108">
        <v>6.8612269941915294</v>
      </c>
      <c r="AY14" s="134">
        <v>7.4551522474908509</v>
      </c>
      <c r="AZ14" s="134">
        <v>7.5961330641714397</v>
      </c>
      <c r="BA14" s="134">
        <v>6.9773361770542799</v>
      </c>
      <c r="BB14" s="134"/>
      <c r="BC14" s="108">
        <f t="shared" si="0"/>
        <v>0.19040355584479052</v>
      </c>
      <c r="BE14" s="121"/>
      <c r="BF14" s="121"/>
      <c r="BG14" s="121"/>
      <c r="BH14" s="269">
        <f t="shared" si="1"/>
        <v>2.8054434377287052E-2</v>
      </c>
    </row>
    <row r="15" spans="1:72" s="101" customFormat="1" ht="13.8" x14ac:dyDescent="0.3">
      <c r="A15" s="101">
        <v>11</v>
      </c>
      <c r="B15" s="126" t="s">
        <v>125</v>
      </c>
      <c r="C15" s="101" t="s">
        <v>147</v>
      </c>
      <c r="D15" s="108">
        <v>57.210278720011694</v>
      </c>
      <c r="E15" s="108">
        <v>47.360609685928196</v>
      </c>
      <c r="F15" s="108">
        <v>43.052280901215298</v>
      </c>
      <c r="G15" s="108">
        <v>52.528602769332103</v>
      </c>
      <c r="H15" s="108">
        <v>43.10282694670029</v>
      </c>
      <c r="I15" s="108">
        <v>38.403048238460087</v>
      </c>
      <c r="J15" s="108">
        <v>33.446858149791588</v>
      </c>
      <c r="K15" s="108">
        <v>38.879182779998892</v>
      </c>
      <c r="L15" s="108">
        <v>45.095588732698936</v>
      </c>
      <c r="M15" s="108">
        <v>38.868866510912937</v>
      </c>
      <c r="N15" s="108">
        <v>37.096097204290039</v>
      </c>
      <c r="O15" s="108">
        <v>45.970742209618344</v>
      </c>
      <c r="P15" s="108">
        <v>38.499585223681649</v>
      </c>
      <c r="Q15" s="108">
        <v>34.968820629399453</v>
      </c>
      <c r="R15" s="108">
        <v>32.083912964983647</v>
      </c>
      <c r="S15" s="108">
        <v>36.887776321977448</v>
      </c>
      <c r="T15" s="108">
        <v>38.572646012027448</v>
      </c>
      <c r="U15" s="108">
        <v>33.502556463921955</v>
      </c>
      <c r="V15" s="108">
        <v>31.356589326982807</v>
      </c>
      <c r="W15" s="108">
        <v>36.288434079327949</v>
      </c>
      <c r="X15" s="108">
        <v>36.030848129491439</v>
      </c>
      <c r="Y15" s="108">
        <v>33.083604873838439</v>
      </c>
      <c r="Z15" s="108">
        <v>31.20498015287054</v>
      </c>
      <c r="AA15" s="108">
        <v>33.643641984599938</v>
      </c>
      <c r="AB15" s="108">
        <v>38.657422607831762</v>
      </c>
      <c r="AC15" s="108">
        <v>36.201045145830165</v>
      </c>
      <c r="AD15" s="108">
        <v>33.273651867664128</v>
      </c>
      <c r="AE15" s="108">
        <v>36.418931751406859</v>
      </c>
      <c r="AF15" s="108">
        <v>40.07755196137915</v>
      </c>
      <c r="AG15" s="108">
        <v>38.509512457613354</v>
      </c>
      <c r="AH15" s="108">
        <v>32.764574873439081</v>
      </c>
      <c r="AI15" s="108">
        <v>36.674008903805451</v>
      </c>
      <c r="AJ15" s="108">
        <v>35.706753104566879</v>
      </c>
      <c r="AK15" s="108">
        <v>35.130040449288479</v>
      </c>
      <c r="AL15" s="108">
        <v>34.096833916381883</v>
      </c>
      <c r="AM15" s="108">
        <v>38.136294640102179</v>
      </c>
      <c r="AN15" s="108">
        <v>34.087518081104648</v>
      </c>
      <c r="AO15" s="108">
        <v>33.385001407747353</v>
      </c>
      <c r="AP15" s="108">
        <v>33.669456748643654</v>
      </c>
      <c r="AQ15" s="108">
        <v>35.352235674949249</v>
      </c>
      <c r="AR15" s="108">
        <v>32.983605851940602</v>
      </c>
      <c r="AS15" s="108">
        <v>33.341391198158604</v>
      </c>
      <c r="AT15" s="108">
        <v>29.17626899046693</v>
      </c>
      <c r="AU15" s="108">
        <v>32.832418558004498</v>
      </c>
      <c r="AV15" s="108">
        <v>41.925886634658603</v>
      </c>
      <c r="AW15" s="108">
        <v>34.124035138142702</v>
      </c>
      <c r="AX15" s="108">
        <v>30.514476696907959</v>
      </c>
      <c r="AY15" s="134">
        <v>31.703314407295402</v>
      </c>
      <c r="AZ15" s="134">
        <v>39.892852399374057</v>
      </c>
      <c r="BA15" s="134">
        <v>26.60735731807895</v>
      </c>
      <c r="BB15" s="134"/>
      <c r="BC15" s="108">
        <f t="shared" si="0"/>
        <v>-7.5166778200637516</v>
      </c>
      <c r="BE15" s="121"/>
      <c r="BF15" s="121"/>
      <c r="BG15" s="121"/>
      <c r="BH15" s="269">
        <f t="shared" si="1"/>
        <v>-0.22027517524332463</v>
      </c>
    </row>
    <row r="16" spans="1:72" s="101" customFormat="1" ht="13.8" x14ac:dyDescent="0.3">
      <c r="A16" s="101">
        <v>12</v>
      </c>
      <c r="B16" s="126" t="s">
        <v>125</v>
      </c>
      <c r="C16" s="101" t="s">
        <v>148</v>
      </c>
      <c r="D16" s="108">
        <v>77.876762062218248</v>
      </c>
      <c r="E16" s="108">
        <v>68.99241774129294</v>
      </c>
      <c r="F16" s="108">
        <v>50.843884019256947</v>
      </c>
      <c r="G16" s="108">
        <v>57.135444240549042</v>
      </c>
      <c r="H16" s="108">
        <v>58.037143062886756</v>
      </c>
      <c r="I16" s="108">
        <v>50.811588492901258</v>
      </c>
      <c r="J16" s="108">
        <v>37.55400799529626</v>
      </c>
      <c r="K16" s="108">
        <v>54.975024734570262</v>
      </c>
      <c r="L16" s="108">
        <v>57.669742573391716</v>
      </c>
      <c r="M16" s="108">
        <v>57.67648551860691</v>
      </c>
      <c r="N16" s="108">
        <v>49.724787985067508</v>
      </c>
      <c r="O16" s="108">
        <v>68.260247938515505</v>
      </c>
      <c r="P16" s="108">
        <v>67.421759656163573</v>
      </c>
      <c r="Q16" s="108">
        <v>49.851072157517585</v>
      </c>
      <c r="R16" s="108">
        <v>43.294486231064987</v>
      </c>
      <c r="S16" s="108">
        <v>52.86250311862198</v>
      </c>
      <c r="T16" s="108">
        <v>59.289983033213936</v>
      </c>
      <c r="U16" s="108">
        <v>51.642208981928327</v>
      </c>
      <c r="V16" s="108">
        <v>45.550653038771934</v>
      </c>
      <c r="W16" s="108">
        <v>55.584651685237333</v>
      </c>
      <c r="X16" s="108">
        <v>57.26218493989925</v>
      </c>
      <c r="Y16" s="108">
        <v>57.088930553923049</v>
      </c>
      <c r="Z16" s="108">
        <v>49.448004415951253</v>
      </c>
      <c r="AA16" s="108">
        <v>54.46944031738505</v>
      </c>
      <c r="AB16" s="108">
        <v>44.151618720175207</v>
      </c>
      <c r="AC16" s="108">
        <v>43.938553630364005</v>
      </c>
      <c r="AD16" s="108">
        <v>38.23619383008581</v>
      </c>
      <c r="AE16" s="108">
        <v>49.499584417755408</v>
      </c>
      <c r="AF16" s="108">
        <v>47.73641486077068</v>
      </c>
      <c r="AG16" s="108">
        <v>46.992581042474782</v>
      </c>
      <c r="AH16" s="108">
        <v>38.544557951007782</v>
      </c>
      <c r="AI16" s="108">
        <v>45.522058916430986</v>
      </c>
      <c r="AJ16" s="108">
        <v>37.457527828462418</v>
      </c>
      <c r="AK16" s="108">
        <v>40.135179636886924</v>
      </c>
      <c r="AL16" s="108">
        <v>32.756507010095618</v>
      </c>
      <c r="AM16" s="108">
        <v>36.931519800331323</v>
      </c>
      <c r="AN16" s="108">
        <v>45.718449759301123</v>
      </c>
      <c r="AO16" s="108">
        <v>45.577408174361821</v>
      </c>
      <c r="AP16" s="108">
        <v>36.240190438002521</v>
      </c>
      <c r="AQ16" s="108">
        <v>46.333712125937026</v>
      </c>
      <c r="AR16" s="108">
        <v>47.225523002054636</v>
      </c>
      <c r="AS16" s="108">
        <v>43.937539557912736</v>
      </c>
      <c r="AT16" s="108">
        <v>40.256744333655838</v>
      </c>
      <c r="AU16" s="108">
        <v>47.824163137280834</v>
      </c>
      <c r="AV16" s="108">
        <v>45.00716806958134</v>
      </c>
      <c r="AW16" s="108">
        <v>43.297550647267435</v>
      </c>
      <c r="AX16" s="108">
        <v>38.598326346908735</v>
      </c>
      <c r="AY16" s="134">
        <v>37.695213211610834</v>
      </c>
      <c r="AZ16" s="134">
        <v>41.044077908214184</v>
      </c>
      <c r="BA16" s="134">
        <v>23.083140125192017</v>
      </c>
      <c r="BB16" s="134"/>
      <c r="BC16" s="108">
        <f t="shared" si="0"/>
        <v>-20.214410522075418</v>
      </c>
      <c r="BE16" s="121"/>
      <c r="BF16" s="121"/>
      <c r="BG16" s="121"/>
      <c r="BH16" s="269">
        <f t="shared" si="1"/>
        <v>-0.4668719181543628</v>
      </c>
    </row>
    <row r="17" spans="1:60" s="101" customFormat="1" ht="13.8" x14ac:dyDescent="0.3">
      <c r="A17" s="101">
        <v>13</v>
      </c>
      <c r="B17" s="126" t="s">
        <v>125</v>
      </c>
      <c r="C17" s="101" t="s">
        <v>149</v>
      </c>
      <c r="D17" s="108">
        <v>15.537802618828385</v>
      </c>
      <c r="E17" s="108">
        <v>6.1005717879816546</v>
      </c>
      <c r="F17" s="108">
        <v>5.4736817042950952</v>
      </c>
      <c r="G17" s="108">
        <v>7.0411122130153849</v>
      </c>
      <c r="H17" s="108">
        <v>7.0376709862184788</v>
      </c>
      <c r="I17" s="108">
        <v>7.6864429454891781</v>
      </c>
      <c r="J17" s="108">
        <v>5.6353751089516386</v>
      </c>
      <c r="K17" s="108">
        <v>6.9678278111891689</v>
      </c>
      <c r="L17" s="108">
        <v>8.1828699605543509</v>
      </c>
      <c r="M17" s="108">
        <v>6.1011368656237392</v>
      </c>
      <c r="N17" s="108">
        <v>6.4958542371228898</v>
      </c>
      <c r="O17" s="108">
        <v>8.1980756482583903</v>
      </c>
      <c r="P17" s="108">
        <v>7.183528551957818</v>
      </c>
      <c r="Q17" s="108">
        <v>6.1081841231413483</v>
      </c>
      <c r="R17" s="108">
        <v>6.1421769967059889</v>
      </c>
      <c r="S17" s="108">
        <v>6.7383111166470391</v>
      </c>
      <c r="T17" s="108">
        <v>4.7814023545832143</v>
      </c>
      <c r="U17" s="108">
        <v>4.5501438966040118</v>
      </c>
      <c r="V17" s="108">
        <v>4.7245377949355234</v>
      </c>
      <c r="W17" s="108">
        <v>4.9637571692201341</v>
      </c>
      <c r="X17" s="108">
        <v>4.6894614273110369</v>
      </c>
      <c r="Y17" s="108">
        <v>4.6014375982105991</v>
      </c>
      <c r="Z17" s="108">
        <v>4.6573270761530337</v>
      </c>
      <c r="AA17" s="108">
        <v>4.7175141582270319</v>
      </c>
      <c r="AB17" s="108">
        <v>4.3127397806258188</v>
      </c>
      <c r="AC17" s="108">
        <v>4.237228029402262</v>
      </c>
      <c r="AD17" s="108">
        <v>4.3744961728079428</v>
      </c>
      <c r="AE17" s="108">
        <v>4.4334992425552313</v>
      </c>
      <c r="AF17" s="108">
        <v>4.1446452532820874</v>
      </c>
      <c r="AG17" s="108">
        <v>4.2772260438004439</v>
      </c>
      <c r="AH17" s="108">
        <v>4.3141396515734831</v>
      </c>
      <c r="AI17" s="108">
        <v>4.4279901954976282</v>
      </c>
      <c r="AJ17" s="108">
        <v>5.770749848625548</v>
      </c>
      <c r="AK17" s="108">
        <v>4.334749718173998</v>
      </c>
      <c r="AL17" s="108">
        <v>4.3011646016618181</v>
      </c>
      <c r="AM17" s="108">
        <v>4.696252461554379</v>
      </c>
      <c r="AN17" s="108">
        <v>4.4290031301617825</v>
      </c>
      <c r="AO17" s="108">
        <v>3.8295043009591492</v>
      </c>
      <c r="AP17" s="108">
        <v>3.7740601090974417</v>
      </c>
      <c r="AQ17" s="108">
        <v>3.8637456157848558</v>
      </c>
      <c r="AR17" s="108">
        <v>3.6630545238959158</v>
      </c>
      <c r="AS17" s="108">
        <v>3.7771454360252505</v>
      </c>
      <c r="AT17" s="108">
        <v>3.916451078896082</v>
      </c>
      <c r="AU17" s="108">
        <v>3.8921723603856329</v>
      </c>
      <c r="AV17" s="108">
        <v>3.8046749015082035</v>
      </c>
      <c r="AW17" s="108">
        <v>3.8338921570409532</v>
      </c>
      <c r="AX17" s="108">
        <v>3.954781267389202</v>
      </c>
      <c r="AY17" s="134">
        <v>3.9477234725783239</v>
      </c>
      <c r="AZ17" s="134">
        <v>3.6960068732974865</v>
      </c>
      <c r="BA17" s="134">
        <v>3.3343448250737309</v>
      </c>
      <c r="BB17" s="134"/>
      <c r="BC17" s="108">
        <f t="shared" si="0"/>
        <v>-0.49954733196722234</v>
      </c>
      <c r="BE17" s="121"/>
      <c r="BF17" s="121"/>
      <c r="BG17" s="121"/>
      <c r="BH17" s="269">
        <f t="shared" si="1"/>
        <v>-0.13029770048429823</v>
      </c>
    </row>
    <row r="18" spans="1:60" s="101" customFormat="1" ht="13.8" x14ac:dyDescent="0.3">
      <c r="A18" s="101">
        <v>14</v>
      </c>
      <c r="B18" s="126" t="s">
        <v>125</v>
      </c>
      <c r="C18" s="101" t="s">
        <v>150</v>
      </c>
      <c r="D18" s="108">
        <v>36.861631145099025</v>
      </c>
      <c r="E18" s="108">
        <v>37.037450561366619</v>
      </c>
      <c r="F18" s="108">
        <v>36.326859285127561</v>
      </c>
      <c r="G18" s="108">
        <v>40.506595950508348</v>
      </c>
      <c r="H18" s="108">
        <v>34.344196552003496</v>
      </c>
      <c r="I18" s="108">
        <v>34.044861343733125</v>
      </c>
      <c r="J18" s="108">
        <v>33.134235930055972</v>
      </c>
      <c r="K18" s="108">
        <v>34.65975307542783</v>
      </c>
      <c r="L18" s="108">
        <v>38.285679993028282</v>
      </c>
      <c r="M18" s="108">
        <v>35.391492018105268</v>
      </c>
      <c r="N18" s="108">
        <v>34.996042144543438</v>
      </c>
      <c r="O18" s="108">
        <v>40.892798822926558</v>
      </c>
      <c r="P18" s="108">
        <v>38.563032540290401</v>
      </c>
      <c r="Q18" s="108">
        <v>35.358921392328519</v>
      </c>
      <c r="R18" s="108">
        <v>35.741483544998097</v>
      </c>
      <c r="S18" s="108">
        <v>36.432232614000789</v>
      </c>
      <c r="T18" s="108">
        <v>36.728850179752996</v>
      </c>
      <c r="U18" s="108">
        <v>35.578403663819685</v>
      </c>
      <c r="V18" s="108">
        <v>35.510128988131704</v>
      </c>
      <c r="W18" s="108">
        <v>37.529272751790614</v>
      </c>
      <c r="X18" s="108">
        <v>37.51091124974522</v>
      </c>
      <c r="Y18" s="108">
        <v>36.217767122076907</v>
      </c>
      <c r="Z18" s="108">
        <v>36.16315304107578</v>
      </c>
      <c r="AA18" s="108">
        <v>36.190111685504135</v>
      </c>
      <c r="AB18" s="108">
        <v>33.966928505845829</v>
      </c>
      <c r="AC18" s="108">
        <v>32.850278979299389</v>
      </c>
      <c r="AD18" s="108">
        <v>33.277481016617372</v>
      </c>
      <c r="AE18" s="108">
        <v>34.117262559679858</v>
      </c>
      <c r="AF18" s="108">
        <v>30.247187639867111</v>
      </c>
      <c r="AG18" s="108">
        <v>30.896565059591062</v>
      </c>
      <c r="AH18" s="108">
        <v>30.437156308678539</v>
      </c>
      <c r="AI18" s="108">
        <v>31.419385820051531</v>
      </c>
      <c r="AJ18" s="108">
        <v>28.43843404386309</v>
      </c>
      <c r="AK18" s="108">
        <v>29.321376675502442</v>
      </c>
      <c r="AL18" s="108">
        <v>29.529087114604373</v>
      </c>
      <c r="AM18" s="108">
        <v>30.31665736260971</v>
      </c>
      <c r="AN18" s="108">
        <v>27.305136030188791</v>
      </c>
      <c r="AO18" s="108">
        <v>28.141003272743401</v>
      </c>
      <c r="AP18" s="108">
        <v>28.3557215216122</v>
      </c>
      <c r="AQ18" s="108">
        <v>28.344944425634232</v>
      </c>
      <c r="AR18" s="108">
        <v>25.222779221602249</v>
      </c>
      <c r="AS18" s="108">
        <v>26.407974059376908</v>
      </c>
      <c r="AT18" s="108">
        <v>26.763899630791588</v>
      </c>
      <c r="AU18" s="108">
        <v>26.724532181959098</v>
      </c>
      <c r="AV18" s="108">
        <v>25.086614527612848</v>
      </c>
      <c r="AW18" s="108">
        <v>26.683708536637521</v>
      </c>
      <c r="AX18" s="108">
        <v>27.127453777061202</v>
      </c>
      <c r="AY18" s="134">
        <v>26.512352690069608</v>
      </c>
      <c r="AZ18" s="134">
        <v>24.373861422530453</v>
      </c>
      <c r="BA18" s="134">
        <v>24.814544123483188</v>
      </c>
      <c r="BB18" s="134"/>
      <c r="BC18" s="108">
        <f t="shared" si="0"/>
        <v>-1.8691644131543335</v>
      </c>
      <c r="BE18" s="121"/>
      <c r="BF18" s="121"/>
      <c r="BG18" s="121"/>
      <c r="BH18" s="269">
        <f t="shared" si="1"/>
        <v>-7.0048899334510195E-2</v>
      </c>
    </row>
    <row r="19" spans="1:60" s="101" customFormat="1" ht="15" customHeight="1" x14ac:dyDescent="0.3">
      <c r="A19" s="101">
        <v>15</v>
      </c>
      <c r="B19" s="157" t="s">
        <v>191</v>
      </c>
      <c r="C19" s="101" t="s">
        <v>151</v>
      </c>
      <c r="D19" s="108">
        <v>3259.0731527120761</v>
      </c>
      <c r="E19" s="108">
        <v>2112.9802220058909</v>
      </c>
      <c r="F19" s="108">
        <v>1786.3626843850282</v>
      </c>
      <c r="G19" s="108">
        <v>3122.1895032243847</v>
      </c>
      <c r="H19" s="108">
        <v>3589.687550816865</v>
      </c>
      <c r="I19" s="108">
        <v>2055.4020980401624</v>
      </c>
      <c r="J19" s="108">
        <v>1493.413410144816</v>
      </c>
      <c r="K19" s="108">
        <v>3422.5812706054685</v>
      </c>
      <c r="L19" s="108">
        <v>4910.7011846087607</v>
      </c>
      <c r="M19" s="108">
        <v>2470.0462700740491</v>
      </c>
      <c r="N19" s="108">
        <v>1540.1971906254471</v>
      </c>
      <c r="O19" s="108">
        <v>4084.881110983893</v>
      </c>
      <c r="P19" s="108">
        <v>4270.2899710056399</v>
      </c>
      <c r="Q19" s="108">
        <v>2146.2377513867864</v>
      </c>
      <c r="R19" s="108">
        <v>1484.6986421546508</v>
      </c>
      <c r="S19" s="108">
        <v>2734.7968808456844</v>
      </c>
      <c r="T19" s="108">
        <v>3664.4701273120231</v>
      </c>
      <c r="U19" s="108">
        <v>1965.1302021334698</v>
      </c>
      <c r="V19" s="108">
        <v>1412.3231424971236</v>
      </c>
      <c r="W19" s="108">
        <v>2896.3663425007735</v>
      </c>
      <c r="X19" s="108">
        <v>3722.0122323536671</v>
      </c>
      <c r="Y19" s="108">
        <v>1937.0302827955838</v>
      </c>
      <c r="Z19" s="108">
        <v>1469.0090531123074</v>
      </c>
      <c r="AA19" s="108">
        <v>2445.379002234949</v>
      </c>
      <c r="AB19" s="108">
        <v>2826.4701691878226</v>
      </c>
      <c r="AC19" s="108">
        <v>1833.2621134533495</v>
      </c>
      <c r="AD19" s="108">
        <v>1336.6945955013971</v>
      </c>
      <c r="AE19" s="108">
        <v>2455.8694563296872</v>
      </c>
      <c r="AF19" s="108">
        <v>2976.7815213496528</v>
      </c>
      <c r="AG19" s="108">
        <v>1709.8104241793058</v>
      </c>
      <c r="AH19" s="108">
        <v>1222.3462217878448</v>
      </c>
      <c r="AI19" s="108">
        <v>2427.7872102822121</v>
      </c>
      <c r="AJ19" s="108">
        <v>3057.0536287831719</v>
      </c>
      <c r="AK19" s="108">
        <v>1727.794020212147</v>
      </c>
      <c r="AL19" s="108">
        <v>1306.4644555705599</v>
      </c>
      <c r="AM19" s="108">
        <v>2387.873032559276</v>
      </c>
      <c r="AN19" s="108">
        <v>2684.3748732093018</v>
      </c>
      <c r="AO19" s="108">
        <v>1796.7421101930095</v>
      </c>
      <c r="AP19" s="108">
        <v>1534.4808895245903</v>
      </c>
      <c r="AQ19" s="108">
        <v>2368.1335097772717</v>
      </c>
      <c r="AR19" s="108">
        <v>2861.5807778769076</v>
      </c>
      <c r="AS19" s="108">
        <v>1618.4509630869795</v>
      </c>
      <c r="AT19" s="108">
        <v>1369.4256692785495</v>
      </c>
      <c r="AU19" s="108">
        <v>2381.9437749346071</v>
      </c>
      <c r="AV19" s="108">
        <v>2678.7674291784233</v>
      </c>
      <c r="AW19" s="108">
        <v>1316.8571913125772</v>
      </c>
      <c r="AX19" s="108">
        <v>1238.3072217747836</v>
      </c>
      <c r="AY19" s="134">
        <v>1859.6239655864508</v>
      </c>
      <c r="AZ19" s="134">
        <v>1875.5928620394404</v>
      </c>
      <c r="BA19" s="134">
        <v>1512.5186790360044</v>
      </c>
      <c r="BB19" s="134"/>
      <c r="BC19" s="108">
        <f t="shared" si="0"/>
        <v>195.66148772342717</v>
      </c>
      <c r="BE19" s="121"/>
      <c r="BF19" s="121"/>
      <c r="BG19" s="121"/>
      <c r="BH19" s="269">
        <f t="shared" si="1"/>
        <v>0.14858216138714453</v>
      </c>
    </row>
    <row r="20" spans="1:60" s="101" customFormat="1" ht="13.8" x14ac:dyDescent="0.3">
      <c r="A20" s="101">
        <v>16</v>
      </c>
      <c r="B20" s="126" t="s">
        <v>127</v>
      </c>
      <c r="C20" s="101" t="s">
        <v>152</v>
      </c>
      <c r="D20" s="108">
        <v>475.25446221286745</v>
      </c>
      <c r="E20" s="108">
        <v>508.4249866868812</v>
      </c>
      <c r="F20" s="108">
        <v>496.73948765063426</v>
      </c>
      <c r="G20" s="108">
        <v>517.2481305844824</v>
      </c>
      <c r="H20" s="108">
        <v>475.43833351697867</v>
      </c>
      <c r="I20" s="108">
        <v>492.68930156876974</v>
      </c>
      <c r="J20" s="108">
        <v>490.49309999001372</v>
      </c>
      <c r="K20" s="108">
        <v>504.8772710480668</v>
      </c>
      <c r="L20" s="108">
        <v>501.79721175505699</v>
      </c>
      <c r="M20" s="108">
        <v>501.61965492974429</v>
      </c>
      <c r="N20" s="108">
        <v>509.28902466530531</v>
      </c>
      <c r="O20" s="108">
        <v>556.53395769018948</v>
      </c>
      <c r="P20" s="108">
        <v>509.73555012325085</v>
      </c>
      <c r="Q20" s="108">
        <v>528.54005076971134</v>
      </c>
      <c r="R20" s="108">
        <v>522.88735586704263</v>
      </c>
      <c r="S20" s="108">
        <v>529.3279693271113</v>
      </c>
      <c r="T20" s="108">
        <v>510.45050379410583</v>
      </c>
      <c r="U20" s="108">
        <v>499.03997323204158</v>
      </c>
      <c r="V20" s="108">
        <v>507.08913544241676</v>
      </c>
      <c r="W20" s="108">
        <v>522.61576649929737</v>
      </c>
      <c r="X20" s="108">
        <v>492.8659293562302</v>
      </c>
      <c r="Y20" s="108">
        <v>506.23159504244234</v>
      </c>
      <c r="Z20" s="108">
        <v>509.48278666040471</v>
      </c>
      <c r="AA20" s="108">
        <v>508.37359407622313</v>
      </c>
      <c r="AB20" s="108">
        <v>474.0477977075181</v>
      </c>
      <c r="AC20" s="108">
        <v>482.63914086571128</v>
      </c>
      <c r="AD20" s="108">
        <v>492.88077794897185</v>
      </c>
      <c r="AE20" s="108">
        <v>500.57560208507823</v>
      </c>
      <c r="AF20" s="108">
        <v>479.96769457866372</v>
      </c>
      <c r="AG20" s="108">
        <v>502.00873312838473</v>
      </c>
      <c r="AH20" s="108">
        <v>497.23681380756682</v>
      </c>
      <c r="AI20" s="108">
        <v>515.71522844137633</v>
      </c>
      <c r="AJ20" s="108">
        <v>452.93012626986348</v>
      </c>
      <c r="AK20" s="108">
        <v>479.55052545060931</v>
      </c>
      <c r="AL20" s="108">
        <v>488.58359545806837</v>
      </c>
      <c r="AM20" s="108">
        <v>508.53685265102132</v>
      </c>
      <c r="AN20" s="108">
        <v>431.25915702167549</v>
      </c>
      <c r="AO20" s="108">
        <v>469.49991477193419</v>
      </c>
      <c r="AP20" s="108">
        <v>470.62159497975227</v>
      </c>
      <c r="AQ20" s="108">
        <v>460.72935287495653</v>
      </c>
      <c r="AR20" s="108">
        <v>416.68905752713619</v>
      </c>
      <c r="AS20" s="108">
        <v>467.54093219930178</v>
      </c>
      <c r="AT20" s="108">
        <v>471.44658960421032</v>
      </c>
      <c r="AU20" s="108">
        <v>451.71845479330159</v>
      </c>
      <c r="AV20" s="108">
        <v>422.68057652644018</v>
      </c>
      <c r="AW20" s="108">
        <v>474.28713397293177</v>
      </c>
      <c r="AX20" s="108">
        <v>478.14319557646928</v>
      </c>
      <c r="AY20" s="134">
        <v>458.22962757594661</v>
      </c>
      <c r="AZ20" s="134">
        <v>419.43765383531218</v>
      </c>
      <c r="BA20" s="134">
        <v>465.11585228054378</v>
      </c>
      <c r="BB20" s="134"/>
      <c r="BC20" s="108">
        <f t="shared" si="0"/>
        <v>-9.1712816923879927</v>
      </c>
      <c r="BE20" s="121"/>
      <c r="BF20" s="121"/>
      <c r="BG20" s="121"/>
      <c r="BH20" s="269">
        <f t="shared" si="1"/>
        <v>-1.9336981831160949E-2</v>
      </c>
    </row>
    <row r="21" spans="1:60" s="101" customFormat="1" ht="13.8" x14ac:dyDescent="0.3">
      <c r="A21" s="101">
        <v>17</v>
      </c>
      <c r="B21" s="126" t="s">
        <v>129</v>
      </c>
      <c r="C21" s="101" t="s">
        <v>153</v>
      </c>
      <c r="D21" s="108">
        <v>492.87607595762427</v>
      </c>
      <c r="E21" s="108">
        <v>527.6474533880222</v>
      </c>
      <c r="F21" s="108">
        <v>515.76341079622966</v>
      </c>
      <c r="G21" s="108">
        <v>506.78160089281698</v>
      </c>
      <c r="H21" s="108">
        <v>442.79887957654927</v>
      </c>
      <c r="I21" s="108">
        <v>477.13281315809439</v>
      </c>
      <c r="J21" s="108">
        <v>479.29858686049118</v>
      </c>
      <c r="K21" s="108">
        <v>475.78586561151809</v>
      </c>
      <c r="L21" s="108">
        <v>470.47501944979734</v>
      </c>
      <c r="M21" s="108">
        <v>492.0027273499739</v>
      </c>
      <c r="N21" s="108">
        <v>495.59425170859413</v>
      </c>
      <c r="O21" s="108">
        <v>505.86296170438243</v>
      </c>
      <c r="P21" s="108">
        <v>494.64037944699686</v>
      </c>
      <c r="Q21" s="108">
        <v>517.04204340428271</v>
      </c>
      <c r="R21" s="108">
        <v>510.81082401012083</v>
      </c>
      <c r="S21" s="108">
        <v>500.98150981676974</v>
      </c>
      <c r="T21" s="108">
        <v>451.57523478429619</v>
      </c>
      <c r="U21" s="108">
        <v>460.403768275696</v>
      </c>
      <c r="V21" s="108">
        <v>459.19645024591506</v>
      </c>
      <c r="W21" s="108">
        <v>465.115005365836</v>
      </c>
      <c r="X21" s="108">
        <v>444.19632424700421</v>
      </c>
      <c r="Y21" s="108">
        <v>463.56179753221875</v>
      </c>
      <c r="Z21" s="108">
        <v>461.69189189951999</v>
      </c>
      <c r="AA21" s="108">
        <v>452.03842799201846</v>
      </c>
      <c r="AB21" s="108">
        <v>409.94466218339517</v>
      </c>
      <c r="AC21" s="108">
        <v>431.52692417722119</v>
      </c>
      <c r="AD21" s="108">
        <v>429.58983091723758</v>
      </c>
      <c r="AE21" s="108">
        <v>426.8493307896328</v>
      </c>
      <c r="AF21" s="108">
        <v>409.1014032612328</v>
      </c>
      <c r="AG21" s="108">
        <v>425.71820860838932</v>
      </c>
      <c r="AH21" s="108">
        <v>421.94438441564142</v>
      </c>
      <c r="AI21" s="108">
        <v>422.31702867076831</v>
      </c>
      <c r="AJ21" s="108">
        <v>393.26337352420802</v>
      </c>
      <c r="AK21" s="108">
        <v>414.98354192512647</v>
      </c>
      <c r="AL21" s="108">
        <v>420.13533179242967</v>
      </c>
      <c r="AM21" s="108">
        <v>423.22094610610361</v>
      </c>
      <c r="AN21" s="108">
        <v>387.63389731029622</v>
      </c>
      <c r="AO21" s="108">
        <v>409.70817323459016</v>
      </c>
      <c r="AP21" s="108">
        <v>410.3160362840249</v>
      </c>
      <c r="AQ21" s="108">
        <v>401.12087503859027</v>
      </c>
      <c r="AR21" s="108">
        <v>385.308973627721</v>
      </c>
      <c r="AS21" s="108">
        <v>414.46626481654346</v>
      </c>
      <c r="AT21" s="108">
        <v>419.07003002335784</v>
      </c>
      <c r="AU21" s="108">
        <v>403.60802215475621</v>
      </c>
      <c r="AV21" s="108">
        <v>387.10197660782092</v>
      </c>
      <c r="AW21" s="108">
        <v>416.41836574624244</v>
      </c>
      <c r="AX21" s="108">
        <v>420.87039573919174</v>
      </c>
      <c r="AY21" s="134">
        <v>405.55768636066921</v>
      </c>
      <c r="AZ21" s="134">
        <v>379.67631504894598</v>
      </c>
      <c r="BA21" s="134">
        <v>384.67306550348246</v>
      </c>
      <c r="BB21" s="134"/>
      <c r="BC21" s="108">
        <f t="shared" si="0"/>
        <v>-31.745300242759981</v>
      </c>
      <c r="BE21" s="121"/>
      <c r="BF21" s="121"/>
      <c r="BG21" s="121"/>
      <c r="BH21" s="269">
        <f t="shared" si="1"/>
        <v>-7.6234150205817253E-2</v>
      </c>
    </row>
    <row r="22" spans="1:60" s="101" customFormat="1" ht="13.8" x14ac:dyDescent="0.3">
      <c r="A22" s="101">
        <v>18</v>
      </c>
      <c r="B22" s="101" t="s">
        <v>128</v>
      </c>
      <c r="C22" s="101" t="s">
        <v>154</v>
      </c>
      <c r="D22" s="108">
        <v>2726.1357047997053</v>
      </c>
      <c r="E22" s="108">
        <v>2923.8401827664893</v>
      </c>
      <c r="F22" s="108">
        <v>2844.6086301701966</v>
      </c>
      <c r="G22" s="108">
        <v>2913.9041066141408</v>
      </c>
      <c r="H22" s="108">
        <v>2598.1326831705765</v>
      </c>
      <c r="I22" s="108">
        <v>2791.1964997035152</v>
      </c>
      <c r="J22" s="108">
        <v>2721.8979217378374</v>
      </c>
      <c r="K22" s="108">
        <v>2724.5783201137901</v>
      </c>
      <c r="L22" s="108">
        <v>2582.6651887096818</v>
      </c>
      <c r="M22" s="108">
        <v>2584.8652623487783</v>
      </c>
      <c r="N22" s="108">
        <v>2630.8844251515102</v>
      </c>
      <c r="O22" s="108">
        <v>2683.9561763096704</v>
      </c>
      <c r="P22" s="108">
        <v>2109.741185871886</v>
      </c>
      <c r="Q22" s="108">
        <v>2192.7843150952867</v>
      </c>
      <c r="R22" s="108">
        <v>2134.9609991288239</v>
      </c>
      <c r="S22" s="108">
        <v>2018.7623585619244</v>
      </c>
      <c r="T22" s="108">
        <v>1866.2237254339552</v>
      </c>
      <c r="U22" s="108">
        <v>1969.4870749733348</v>
      </c>
      <c r="V22" s="108">
        <v>1988.8926695408759</v>
      </c>
      <c r="W22" s="108">
        <v>2033.1912936937583</v>
      </c>
      <c r="X22" s="108">
        <v>2043.5691374109397</v>
      </c>
      <c r="Y22" s="108">
        <v>2228.0580984083649</v>
      </c>
      <c r="Z22" s="108">
        <v>2071.2073291091801</v>
      </c>
      <c r="AA22" s="108">
        <v>2048.3385183476125</v>
      </c>
      <c r="AB22" s="108">
        <v>2046.4976366860533</v>
      </c>
      <c r="AC22" s="108">
        <v>2278.2433588319682</v>
      </c>
      <c r="AD22" s="108">
        <v>2488.3929240289208</v>
      </c>
      <c r="AE22" s="108">
        <v>2190.7931177681771</v>
      </c>
      <c r="AF22" s="108">
        <v>2663.8981856784403</v>
      </c>
      <c r="AG22" s="108">
        <v>2590.7332499137779</v>
      </c>
      <c r="AH22" s="108">
        <v>2707.9740678865428</v>
      </c>
      <c r="AI22" s="108">
        <v>2655.7921028815758</v>
      </c>
      <c r="AJ22" s="108">
        <v>2504.7951645040644</v>
      </c>
      <c r="AK22" s="108">
        <v>2531.8425051412723</v>
      </c>
      <c r="AL22" s="108">
        <v>2777.2517408515696</v>
      </c>
      <c r="AM22" s="108">
        <v>2738.3814242929648</v>
      </c>
      <c r="AN22" s="108">
        <v>2215.6429674690862</v>
      </c>
      <c r="AO22" s="108">
        <v>2282.4632350115949</v>
      </c>
      <c r="AP22" s="108">
        <v>2367.1076429675127</v>
      </c>
      <c r="AQ22" s="108">
        <v>2302.2761914552802</v>
      </c>
      <c r="AR22" s="108">
        <v>2272.9575604997422</v>
      </c>
      <c r="AS22" s="108">
        <v>2442.901460811102</v>
      </c>
      <c r="AT22" s="108">
        <v>2444.6715864798462</v>
      </c>
      <c r="AU22" s="108">
        <v>2386.5348445848763</v>
      </c>
      <c r="AV22" s="108">
        <v>2289.9372844547124</v>
      </c>
      <c r="AW22" s="108">
        <v>2405.3084416669722</v>
      </c>
      <c r="AX22" s="108">
        <v>2438.3912673606765</v>
      </c>
      <c r="AY22" s="134">
        <v>2318.8459007130964</v>
      </c>
      <c r="AZ22" s="134">
        <v>2111.4864096238325</v>
      </c>
      <c r="BA22" s="134">
        <v>1327.6439881537622</v>
      </c>
      <c r="BB22" s="134"/>
      <c r="BC22" s="108">
        <f t="shared" si="0"/>
        <v>-1077.66445351321</v>
      </c>
      <c r="BE22" s="121"/>
      <c r="BF22" s="121"/>
      <c r="BG22" s="121"/>
      <c r="BH22" s="269">
        <f t="shared" si="1"/>
        <v>-0.4480358671864747</v>
      </c>
    </row>
    <row r="23" spans="1:60" s="101" customFormat="1" ht="13.8" x14ac:dyDescent="0.3">
      <c r="A23" s="101">
        <v>19</v>
      </c>
      <c r="B23" s="126" t="s">
        <v>129</v>
      </c>
      <c r="C23" s="101" t="s">
        <v>155</v>
      </c>
      <c r="D23" s="108">
        <v>20.945701662666714</v>
      </c>
      <c r="E23" s="108">
        <v>21.935496028352105</v>
      </c>
      <c r="F23" s="108">
        <v>21.458282183320875</v>
      </c>
      <c r="G23" s="108">
        <v>20.938560686076084</v>
      </c>
      <c r="H23" s="108">
        <v>20.131384611297143</v>
      </c>
      <c r="I23" s="108">
        <v>21.578053580334256</v>
      </c>
      <c r="J23" s="108">
        <v>21.754438421179707</v>
      </c>
      <c r="K23" s="108">
        <v>21.748604063835096</v>
      </c>
      <c r="L23" s="108">
        <v>22.079320637879974</v>
      </c>
      <c r="M23" s="108">
        <v>22.117189509769197</v>
      </c>
      <c r="N23" s="108">
        <v>22.264925627526594</v>
      </c>
      <c r="O23" s="108">
        <v>23.256153441872936</v>
      </c>
      <c r="P23" s="108">
        <v>20.933800781032101</v>
      </c>
      <c r="Q23" s="108">
        <v>21.775095136883849</v>
      </c>
      <c r="R23" s="108">
        <v>21.502287357881539</v>
      </c>
      <c r="S23" s="108">
        <v>20.735628340102998</v>
      </c>
      <c r="T23" s="108">
        <v>19.438866350593198</v>
      </c>
      <c r="U23" s="108">
        <v>19.998918803239707</v>
      </c>
      <c r="V23" s="108">
        <v>20.155130162848099</v>
      </c>
      <c r="W23" s="108">
        <v>20.063329950029619</v>
      </c>
      <c r="X23" s="108">
        <v>19.20083960898824</v>
      </c>
      <c r="Y23" s="108">
        <v>20.261852827094252</v>
      </c>
      <c r="Z23" s="108">
        <v>20.331309677323674</v>
      </c>
      <c r="AA23" s="108">
        <v>19.447288720544343</v>
      </c>
      <c r="AB23" s="108">
        <v>18.417239304167975</v>
      </c>
      <c r="AC23" s="108">
        <v>19.648473109047845</v>
      </c>
      <c r="AD23" s="108">
        <v>19.738490078107862</v>
      </c>
      <c r="AE23" s="108">
        <v>19.161430982837171</v>
      </c>
      <c r="AF23" s="108">
        <v>18.72784171004103</v>
      </c>
      <c r="AG23" s="108">
        <v>19.904307481813827</v>
      </c>
      <c r="AH23" s="108">
        <v>19.953993286810601</v>
      </c>
      <c r="AI23" s="108">
        <v>19.567418319364148</v>
      </c>
      <c r="AJ23" s="108">
        <v>17.898216958837178</v>
      </c>
      <c r="AK23" s="108">
        <v>19.189425995424301</v>
      </c>
      <c r="AL23" s="108">
        <v>19.560206510513119</v>
      </c>
      <c r="AM23" s="108">
        <v>19.41034486028391</v>
      </c>
      <c r="AN23" s="108">
        <v>17.712978360908952</v>
      </c>
      <c r="AO23" s="108">
        <v>19.095274042054029</v>
      </c>
      <c r="AP23" s="108">
        <v>19.256395290630888</v>
      </c>
      <c r="AQ23" s="108">
        <v>18.488645922356831</v>
      </c>
      <c r="AR23" s="108">
        <v>16.960108142318401</v>
      </c>
      <c r="AS23" s="108">
        <v>18.573680038273569</v>
      </c>
      <c r="AT23" s="108">
        <v>18.969496742328403</v>
      </c>
      <c r="AU23" s="108">
        <v>17.975490263729309</v>
      </c>
      <c r="AV23" s="108">
        <v>17.011174162967198</v>
      </c>
      <c r="AW23" s="108">
        <v>18.625504911065267</v>
      </c>
      <c r="AX23" s="108">
        <v>19.010221288868202</v>
      </c>
      <c r="AY23" s="134">
        <v>18.030762294557409</v>
      </c>
      <c r="AZ23" s="134">
        <v>16.567032876556301</v>
      </c>
      <c r="BA23" s="134">
        <v>16.196197294907272</v>
      </c>
      <c r="BB23" s="134"/>
      <c r="BC23" s="108">
        <f t="shared" si="0"/>
        <v>-2.4293076161579954</v>
      </c>
      <c r="BE23" s="121"/>
      <c r="BF23" s="121"/>
      <c r="BG23" s="121"/>
      <c r="BH23" s="269">
        <f t="shared" si="1"/>
        <v>-0.13042908784259388</v>
      </c>
    </row>
    <row r="24" spans="1:60" s="101" customFormat="1" ht="13.8" x14ac:dyDescent="0.3">
      <c r="A24" s="101">
        <v>20</v>
      </c>
      <c r="B24" s="126" t="s">
        <v>129</v>
      </c>
      <c r="C24" s="101" t="s">
        <v>156</v>
      </c>
      <c r="D24" s="108">
        <v>10.010130785588171</v>
      </c>
      <c r="E24" s="108">
        <v>10.70768872823567</v>
      </c>
      <c r="F24" s="108">
        <v>10.658515878049789</v>
      </c>
      <c r="G24" s="108">
        <v>10.201131838599709</v>
      </c>
      <c r="H24" s="108">
        <v>9.3872704025380749</v>
      </c>
      <c r="I24" s="108">
        <v>10.157320001548841</v>
      </c>
      <c r="J24" s="108">
        <v>10.338551096747331</v>
      </c>
      <c r="K24" s="108">
        <v>9.9774606388622757</v>
      </c>
      <c r="L24" s="108">
        <v>9.7194992516030894</v>
      </c>
      <c r="M24" s="108">
        <v>9.9791003758133865</v>
      </c>
      <c r="N24" s="108">
        <v>10.229480807948635</v>
      </c>
      <c r="O24" s="108">
        <v>10.30951174635776</v>
      </c>
      <c r="P24" s="108">
        <v>9.2999904083853959</v>
      </c>
      <c r="Q24" s="108">
        <v>9.8794769755193421</v>
      </c>
      <c r="R24" s="108">
        <v>9.8789304407835168</v>
      </c>
      <c r="S24" s="108">
        <v>9.3564603868562575</v>
      </c>
      <c r="T24" s="108">
        <v>8.4113518297288454</v>
      </c>
      <c r="U24" s="108">
        <v>8.7415203892943509</v>
      </c>
      <c r="V24" s="108">
        <v>8.8949897073156077</v>
      </c>
      <c r="W24" s="108">
        <v>8.6855354039281512</v>
      </c>
      <c r="X24" s="108">
        <v>7.7214332482461776</v>
      </c>
      <c r="Y24" s="108">
        <v>8.2810175319371471</v>
      </c>
      <c r="Z24" s="108">
        <v>8.3904754896909797</v>
      </c>
      <c r="AA24" s="108">
        <v>7.8953058807775722</v>
      </c>
      <c r="AB24" s="108">
        <v>7.2658236005005046</v>
      </c>
      <c r="AC24" s="108">
        <v>7.8235241003987133</v>
      </c>
      <c r="AD24" s="108">
        <v>7.9420535453232688</v>
      </c>
      <c r="AE24" s="108">
        <v>7.6135286829372726</v>
      </c>
      <c r="AF24" s="108">
        <v>6.7428881721690219</v>
      </c>
      <c r="AG24" s="108">
        <v>7.2632495328404953</v>
      </c>
      <c r="AH24" s="108">
        <v>7.3751289056167373</v>
      </c>
      <c r="AI24" s="108">
        <v>7.1212830624592875</v>
      </c>
      <c r="AJ24" s="108">
        <v>6.0706880716129357</v>
      </c>
      <c r="AK24" s="108">
        <v>6.5597343813750379</v>
      </c>
      <c r="AL24" s="108">
        <v>6.7285195046690154</v>
      </c>
      <c r="AM24" s="108">
        <v>6.5277646630573134</v>
      </c>
      <c r="AN24" s="108">
        <v>5.7502370849891902</v>
      </c>
      <c r="AO24" s="108">
        <v>6.2493997742551484</v>
      </c>
      <c r="AP24" s="108">
        <v>6.3508509197751923</v>
      </c>
      <c r="AQ24" s="108">
        <v>6.0113067740693227</v>
      </c>
      <c r="AR24" s="108">
        <v>5.4860381433428422</v>
      </c>
      <c r="AS24" s="108">
        <v>6.0422420189488779</v>
      </c>
      <c r="AT24" s="108">
        <v>6.24617490530445</v>
      </c>
      <c r="AU24" s="108">
        <v>5.8342356467013294</v>
      </c>
      <c r="AV24" s="108">
        <v>5.4770061719676324</v>
      </c>
      <c r="AW24" s="108">
        <v>6.0293932787758973</v>
      </c>
      <c r="AX24" s="108">
        <v>6.2283927565033101</v>
      </c>
      <c r="AY24" s="134">
        <v>5.8243036323369894</v>
      </c>
      <c r="AZ24" s="134">
        <v>5.341853262141262</v>
      </c>
      <c r="BA24" s="134">
        <v>5.2031882969507777</v>
      </c>
      <c r="BB24" s="134"/>
      <c r="BC24" s="108">
        <f t="shared" si="0"/>
        <v>-0.82620498182511959</v>
      </c>
      <c r="BE24" s="121"/>
      <c r="BF24" s="121"/>
      <c r="BG24" s="121"/>
      <c r="BH24" s="269">
        <f t="shared" si="1"/>
        <v>-0.13702953906381399</v>
      </c>
    </row>
    <row r="25" spans="1:60" s="101" customFormat="1" ht="13.8" x14ac:dyDescent="0.3">
      <c r="A25" s="101">
        <v>21</v>
      </c>
      <c r="B25" s="126" t="s">
        <v>129</v>
      </c>
      <c r="C25" s="101" t="s">
        <v>157</v>
      </c>
      <c r="D25" s="108">
        <v>10.124589916396326</v>
      </c>
      <c r="E25" s="108">
        <v>10.103369872603475</v>
      </c>
      <c r="F25" s="108">
        <v>9.4677072925630554</v>
      </c>
      <c r="G25" s="108">
        <v>9.5815488748622943</v>
      </c>
      <c r="H25" s="108">
        <v>7.9919876518548536</v>
      </c>
      <c r="I25" s="108">
        <v>8.2795724562309534</v>
      </c>
      <c r="J25" s="108">
        <v>8.1255206436891534</v>
      </c>
      <c r="K25" s="108">
        <v>9.014825800585383</v>
      </c>
      <c r="L25" s="108">
        <v>8.5214460340220644</v>
      </c>
      <c r="M25" s="108">
        <v>7.8871924596482641</v>
      </c>
      <c r="N25" s="108">
        <v>7.4337771870194835</v>
      </c>
      <c r="O25" s="108">
        <v>8.7519922432517259</v>
      </c>
      <c r="P25" s="108">
        <v>9.0239237656678704</v>
      </c>
      <c r="Q25" s="108">
        <v>8.2419139786271494</v>
      </c>
      <c r="R25" s="108">
        <v>7.5499251966142582</v>
      </c>
      <c r="S25" s="108">
        <v>8.0160660654269389</v>
      </c>
      <c r="T25" s="108">
        <v>6.7802669684118699</v>
      </c>
      <c r="U25" s="108">
        <v>6.2287969744442693</v>
      </c>
      <c r="V25" s="108">
        <v>5.9089839092610088</v>
      </c>
      <c r="W25" s="108">
        <v>6.9977433588195295</v>
      </c>
      <c r="X25" s="108">
        <v>6.7582376316570469</v>
      </c>
      <c r="Y25" s="108">
        <v>6.1360423119663476</v>
      </c>
      <c r="Z25" s="108">
        <v>5.7497211119344067</v>
      </c>
      <c r="AA25" s="108">
        <v>6.2370395494360071</v>
      </c>
      <c r="AB25" s="108">
        <v>6.3188693163330907</v>
      </c>
      <c r="AC25" s="108">
        <v>5.9107273151066</v>
      </c>
      <c r="AD25" s="108">
        <v>5.61664570962549</v>
      </c>
      <c r="AE25" s="108">
        <v>6.0138523555042402</v>
      </c>
      <c r="AF25" s="108">
        <v>5.6080829109937245</v>
      </c>
      <c r="AG25" s="108">
        <v>5.2258151521357634</v>
      </c>
      <c r="AH25" s="108">
        <v>4.8240034419187241</v>
      </c>
      <c r="AI25" s="108">
        <v>5.3459510700181143</v>
      </c>
      <c r="AJ25" s="108">
        <v>5.189473558465501</v>
      </c>
      <c r="AK25" s="108">
        <v>4.8126876537772603</v>
      </c>
      <c r="AL25" s="108">
        <v>4.6896145128204507</v>
      </c>
      <c r="AM25" s="108">
        <v>5.6371901264450806</v>
      </c>
      <c r="AN25" s="108">
        <v>4.8389389744101425</v>
      </c>
      <c r="AO25" s="108">
        <v>4.518836939336432</v>
      </c>
      <c r="AP25" s="108">
        <v>4.4037054847178476</v>
      </c>
      <c r="AQ25" s="108">
        <v>4.7015200495537925</v>
      </c>
      <c r="AR25" s="108">
        <v>4.76504407495697</v>
      </c>
      <c r="AS25" s="108">
        <v>4.5067536635549494</v>
      </c>
      <c r="AT25" s="108">
        <v>4.4108532238444225</v>
      </c>
      <c r="AU25" s="108">
        <v>4.6475089618647303</v>
      </c>
      <c r="AV25" s="108">
        <v>4.8063173336875105</v>
      </c>
      <c r="AW25" s="108">
        <v>4.5531094616924301</v>
      </c>
      <c r="AX25" s="108">
        <v>4.4566686625496921</v>
      </c>
      <c r="AY25" s="134">
        <v>4.6923507000106204</v>
      </c>
      <c r="AZ25" s="134">
        <v>4.75746208854956</v>
      </c>
      <c r="BA25" s="134">
        <v>4.2903975368568705</v>
      </c>
      <c r="BB25" s="134"/>
      <c r="BC25" s="108">
        <f t="shared" si="0"/>
        <v>-0.26271192483555961</v>
      </c>
      <c r="BE25" s="121"/>
      <c r="BF25" s="121"/>
      <c r="BG25" s="121"/>
      <c r="BH25" s="269">
        <f t="shared" si="1"/>
        <v>-5.7699452878496649E-2</v>
      </c>
    </row>
    <row r="26" spans="1:60" s="101" customFormat="1" ht="13.8" x14ac:dyDescent="0.3">
      <c r="A26" s="101">
        <v>22</v>
      </c>
      <c r="B26" s="126" t="s">
        <v>129</v>
      </c>
      <c r="C26" s="101" t="s">
        <v>158</v>
      </c>
      <c r="D26" s="108">
        <v>21.009581358683278</v>
      </c>
      <c r="E26" s="108">
        <v>23.586805078587307</v>
      </c>
      <c r="F26" s="108">
        <v>23.74087256139072</v>
      </c>
      <c r="G26" s="108">
        <v>22.057840010236866</v>
      </c>
      <c r="H26" s="108">
        <v>20.982418198596886</v>
      </c>
      <c r="I26" s="108">
        <v>23.798304113314199</v>
      </c>
      <c r="J26" s="108">
        <v>24.337550560371028</v>
      </c>
      <c r="K26" s="108">
        <v>22.268327836772226</v>
      </c>
      <c r="L26" s="108">
        <v>19.04808583850966</v>
      </c>
      <c r="M26" s="108">
        <v>21.099200646821053</v>
      </c>
      <c r="N26" s="108">
        <v>21.844262171523766</v>
      </c>
      <c r="O26" s="108">
        <v>20.621598700860801</v>
      </c>
      <c r="P26" s="108">
        <v>20.357517572265202</v>
      </c>
      <c r="Q26" s="108">
        <v>22.737457880892507</v>
      </c>
      <c r="R26" s="108">
        <v>22.943558575418482</v>
      </c>
      <c r="S26" s="108">
        <v>21.239533381018827</v>
      </c>
      <c r="T26" s="108">
        <v>18.783008198525135</v>
      </c>
      <c r="U26" s="108">
        <v>20.033793261910834</v>
      </c>
      <c r="V26" s="108">
        <v>20.339509515056399</v>
      </c>
      <c r="W26" s="108">
        <v>19.33729426197694</v>
      </c>
      <c r="X26" s="108">
        <v>17.491610767695544</v>
      </c>
      <c r="Y26" s="108">
        <v>19.360082983389855</v>
      </c>
      <c r="Z26" s="108">
        <v>19.688437837974146</v>
      </c>
      <c r="AA26" s="108">
        <v>18.296388975166053</v>
      </c>
      <c r="AB26" s="108">
        <v>16.18560546950382</v>
      </c>
      <c r="AC26" s="108">
        <v>18.075631634215316</v>
      </c>
      <c r="AD26" s="108">
        <v>18.290834407561722</v>
      </c>
      <c r="AE26" s="108">
        <v>17.424005902346103</v>
      </c>
      <c r="AF26" s="108">
        <v>15.896601672591038</v>
      </c>
      <c r="AG26" s="108">
        <v>17.404865992914534</v>
      </c>
      <c r="AH26" s="108">
        <v>17.631601072773535</v>
      </c>
      <c r="AI26" s="108">
        <v>16.949522201859928</v>
      </c>
      <c r="AJ26" s="108">
        <v>14.638615770114098</v>
      </c>
      <c r="AK26" s="108">
        <v>16.312871479592481</v>
      </c>
      <c r="AL26" s="108">
        <v>16.751035531703533</v>
      </c>
      <c r="AM26" s="108">
        <v>15.972252790604204</v>
      </c>
      <c r="AN26" s="108">
        <v>14.436841826625482</v>
      </c>
      <c r="AO26" s="108">
        <v>16.147336762774781</v>
      </c>
      <c r="AP26" s="108">
        <v>16.356554130562376</v>
      </c>
      <c r="AQ26" s="108">
        <v>15.347539199786915</v>
      </c>
      <c r="AR26" s="108">
        <v>13.993734297789221</v>
      </c>
      <c r="AS26" s="108">
        <v>15.978065406740994</v>
      </c>
      <c r="AT26" s="108">
        <v>16.47212574707353</v>
      </c>
      <c r="AU26" s="108">
        <v>15.159024722276527</v>
      </c>
      <c r="AV26" s="108">
        <v>13.99976244919862</v>
      </c>
      <c r="AW26" s="108">
        <v>15.978348337098993</v>
      </c>
      <c r="AX26" s="108">
        <v>16.460263494353033</v>
      </c>
      <c r="AY26" s="134">
        <v>15.165271120677827</v>
      </c>
      <c r="AZ26" s="134">
        <v>13.679753299756319</v>
      </c>
      <c r="BA26" s="134">
        <v>13.602917560779593</v>
      </c>
      <c r="BB26" s="134"/>
      <c r="BC26" s="108">
        <f t="shared" si="0"/>
        <v>-2.3754307763193996</v>
      </c>
      <c r="BE26" s="121"/>
      <c r="BF26" s="121"/>
      <c r="BG26" s="121"/>
      <c r="BH26" s="269">
        <f t="shared" si="1"/>
        <v>-0.14866560211383395</v>
      </c>
    </row>
    <row r="27" spans="1:60" s="101" customFormat="1" ht="13.8" x14ac:dyDescent="0.3">
      <c r="A27" s="101">
        <v>23</v>
      </c>
      <c r="B27" s="126" t="s">
        <v>129</v>
      </c>
      <c r="C27" s="101" t="s">
        <v>159</v>
      </c>
      <c r="D27" s="108">
        <v>17.534165003690134</v>
      </c>
      <c r="E27" s="108">
        <v>19.424470661141484</v>
      </c>
      <c r="F27" s="108">
        <v>19.359838758668023</v>
      </c>
      <c r="G27" s="108">
        <v>18.523765738540114</v>
      </c>
      <c r="H27" s="108">
        <v>17.937366111393835</v>
      </c>
      <c r="I27" s="108">
        <v>19.842177072086159</v>
      </c>
      <c r="J27" s="108">
        <v>20.173138731082368</v>
      </c>
      <c r="K27" s="108">
        <v>19.154418789395386</v>
      </c>
      <c r="L27" s="108">
        <v>21.116949890664124</v>
      </c>
      <c r="M27" s="108">
        <v>22.765247933627425</v>
      </c>
      <c r="N27" s="108">
        <v>23.41806133083643</v>
      </c>
      <c r="O27" s="108">
        <v>23.047156380000501</v>
      </c>
      <c r="P27" s="108">
        <v>19.101172629357357</v>
      </c>
      <c r="Q27" s="108">
        <v>20.798990019865116</v>
      </c>
      <c r="R27" s="108">
        <v>20.92212468886548</v>
      </c>
      <c r="S27" s="108">
        <v>20.05274849072843</v>
      </c>
      <c r="T27" s="108">
        <v>20.853559386337505</v>
      </c>
      <c r="U27" s="108">
        <v>21.711719495761699</v>
      </c>
      <c r="V27" s="108">
        <v>21.852734619745792</v>
      </c>
      <c r="W27" s="108">
        <v>21.622705899914894</v>
      </c>
      <c r="X27" s="108">
        <v>19.324645726875421</v>
      </c>
      <c r="Y27" s="108">
        <v>20.957002260702073</v>
      </c>
      <c r="Z27" s="108">
        <v>21.096270016260465</v>
      </c>
      <c r="AA27" s="108">
        <v>20.258159913138556</v>
      </c>
      <c r="AB27" s="108">
        <v>18.281569829558187</v>
      </c>
      <c r="AC27" s="108">
        <v>19.922990590832203</v>
      </c>
      <c r="AD27" s="108">
        <v>20.012103984603549</v>
      </c>
      <c r="AE27" s="108">
        <v>19.775720518186798</v>
      </c>
      <c r="AF27" s="108">
        <v>19.152912001023328</v>
      </c>
      <c r="AG27" s="108">
        <v>20.469912873996719</v>
      </c>
      <c r="AH27" s="108">
        <v>20.420107550944294</v>
      </c>
      <c r="AI27" s="108">
        <v>20.337830882225287</v>
      </c>
      <c r="AJ27" s="108">
        <v>18.290297326499246</v>
      </c>
      <c r="AK27" s="108">
        <v>20.10754488044094</v>
      </c>
      <c r="AL27" s="108">
        <v>20.573539997339928</v>
      </c>
      <c r="AM27" s="108">
        <v>20.275046352186877</v>
      </c>
      <c r="AN27" s="108">
        <v>19.119762250210503</v>
      </c>
      <c r="AO27" s="108">
        <v>21.055194572067517</v>
      </c>
      <c r="AP27" s="108">
        <v>21.175734096059649</v>
      </c>
      <c r="AQ27" s="108">
        <v>20.342968583426561</v>
      </c>
      <c r="AR27" s="108">
        <v>17.598974393954162</v>
      </c>
      <c r="AS27" s="108">
        <v>19.888355684262571</v>
      </c>
      <c r="AT27" s="108">
        <v>20.236271076112384</v>
      </c>
      <c r="AU27" s="108">
        <v>19.037141889603969</v>
      </c>
      <c r="AV27" s="108">
        <v>17.737361191081064</v>
      </c>
      <c r="AW27" s="108">
        <v>20.040247310285572</v>
      </c>
      <c r="AX27" s="108">
        <v>20.379799109906685</v>
      </c>
      <c r="AY27" s="134">
        <v>19.18731977007107</v>
      </c>
      <c r="AZ27" s="134">
        <v>17.321296301766164</v>
      </c>
      <c r="BA27" s="134">
        <v>17.628461903165672</v>
      </c>
      <c r="BB27" s="134"/>
      <c r="BC27" s="108">
        <f t="shared" si="0"/>
        <v>-2.4117854071199005</v>
      </c>
      <c r="BE27" s="121"/>
      <c r="BF27" s="121"/>
      <c r="BG27" s="121"/>
      <c r="BH27" s="269">
        <f t="shared" si="1"/>
        <v>-0.120347088026307</v>
      </c>
    </row>
    <row r="28" spans="1:60" s="101" customFormat="1" ht="13.8" x14ac:dyDescent="0.3">
      <c r="A28" s="101">
        <v>24</v>
      </c>
      <c r="B28" s="126" t="s">
        <v>129</v>
      </c>
      <c r="C28" s="101" t="s">
        <v>160</v>
      </c>
      <c r="D28" s="108">
        <v>75.737782266147306</v>
      </c>
      <c r="E28" s="108">
        <v>68.9396363810351</v>
      </c>
      <c r="F28" s="108">
        <v>65.023027948979305</v>
      </c>
      <c r="G28" s="108">
        <v>70.795473899054613</v>
      </c>
      <c r="H28" s="108">
        <v>70.7316688949102</v>
      </c>
      <c r="I28" s="108">
        <v>62.346246186967711</v>
      </c>
      <c r="J28" s="108">
        <v>61.359597020830407</v>
      </c>
      <c r="K28" s="108">
        <v>76.265994631435007</v>
      </c>
      <c r="L28" s="108">
        <v>87.495198484843456</v>
      </c>
      <c r="M28" s="108">
        <v>68.949817558149761</v>
      </c>
      <c r="N28" s="108">
        <v>66.591417690767557</v>
      </c>
      <c r="O28" s="108">
        <v>87.535362059139345</v>
      </c>
      <c r="P28" s="108">
        <v>72.503050567051091</v>
      </c>
      <c r="Q28" s="108">
        <v>62.864804011556302</v>
      </c>
      <c r="R28" s="108">
        <v>59.6117008631334</v>
      </c>
      <c r="S28" s="108">
        <v>64.049479942086194</v>
      </c>
      <c r="T28" s="108">
        <v>60.646259946810581</v>
      </c>
      <c r="U28" s="108">
        <v>53.98215068870558</v>
      </c>
      <c r="V28" s="108">
        <v>52.934831325469482</v>
      </c>
      <c r="W28" s="108">
        <v>63.01201744848558</v>
      </c>
      <c r="X28" s="108">
        <v>57.300372535018177</v>
      </c>
      <c r="Y28" s="108">
        <v>50.276482663943483</v>
      </c>
      <c r="Z28" s="108">
        <v>47.771618490790082</v>
      </c>
      <c r="AA28" s="108">
        <v>51.881183150601181</v>
      </c>
      <c r="AB28" s="108">
        <v>58.885652871062987</v>
      </c>
      <c r="AC28" s="108">
        <v>52.121321994575084</v>
      </c>
      <c r="AD28" s="108">
        <v>51.021504616587386</v>
      </c>
      <c r="AE28" s="108">
        <v>54.276470789833581</v>
      </c>
      <c r="AF28" s="108">
        <v>54.606921498490777</v>
      </c>
      <c r="AG28" s="108">
        <v>50.879945384048277</v>
      </c>
      <c r="AH28" s="108">
        <v>48.624422092524178</v>
      </c>
      <c r="AI28" s="108">
        <v>52.86684911237338</v>
      </c>
      <c r="AJ28" s="108">
        <v>52.367793861643619</v>
      </c>
      <c r="AK28" s="108">
        <v>47.460190758825313</v>
      </c>
      <c r="AL28" s="108">
        <v>46.871827636417017</v>
      </c>
      <c r="AM28" s="108">
        <v>55.329772083413715</v>
      </c>
      <c r="AN28" s="108">
        <v>49.987031048946314</v>
      </c>
      <c r="AO28" s="108">
        <v>45.79631404673561</v>
      </c>
      <c r="AP28" s="108">
        <v>45.359731845060708</v>
      </c>
      <c r="AQ28" s="108">
        <v>48.366493492812104</v>
      </c>
      <c r="AR28" s="108">
        <v>48.828078186317775</v>
      </c>
      <c r="AS28" s="108">
        <v>44.963943285497074</v>
      </c>
      <c r="AT28" s="108">
        <v>44.815850564931573</v>
      </c>
      <c r="AU28" s="108">
        <v>47.453188766571671</v>
      </c>
      <c r="AV28" s="108">
        <v>49.03945857596247</v>
      </c>
      <c r="AW28" s="108">
        <v>45.196007212832171</v>
      </c>
      <c r="AX28" s="108">
        <v>45.034152050188872</v>
      </c>
      <c r="AY28" s="134">
        <v>47.68294566203577</v>
      </c>
      <c r="AZ28" s="134">
        <v>48.555463972004475</v>
      </c>
      <c r="BA28" s="134">
        <v>42.668608886659769</v>
      </c>
      <c r="BB28" s="134"/>
      <c r="BC28" s="108">
        <f t="shared" si="0"/>
        <v>-2.5273983261724027</v>
      </c>
      <c r="BE28" s="121"/>
      <c r="BF28" s="121"/>
      <c r="BG28" s="121"/>
      <c r="BH28" s="269">
        <f t="shared" si="1"/>
        <v>-5.5920831994531128E-2</v>
      </c>
    </row>
    <row r="29" spans="1:60" s="101" customFormat="1" ht="13.8" x14ac:dyDescent="0.3">
      <c r="A29" s="101">
        <v>25</v>
      </c>
      <c r="B29" s="126" t="s">
        <v>129</v>
      </c>
      <c r="C29" s="101" t="s">
        <v>161</v>
      </c>
      <c r="D29" s="108">
        <v>106.98538608744465</v>
      </c>
      <c r="E29" s="108">
        <v>116.17109082772488</v>
      </c>
      <c r="F29" s="108">
        <v>114.52119746051252</v>
      </c>
      <c r="G29" s="108">
        <v>109.63226199030673</v>
      </c>
      <c r="H29" s="108">
        <v>100.1707144616272</v>
      </c>
      <c r="I29" s="108">
        <v>110.80703206373495</v>
      </c>
      <c r="J29" s="108">
        <v>112.21579238628118</v>
      </c>
      <c r="K29" s="108">
        <v>107.90703041117878</v>
      </c>
      <c r="L29" s="108">
        <v>100.79164672441379</v>
      </c>
      <c r="M29" s="108">
        <v>106.58000304534244</v>
      </c>
      <c r="N29" s="108">
        <v>108.08037810463117</v>
      </c>
      <c r="O29" s="108">
        <v>108.28816097516891</v>
      </c>
      <c r="P29" s="108">
        <v>103.21460530830895</v>
      </c>
      <c r="Q29" s="108">
        <v>109.86494348675812</v>
      </c>
      <c r="R29" s="108">
        <v>108.81504139579397</v>
      </c>
      <c r="S29" s="108">
        <v>104.46176754343156</v>
      </c>
      <c r="T29" s="108">
        <v>95.161275573063932</v>
      </c>
      <c r="U29" s="108">
        <v>98.473713771225718</v>
      </c>
      <c r="V29" s="108">
        <v>98.755872074307931</v>
      </c>
      <c r="W29" s="108">
        <v>98.234205172373038</v>
      </c>
      <c r="X29" s="108">
        <v>91.214526360676487</v>
      </c>
      <c r="Y29" s="108">
        <v>97.099307556219259</v>
      </c>
      <c r="Z29" s="108">
        <v>97.250211221958125</v>
      </c>
      <c r="AA29" s="108">
        <v>93.440188786557357</v>
      </c>
      <c r="AB29" s="108">
        <v>87.040789820770883</v>
      </c>
      <c r="AC29" s="108">
        <v>93.659261446018959</v>
      </c>
      <c r="AD29" s="108">
        <v>93.649940740468011</v>
      </c>
      <c r="AE29" s="108">
        <v>91.867477719058442</v>
      </c>
      <c r="AF29" s="108">
        <v>85.500130576697131</v>
      </c>
      <c r="AG29" s="108">
        <v>90.590865583732707</v>
      </c>
      <c r="AH29" s="108">
        <v>90.090809248213361</v>
      </c>
      <c r="AI29" s="108">
        <v>89.468188431481053</v>
      </c>
      <c r="AJ29" s="108">
        <v>78.14979583813286</v>
      </c>
      <c r="AK29" s="108">
        <v>84.320237207322862</v>
      </c>
      <c r="AL29" s="108">
        <v>85.856489692575167</v>
      </c>
      <c r="AM29" s="108">
        <v>85.69219538162281</v>
      </c>
      <c r="AN29" s="108">
        <v>76.069438119807273</v>
      </c>
      <c r="AO29" s="108">
        <v>82.33428871084466</v>
      </c>
      <c r="AP29" s="108">
        <v>82.704881381113296</v>
      </c>
      <c r="AQ29" s="108">
        <v>79.798523894406941</v>
      </c>
      <c r="AR29" s="108">
        <v>73.132915051583183</v>
      </c>
      <c r="AS29" s="108">
        <v>80.857756868336793</v>
      </c>
      <c r="AT29" s="108">
        <v>82.308558403714727</v>
      </c>
      <c r="AU29" s="108">
        <v>77.902473882246667</v>
      </c>
      <c r="AV29" s="108">
        <v>73.483531134036483</v>
      </c>
      <c r="AW29" s="108">
        <v>81.231129606644501</v>
      </c>
      <c r="AX29" s="108">
        <v>82.639130883475119</v>
      </c>
      <c r="AY29" s="134">
        <v>78.282527821451964</v>
      </c>
      <c r="AZ29" s="134">
        <v>71.828795226856883</v>
      </c>
      <c r="BA29" s="134">
        <v>70.817290545784999</v>
      </c>
      <c r="BB29" s="134"/>
      <c r="BC29" s="108">
        <f t="shared" si="0"/>
        <v>-10.413839060859502</v>
      </c>
      <c r="BE29" s="121"/>
      <c r="BF29" s="121"/>
      <c r="BG29" s="121"/>
      <c r="BH29" s="269">
        <f t="shared" si="1"/>
        <v>-0.12820010150403816</v>
      </c>
    </row>
    <row r="30" spans="1:60" s="101" customFormat="1" ht="13.8" x14ac:dyDescent="0.3">
      <c r="A30" s="101">
        <v>26</v>
      </c>
      <c r="B30" s="126" t="s">
        <v>129</v>
      </c>
      <c r="C30" s="101" t="s">
        <v>162</v>
      </c>
      <c r="D30" s="108">
        <v>20.669802396016607</v>
      </c>
      <c r="E30" s="108">
        <v>23.069924624579155</v>
      </c>
      <c r="F30" s="108">
        <v>23.215128765748197</v>
      </c>
      <c r="G30" s="108">
        <v>21.701118860345083</v>
      </c>
      <c r="H30" s="108">
        <v>20.420311433731442</v>
      </c>
      <c r="I30" s="108">
        <v>22.98404598837908</v>
      </c>
      <c r="J30" s="108">
        <v>23.504307474186277</v>
      </c>
      <c r="K30" s="108">
        <v>21.640712887312226</v>
      </c>
      <c r="L30" s="108">
        <v>19.808286455369295</v>
      </c>
      <c r="M30" s="108">
        <v>21.672117778588163</v>
      </c>
      <c r="N30" s="108">
        <v>22.46456223757265</v>
      </c>
      <c r="O30" s="108">
        <v>21.376934317505299</v>
      </c>
      <c r="P30" s="108">
        <v>20.151963240680139</v>
      </c>
      <c r="Q30" s="108">
        <v>22.466319489948685</v>
      </c>
      <c r="R30" s="108">
        <v>22.703668717757534</v>
      </c>
      <c r="S30" s="108">
        <v>20.936126269523701</v>
      </c>
      <c r="T30" s="108">
        <v>18.920478094832063</v>
      </c>
      <c r="U30" s="108">
        <v>20.25498293777289</v>
      </c>
      <c r="V30" s="108">
        <v>20.657632741765845</v>
      </c>
      <c r="W30" s="108">
        <v>19.460867643825306</v>
      </c>
      <c r="X30" s="108">
        <v>17.572594714540703</v>
      </c>
      <c r="Y30" s="108">
        <v>19.54311593933663</v>
      </c>
      <c r="Z30" s="108">
        <v>19.968808808006891</v>
      </c>
      <c r="AA30" s="108">
        <v>18.333776655269457</v>
      </c>
      <c r="AB30" s="108">
        <v>16.910362760692855</v>
      </c>
      <c r="AC30" s="108">
        <v>18.958713692021767</v>
      </c>
      <c r="AD30" s="108">
        <v>19.283028617345515</v>
      </c>
      <c r="AE30" s="108">
        <v>18.113369405955062</v>
      </c>
      <c r="AF30" s="108">
        <v>16.904259844706505</v>
      </c>
      <c r="AG30" s="108">
        <v>18.660703859156897</v>
      </c>
      <c r="AH30" s="108">
        <v>19.050633899503669</v>
      </c>
      <c r="AI30" s="108">
        <v>18.065212655366363</v>
      </c>
      <c r="AJ30" s="108">
        <v>15.751349738383734</v>
      </c>
      <c r="AK30" s="108">
        <v>17.575906901750429</v>
      </c>
      <c r="AL30" s="108">
        <v>18.081471087189115</v>
      </c>
      <c r="AM30" s="108">
        <v>17.055451503244662</v>
      </c>
      <c r="AN30" s="108">
        <v>15.240713336035789</v>
      </c>
      <c r="AO30" s="108">
        <v>17.079915379350702</v>
      </c>
      <c r="AP30" s="108">
        <v>17.358793803168037</v>
      </c>
      <c r="AQ30" s="108">
        <v>16.176983371785248</v>
      </c>
      <c r="AR30" s="108">
        <v>14.780448789331357</v>
      </c>
      <c r="AS30" s="108">
        <v>16.837356986024165</v>
      </c>
      <c r="AT30" s="108">
        <v>17.395654275721977</v>
      </c>
      <c r="AU30" s="108">
        <v>15.993491622172266</v>
      </c>
      <c r="AV30" s="108">
        <v>14.771597968110857</v>
      </c>
      <c r="AW30" s="108">
        <v>16.820239755735464</v>
      </c>
      <c r="AX30" s="108">
        <v>17.36507763541238</v>
      </c>
      <c r="AY30" s="134">
        <v>15.983616331579967</v>
      </c>
      <c r="AZ30" s="134">
        <v>14.389721949165057</v>
      </c>
      <c r="BA30" s="134">
        <v>14.540568221135864</v>
      </c>
      <c r="BB30" s="134"/>
      <c r="BC30" s="108">
        <f t="shared" si="0"/>
        <v>-2.2796715345996006</v>
      </c>
      <c r="BE30" s="121"/>
      <c r="BF30" s="121"/>
      <c r="BG30" s="121"/>
      <c r="BH30" s="269">
        <f t="shared" si="1"/>
        <v>-0.13553145304140302</v>
      </c>
    </row>
    <row r="31" spans="1:60" s="101" customFormat="1" ht="13.8" x14ac:dyDescent="0.3">
      <c r="A31" s="101">
        <v>27</v>
      </c>
      <c r="B31" s="126" t="s">
        <v>129</v>
      </c>
      <c r="C31" s="101" t="s">
        <v>163</v>
      </c>
      <c r="D31" s="108">
        <v>100.96464602290783</v>
      </c>
      <c r="E31" s="108">
        <v>111.5261998195528</v>
      </c>
      <c r="F31" s="108">
        <v>109.57941040362881</v>
      </c>
      <c r="G31" s="108">
        <v>107.18136502827515</v>
      </c>
      <c r="H31" s="108">
        <v>103.81117986946178</v>
      </c>
      <c r="I31" s="108">
        <v>114.05537496630542</v>
      </c>
      <c r="J31" s="108">
        <v>115.10119584126868</v>
      </c>
      <c r="K31" s="108">
        <v>112.07404989760062</v>
      </c>
      <c r="L31" s="108">
        <v>115.53986763223615</v>
      </c>
      <c r="M31" s="108">
        <v>124.40348764495901</v>
      </c>
      <c r="N31" s="108">
        <v>126.72125918726394</v>
      </c>
      <c r="O31" s="108">
        <v>127.95213854694701</v>
      </c>
      <c r="P31" s="108">
        <v>120.90716068316381</v>
      </c>
      <c r="Q31" s="108">
        <v>131.19344485962407</v>
      </c>
      <c r="R31" s="108">
        <v>131.49705930556161</v>
      </c>
      <c r="S31" s="108">
        <v>127.81482065352357</v>
      </c>
      <c r="T31" s="108">
        <v>117.60509631729416</v>
      </c>
      <c r="U31" s="108">
        <v>122.2467338713177</v>
      </c>
      <c r="V31" s="108">
        <v>122.62235307551677</v>
      </c>
      <c r="W31" s="108">
        <v>122.0992460632811</v>
      </c>
      <c r="X31" s="108">
        <v>122.55633600518557</v>
      </c>
      <c r="Y31" s="108">
        <v>132.8323340142199</v>
      </c>
      <c r="Z31" s="108">
        <v>133.36560424269251</v>
      </c>
      <c r="AA31" s="108">
        <v>128.79144020530643</v>
      </c>
      <c r="AB31" s="108">
        <v>107.16297264501561</v>
      </c>
      <c r="AC31" s="108">
        <v>117.22736589325619</v>
      </c>
      <c r="AD31" s="108">
        <v>117.55012817275838</v>
      </c>
      <c r="AE31" s="108">
        <v>116.28250778445909</v>
      </c>
      <c r="AF31" s="108">
        <v>111.45693183785004</v>
      </c>
      <c r="AG31" s="108">
        <v>119.23410738988306</v>
      </c>
      <c r="AH31" s="108">
        <v>118.80356377202642</v>
      </c>
      <c r="AI31" s="108">
        <v>118.33851563653569</v>
      </c>
      <c r="AJ31" s="108">
        <v>105.42450281015429</v>
      </c>
      <c r="AK31" s="108">
        <v>116.04784595572579</v>
      </c>
      <c r="AL31" s="108">
        <v>118.57502125382213</v>
      </c>
      <c r="AM31" s="108">
        <v>116.86941887873562</v>
      </c>
      <c r="AN31" s="108">
        <v>105.65137553539714</v>
      </c>
      <c r="AO31" s="108">
        <v>115.97460326262021</v>
      </c>
      <c r="AP31" s="108">
        <v>116.23672302749378</v>
      </c>
      <c r="AQ31" s="108">
        <v>112.40536457917307</v>
      </c>
      <c r="AR31" s="108">
        <v>108.01050162221804</v>
      </c>
      <c r="AS31" s="108">
        <v>122.08500743390124</v>
      </c>
      <c r="AT31" s="108">
        <v>123.70789053523661</v>
      </c>
      <c r="AU31" s="108">
        <v>116.89583823039534</v>
      </c>
      <c r="AV31" s="108">
        <v>109.03745239313704</v>
      </c>
      <c r="AW31" s="108">
        <v>123.22853394144424</v>
      </c>
      <c r="AX31" s="108">
        <v>124.81130772825462</v>
      </c>
      <c r="AY31" s="134">
        <v>118.01387852543733</v>
      </c>
      <c r="AZ31" s="134">
        <v>106.19457282982205</v>
      </c>
      <c r="BA31" s="134">
        <v>112.93863035451925</v>
      </c>
      <c r="BB31" s="134"/>
      <c r="BC31" s="108">
        <f t="shared" si="0"/>
        <v>-10.289903586924993</v>
      </c>
      <c r="BE31" s="121"/>
      <c r="BF31" s="121"/>
      <c r="BG31" s="121"/>
      <c r="BH31" s="269">
        <f t="shared" si="1"/>
        <v>-8.3502604939003411E-2</v>
      </c>
    </row>
    <row r="32" spans="1:60" s="101" customFormat="1" ht="13.8" x14ac:dyDescent="0.3">
      <c r="A32" s="101">
        <v>28</v>
      </c>
      <c r="B32" s="126" t="s">
        <v>129</v>
      </c>
      <c r="C32" s="101" t="s">
        <v>164</v>
      </c>
      <c r="D32" s="108">
        <v>16.798746401493531</v>
      </c>
      <c r="E32" s="108">
        <v>18.01794506951148</v>
      </c>
      <c r="F32" s="108">
        <v>17.738618329995592</v>
      </c>
      <c r="G32" s="108">
        <v>17.083564440956959</v>
      </c>
      <c r="H32" s="108">
        <v>16.553704835836434</v>
      </c>
      <c r="I32" s="108">
        <v>18.143230719877817</v>
      </c>
      <c r="J32" s="108">
        <v>18.371015888784846</v>
      </c>
      <c r="K32" s="108">
        <v>17.805131831330925</v>
      </c>
      <c r="L32" s="108">
        <v>17.526546802804528</v>
      </c>
      <c r="M32" s="108">
        <v>18.253090924313391</v>
      </c>
      <c r="N32" s="108">
        <v>18.53281765759867</v>
      </c>
      <c r="O32" s="108">
        <v>18.714604943874829</v>
      </c>
      <c r="P32" s="108">
        <v>17.026062734332584</v>
      </c>
      <c r="Q32" s="108">
        <v>18.296305494917107</v>
      </c>
      <c r="R32" s="108">
        <v>18.247787415439312</v>
      </c>
      <c r="S32" s="108">
        <v>17.281975367593922</v>
      </c>
      <c r="T32" s="108">
        <v>16.112011763159593</v>
      </c>
      <c r="U32" s="108">
        <v>16.885796622037102</v>
      </c>
      <c r="V32" s="108">
        <v>17.080029616626089</v>
      </c>
      <c r="W32" s="108">
        <v>16.606148987516129</v>
      </c>
      <c r="X32" s="108">
        <v>15.718143503771767</v>
      </c>
      <c r="Y32" s="108">
        <v>17.025758369220846</v>
      </c>
      <c r="Z32" s="108">
        <v>17.220138888571878</v>
      </c>
      <c r="AA32" s="108">
        <v>16.17080993396613</v>
      </c>
      <c r="AB32" s="108">
        <v>15.279880436040449</v>
      </c>
      <c r="AC32" s="108">
        <v>16.693936302184099</v>
      </c>
      <c r="AD32" s="108">
        <v>16.827129815137912</v>
      </c>
      <c r="AE32" s="108">
        <v>16.118267667482421</v>
      </c>
      <c r="AF32" s="108">
        <v>15.357731325330205</v>
      </c>
      <c r="AG32" s="108">
        <v>16.586716465558776</v>
      </c>
      <c r="AH32" s="108">
        <v>16.731738295655799</v>
      </c>
      <c r="AI32" s="108">
        <v>16.182601616839772</v>
      </c>
      <c r="AJ32" s="108">
        <v>14.204973388305635</v>
      </c>
      <c r="AK32" s="108">
        <v>15.519759704353893</v>
      </c>
      <c r="AL32" s="108">
        <v>15.880777185983856</v>
      </c>
      <c r="AM32" s="108">
        <v>15.390767471475087</v>
      </c>
      <c r="AN32" s="108">
        <v>13.792076389778943</v>
      </c>
      <c r="AO32" s="108">
        <v>15.16810531991659</v>
      </c>
      <c r="AP32" s="108">
        <v>15.363031945320895</v>
      </c>
      <c r="AQ32" s="108">
        <v>14.492133003694834</v>
      </c>
      <c r="AR32" s="108">
        <v>13.730910724558949</v>
      </c>
      <c r="AS32" s="108">
        <v>15.342473224022124</v>
      </c>
      <c r="AT32" s="108">
        <v>15.788306240786705</v>
      </c>
      <c r="AU32" s="108">
        <v>14.686924886573486</v>
      </c>
      <c r="AV32" s="108">
        <v>13.72948596588795</v>
      </c>
      <c r="AW32" s="108">
        <v>15.334466521114324</v>
      </c>
      <c r="AX32" s="108">
        <v>15.768549371312906</v>
      </c>
      <c r="AY32" s="134">
        <v>14.685028887266485</v>
      </c>
      <c r="AZ32" s="134">
        <v>13.446844833976449</v>
      </c>
      <c r="BA32" s="134">
        <v>13.376881052566924</v>
      </c>
      <c r="BB32" s="134"/>
      <c r="BC32" s="108">
        <f t="shared" si="0"/>
        <v>-1.9575854685473999</v>
      </c>
      <c r="BE32" s="121"/>
      <c r="BF32" s="121"/>
      <c r="BG32" s="121"/>
      <c r="BH32" s="269">
        <f t="shared" si="1"/>
        <v>-0.12765918304702428</v>
      </c>
    </row>
    <row r="33" spans="1:72" s="101" customFormat="1" ht="13.8" x14ac:dyDescent="0.3">
      <c r="A33" s="101">
        <v>29</v>
      </c>
      <c r="B33" s="126" t="s">
        <v>129</v>
      </c>
      <c r="C33" s="101" t="s">
        <v>165</v>
      </c>
      <c r="D33" s="108">
        <v>42.731651877648964</v>
      </c>
      <c r="E33" s="108">
        <v>44.324575319337555</v>
      </c>
      <c r="F33" s="108">
        <v>44.467965340749899</v>
      </c>
      <c r="G33" s="108">
        <v>43.418842319142655</v>
      </c>
      <c r="H33" s="108">
        <v>39.285017617186895</v>
      </c>
      <c r="I33" s="108">
        <v>40.955449381650425</v>
      </c>
      <c r="J33" s="108">
        <v>41.313210098932991</v>
      </c>
      <c r="K33" s="108">
        <v>40.027743210427538</v>
      </c>
      <c r="L33" s="108">
        <v>42.600993914260009</v>
      </c>
      <c r="M33" s="108">
        <v>43.80686918477798</v>
      </c>
      <c r="N33" s="108">
        <v>44.360965184086652</v>
      </c>
      <c r="O33" s="108">
        <v>43.576203518516571</v>
      </c>
      <c r="P33" s="108">
        <v>36.44950965360492</v>
      </c>
      <c r="Q33" s="108">
        <v>37.97705281733726</v>
      </c>
      <c r="R33" s="108">
        <v>38.160671235181134</v>
      </c>
      <c r="S33" s="108">
        <v>36.968565886467857</v>
      </c>
      <c r="T33" s="108">
        <v>35.713697849415098</v>
      </c>
      <c r="U33" s="108">
        <v>36.661599243089462</v>
      </c>
      <c r="V33" s="108">
        <v>36.956332322092514</v>
      </c>
      <c r="W33" s="108">
        <v>36.068380790657883</v>
      </c>
      <c r="X33" s="108">
        <v>30.916535752971996</v>
      </c>
      <c r="Y33" s="108">
        <v>32.29568884664738</v>
      </c>
      <c r="Z33" s="108">
        <v>32.610898294208219</v>
      </c>
      <c r="AA33" s="108">
        <v>31.448828402847845</v>
      </c>
      <c r="AB33" s="108">
        <v>32.349778886650498</v>
      </c>
      <c r="AC33" s="108">
        <v>33.768619161227662</v>
      </c>
      <c r="AD33" s="108">
        <v>34.007828648733494</v>
      </c>
      <c r="AE33" s="108">
        <v>33.168320722509165</v>
      </c>
      <c r="AF33" s="108">
        <v>32.932988905711923</v>
      </c>
      <c r="AG33" s="108">
        <v>34.131256474973824</v>
      </c>
      <c r="AH33" s="108">
        <v>34.422035415188098</v>
      </c>
      <c r="AI33" s="108">
        <v>33.7152720925531</v>
      </c>
      <c r="AJ33" s="108">
        <v>29.456857958384305</v>
      </c>
      <c r="AK33" s="108">
        <v>30.725969650679961</v>
      </c>
      <c r="AL33" s="108">
        <v>31.075498205067419</v>
      </c>
      <c r="AM33" s="108">
        <v>30.296893703412543</v>
      </c>
      <c r="AN33" s="108">
        <v>39.281798547324833</v>
      </c>
      <c r="AO33" s="108">
        <v>40.575187920142724</v>
      </c>
      <c r="AP33" s="108">
        <v>40.783659014562176</v>
      </c>
      <c r="AQ33" s="108">
        <v>39.9207497264251</v>
      </c>
      <c r="AR33" s="108">
        <v>38.719800109061367</v>
      </c>
      <c r="AS33" s="108">
        <v>40.118768877247298</v>
      </c>
      <c r="AT33" s="108">
        <v>40.53437426435805</v>
      </c>
      <c r="AU33" s="108">
        <v>39.52950730105465</v>
      </c>
      <c r="AV33" s="108">
        <v>38.690129537810854</v>
      </c>
      <c r="AW33" s="108">
        <v>40.080215359565997</v>
      </c>
      <c r="AX33" s="108">
        <v>40.485935335079354</v>
      </c>
      <c r="AY33" s="134">
        <v>39.49720990271598</v>
      </c>
      <c r="AZ33" s="134">
        <v>38.482825213260199</v>
      </c>
      <c r="BA33" s="134">
        <v>38.326607570573572</v>
      </c>
      <c r="BB33" s="134"/>
      <c r="BC33" s="108">
        <f t="shared" si="0"/>
        <v>-1.7536077889924258</v>
      </c>
      <c r="BE33" s="121"/>
      <c r="BF33" s="121"/>
      <c r="BG33" s="121"/>
      <c r="BH33" s="269">
        <f t="shared" si="1"/>
        <v>-4.3752454253564554E-2</v>
      </c>
    </row>
    <row r="34" spans="1:72" s="101" customFormat="1" ht="13.8" x14ac:dyDescent="0.3">
      <c r="A34" s="101">
        <v>30</v>
      </c>
      <c r="B34" s="126" t="s">
        <v>129</v>
      </c>
      <c r="C34" s="101" t="s">
        <v>166</v>
      </c>
      <c r="D34" s="108">
        <v>6.7587455178539555</v>
      </c>
      <c r="E34" s="108">
        <v>7.3715314124409801</v>
      </c>
      <c r="F34" s="108">
        <v>7.3455956370754523</v>
      </c>
      <c r="G34" s="108">
        <v>7.1701077147745815</v>
      </c>
      <c r="H34" s="108">
        <v>6.9929290883347637</v>
      </c>
      <c r="I34" s="108">
        <v>7.567895778997797</v>
      </c>
      <c r="J34" s="108">
        <v>7.6964806664279513</v>
      </c>
      <c r="K34" s="108">
        <v>7.420533592793662</v>
      </c>
      <c r="L34" s="108">
        <v>7.5160813211349193</v>
      </c>
      <c r="M34" s="108">
        <v>7.8330738017273145</v>
      </c>
      <c r="N34" s="108">
        <v>8.0964301947896775</v>
      </c>
      <c r="O34" s="108">
        <v>8.1512470777028803</v>
      </c>
      <c r="P34" s="108">
        <v>7.807744135524449</v>
      </c>
      <c r="Q34" s="108">
        <v>8.4862617704622014</v>
      </c>
      <c r="R34" s="108">
        <v>8.5876985971409301</v>
      </c>
      <c r="S34" s="108">
        <v>8.1296112527360389</v>
      </c>
      <c r="T34" s="108">
        <v>7.5830473281443682</v>
      </c>
      <c r="U34" s="108">
        <v>7.9874363514472382</v>
      </c>
      <c r="V34" s="108">
        <v>8.1575384073162596</v>
      </c>
      <c r="W34" s="108">
        <v>7.848835906681594</v>
      </c>
      <c r="X34" s="108">
        <v>7.4439150677213384</v>
      </c>
      <c r="Y34" s="108">
        <v>8.1820528417757306</v>
      </c>
      <c r="Z34" s="108">
        <v>8.3427158969038011</v>
      </c>
      <c r="AA34" s="108">
        <v>7.7688073683435084</v>
      </c>
      <c r="AB34" s="108">
        <v>7.3247953895500624</v>
      </c>
      <c r="AC34" s="108">
        <v>8.0782370580224434</v>
      </c>
      <c r="AD34" s="108">
        <v>8.231195946260538</v>
      </c>
      <c r="AE34" s="108">
        <v>7.8405541103733443</v>
      </c>
      <c r="AF34" s="108">
        <v>7.7136334137965203</v>
      </c>
      <c r="AG34" s="108">
        <v>8.438641082997222</v>
      </c>
      <c r="AH34" s="108">
        <v>8.600294183509904</v>
      </c>
      <c r="AI34" s="108">
        <v>8.2535880463125419</v>
      </c>
      <c r="AJ34" s="108">
        <v>7.7638781032081878</v>
      </c>
      <c r="AK34" s="108">
        <v>8.6043533347896393</v>
      </c>
      <c r="AL34" s="108">
        <v>8.8565943154201676</v>
      </c>
      <c r="AM34" s="108">
        <v>8.4195772282946901</v>
      </c>
      <c r="AN34" s="108">
        <v>7.4104193063861086</v>
      </c>
      <c r="AO34" s="108">
        <v>8.2334921748979912</v>
      </c>
      <c r="AP34" s="108">
        <v>8.3588502998294629</v>
      </c>
      <c r="AQ34" s="108">
        <v>7.8638440600710329</v>
      </c>
      <c r="AR34" s="108">
        <v>7.0499787263231095</v>
      </c>
      <c r="AS34" s="108">
        <v>7.984943879526015</v>
      </c>
      <c r="AT34" s="108">
        <v>8.2467503221174638</v>
      </c>
      <c r="AU34" s="108">
        <v>7.6228241878271792</v>
      </c>
      <c r="AV34" s="108">
        <v>7.0518835689029089</v>
      </c>
      <c r="AW34" s="108">
        <v>7.9838184630765552</v>
      </c>
      <c r="AX34" s="108">
        <v>8.239538819838673</v>
      </c>
      <c r="AY34" s="134">
        <v>7.6247375529972397</v>
      </c>
      <c r="AZ34" s="134">
        <v>6.9498241251593287</v>
      </c>
      <c r="BA34" s="134">
        <v>6.9855951750582346</v>
      </c>
      <c r="BB34" s="134"/>
      <c r="BC34" s="108">
        <f t="shared" si="0"/>
        <v>-0.99822328801832061</v>
      </c>
      <c r="BE34" s="121"/>
      <c r="BF34" s="121"/>
      <c r="BG34" s="121"/>
      <c r="BH34" s="269">
        <f t="shared" si="1"/>
        <v>-0.12503080983553028</v>
      </c>
    </row>
    <row r="35" spans="1:72" s="101" customFormat="1" ht="13.8" x14ac:dyDescent="0.3">
      <c r="A35" s="101">
        <v>31</v>
      </c>
      <c r="B35" s="126" t="s">
        <v>129</v>
      </c>
      <c r="C35" s="101" t="s">
        <v>167</v>
      </c>
      <c r="D35" s="108">
        <v>38.197190701272952</v>
      </c>
      <c r="E35" s="108">
        <v>41.298677443643697</v>
      </c>
      <c r="F35" s="108">
        <v>40.441674986967492</v>
      </c>
      <c r="G35" s="108">
        <v>39.845422870458641</v>
      </c>
      <c r="H35" s="108">
        <v>37.391794245841076</v>
      </c>
      <c r="I35" s="108">
        <v>40.348476734380725</v>
      </c>
      <c r="J35" s="108">
        <v>40.707797196673191</v>
      </c>
      <c r="K35" s="108">
        <v>40.262613671382873</v>
      </c>
      <c r="L35" s="108">
        <v>39.088917407551222</v>
      </c>
      <c r="M35" s="108">
        <v>40.456613029686842</v>
      </c>
      <c r="N35" s="108">
        <v>41.083955623096777</v>
      </c>
      <c r="O35" s="108">
        <v>42.457180984640317</v>
      </c>
      <c r="P35" s="108">
        <v>39.691915512076328</v>
      </c>
      <c r="Q35" s="108">
        <v>42.549728023570161</v>
      </c>
      <c r="R35" s="108">
        <v>42.589012462793129</v>
      </c>
      <c r="S35" s="108">
        <v>41.011413410091009</v>
      </c>
      <c r="T35" s="108">
        <v>38.181421053497168</v>
      </c>
      <c r="U35" s="108">
        <v>39.735900013591795</v>
      </c>
      <c r="V35" s="108">
        <v>40.128735242430636</v>
      </c>
      <c r="W35" s="108">
        <v>39.535295754437492</v>
      </c>
      <c r="X35" s="108">
        <v>36.493248206989165</v>
      </c>
      <c r="Y35" s="108">
        <v>39.528560456002097</v>
      </c>
      <c r="Z35" s="108">
        <v>39.924579598159241</v>
      </c>
      <c r="AA35" s="108">
        <v>37.902360766607359</v>
      </c>
      <c r="AB35" s="108">
        <v>35.141331472434771</v>
      </c>
      <c r="AC35" s="108">
        <v>38.488677511507809</v>
      </c>
      <c r="AD35" s="108">
        <v>38.872719046188863</v>
      </c>
      <c r="AE35" s="108">
        <v>37.63956670667649</v>
      </c>
      <c r="AF35" s="108">
        <v>35.031396566967949</v>
      </c>
      <c r="AG35" s="108">
        <v>37.85826630878632</v>
      </c>
      <c r="AH35" s="108">
        <v>38.148224502098444</v>
      </c>
      <c r="AI35" s="108">
        <v>37.232423089731121</v>
      </c>
      <c r="AJ35" s="108">
        <v>32.393152080599016</v>
      </c>
      <c r="AK35" s="108">
        <v>35.656154016725687</v>
      </c>
      <c r="AL35" s="108">
        <v>36.5630242401635</v>
      </c>
      <c r="AM35" s="108">
        <v>35.490108568377622</v>
      </c>
      <c r="AN35" s="108">
        <v>32.534426864678721</v>
      </c>
      <c r="AO35" s="108">
        <v>35.838673413160357</v>
      </c>
      <c r="AP35" s="108">
        <v>36.173459767354061</v>
      </c>
      <c r="AQ35" s="108">
        <v>34.490925376311225</v>
      </c>
      <c r="AR35" s="108">
        <v>30.54512367102916</v>
      </c>
      <c r="AS35" s="108">
        <v>34.366272559530749</v>
      </c>
      <c r="AT35" s="108">
        <v>35.120193579413623</v>
      </c>
      <c r="AU35" s="108">
        <v>32.931977984996891</v>
      </c>
      <c r="AV35" s="108">
        <v>30.705616133960163</v>
      </c>
      <c r="AW35" s="108">
        <v>34.538113465081949</v>
      </c>
      <c r="AX35" s="108">
        <v>35.273785603929625</v>
      </c>
      <c r="AY35" s="134">
        <v>33.106119036686387</v>
      </c>
      <c r="AZ35" s="134">
        <v>30.570637798980062</v>
      </c>
      <c r="BA35" s="134">
        <v>28.922155225029847</v>
      </c>
      <c r="BB35" s="134"/>
      <c r="BC35" s="108">
        <f t="shared" si="0"/>
        <v>-5.6159582400521018</v>
      </c>
      <c r="BE35" s="121"/>
      <c r="BF35" s="121"/>
      <c r="BG35" s="121"/>
      <c r="BH35" s="269">
        <f t="shared" si="1"/>
        <v>-0.16260176589349151</v>
      </c>
    </row>
    <row r="36" spans="1:72" s="101" customFormat="1" ht="13.8" x14ac:dyDescent="0.3">
      <c r="A36" s="101">
        <v>32</v>
      </c>
      <c r="B36" s="126" t="s">
        <v>129</v>
      </c>
      <c r="C36" s="101" t="s">
        <v>168</v>
      </c>
      <c r="D36" s="108">
        <v>33.523340542577287</v>
      </c>
      <c r="E36" s="108">
        <v>34.451224372754545</v>
      </c>
      <c r="F36" s="108">
        <v>33.276693152441567</v>
      </c>
      <c r="G36" s="108">
        <v>32.090111603903168</v>
      </c>
      <c r="H36" s="108">
        <v>29.883158187256132</v>
      </c>
      <c r="I36" s="108">
        <v>32.524363014571996</v>
      </c>
      <c r="J36" s="108">
        <v>32.682734036875644</v>
      </c>
      <c r="K36" s="108">
        <v>32.706005941152597</v>
      </c>
      <c r="L36" s="108">
        <v>34.206321596232719</v>
      </c>
      <c r="M36" s="108">
        <v>34.346882971281737</v>
      </c>
      <c r="N36" s="108">
        <v>33.996387929184841</v>
      </c>
      <c r="O36" s="108">
        <v>35.369678255570243</v>
      </c>
      <c r="P36" s="108">
        <v>36.831937846615752</v>
      </c>
      <c r="Q36" s="108">
        <v>36.76043799164367</v>
      </c>
      <c r="R36" s="108">
        <v>35.176930412020539</v>
      </c>
      <c r="S36" s="108">
        <v>34.368114282096634</v>
      </c>
      <c r="T36" s="108">
        <v>30.928752758852763</v>
      </c>
      <c r="U36" s="108">
        <v>30.888004903528852</v>
      </c>
      <c r="V36" s="108">
        <v>30.542627050979235</v>
      </c>
      <c r="W36" s="108">
        <v>31.703373701477073</v>
      </c>
      <c r="X36" s="108">
        <v>30.284308006234582</v>
      </c>
      <c r="Y36" s="108">
        <v>30.166298601339523</v>
      </c>
      <c r="Z36" s="108">
        <v>29.596897216810582</v>
      </c>
      <c r="AA36" s="108">
        <v>29.142822866650054</v>
      </c>
      <c r="AB36" s="108">
        <v>29.72226864473738</v>
      </c>
      <c r="AC36" s="108">
        <v>30.43339115513815</v>
      </c>
      <c r="AD36" s="108">
        <v>30.009179356151982</v>
      </c>
      <c r="AE36" s="108">
        <v>29.462858441340721</v>
      </c>
      <c r="AF36" s="108">
        <v>28.036440773696437</v>
      </c>
      <c r="AG36" s="108">
        <v>28.732497143295269</v>
      </c>
      <c r="AH36" s="108">
        <v>28.249128720093129</v>
      </c>
      <c r="AI36" s="108">
        <v>28.177335391038202</v>
      </c>
      <c r="AJ36" s="108">
        <v>26.825499861529398</v>
      </c>
      <c r="AK36" s="108">
        <v>27.364858322387658</v>
      </c>
      <c r="AL36" s="108">
        <v>27.484355515722275</v>
      </c>
      <c r="AM36" s="108">
        <v>28.676253679638108</v>
      </c>
      <c r="AN36" s="108">
        <v>25.404991986948882</v>
      </c>
      <c r="AO36" s="108">
        <v>26.234132514296164</v>
      </c>
      <c r="AP36" s="108">
        <v>26.323509851625801</v>
      </c>
      <c r="AQ36" s="108">
        <v>25.667336106897963</v>
      </c>
      <c r="AR36" s="108">
        <v>24.681966766626058</v>
      </c>
      <c r="AS36" s="108">
        <v>25.612634886716094</v>
      </c>
      <c r="AT36" s="108">
        <v>26.047308395493296</v>
      </c>
      <c r="AU36" s="108">
        <v>25.235993704625709</v>
      </c>
      <c r="AV36" s="108">
        <v>24.652309750051959</v>
      </c>
      <c r="AW36" s="108">
        <v>25.568644799325796</v>
      </c>
      <c r="AX36" s="108">
        <v>25.984320899320696</v>
      </c>
      <c r="AY36" s="134">
        <v>25.203113777101507</v>
      </c>
      <c r="AZ36" s="134">
        <v>24.187171817475559</v>
      </c>
      <c r="BA36" s="134">
        <v>22.8560042091827</v>
      </c>
      <c r="BB36" s="134"/>
      <c r="BC36" s="108">
        <f t="shared" si="0"/>
        <v>-2.7126405901430957</v>
      </c>
      <c r="BE36" s="121"/>
      <c r="BF36" s="121"/>
      <c r="BG36" s="121"/>
      <c r="BH36" s="269">
        <f t="shared" si="1"/>
        <v>-0.10609246643430326</v>
      </c>
    </row>
    <row r="37" spans="1:72" s="101" customFormat="1" ht="13.8" x14ac:dyDescent="0.3">
      <c r="A37" s="101">
        <v>33</v>
      </c>
      <c r="B37" s="126" t="s">
        <v>184</v>
      </c>
      <c r="C37" s="101" t="s">
        <v>169</v>
      </c>
      <c r="D37" s="108">
        <v>4.960896416013485</v>
      </c>
      <c r="E37" s="108">
        <v>5.5411118599627152</v>
      </c>
      <c r="F37" s="108">
        <v>5.4913563426538854</v>
      </c>
      <c r="G37" s="108">
        <v>5.2883699931074055</v>
      </c>
      <c r="H37" s="108">
        <v>4.8125247235690853</v>
      </c>
      <c r="I37" s="108">
        <v>5.357817329813825</v>
      </c>
      <c r="J37" s="108">
        <v>5.4334565322349953</v>
      </c>
      <c r="K37" s="108">
        <v>5.1672875424901354</v>
      </c>
      <c r="L37" s="108">
        <v>5.0627485069894576</v>
      </c>
      <c r="M37" s="108">
        <v>5.5283420317045371</v>
      </c>
      <c r="N37" s="108">
        <v>5.6619255745595174</v>
      </c>
      <c r="O37" s="108">
        <v>5.6074309629442372</v>
      </c>
      <c r="P37" s="108">
        <v>4.9366107802901977</v>
      </c>
      <c r="Q37" s="108">
        <v>5.4269321418801075</v>
      </c>
      <c r="R37" s="108">
        <v>5.4589823348622479</v>
      </c>
      <c r="S37" s="108">
        <v>5.2317010989692978</v>
      </c>
      <c r="T37" s="108">
        <v>4.9526064387331932</v>
      </c>
      <c r="U37" s="108">
        <v>5.2024988904807037</v>
      </c>
      <c r="V37" s="108">
        <v>5.2385159972727831</v>
      </c>
      <c r="W37" s="108">
        <v>5.1251782963585635</v>
      </c>
      <c r="X37" s="108">
        <v>4.7442665392368868</v>
      </c>
      <c r="Y37" s="108">
        <v>5.1996047321861569</v>
      </c>
      <c r="Z37" s="108">
        <v>5.2489405631877473</v>
      </c>
      <c r="AA37" s="108">
        <v>4.989316103816047</v>
      </c>
      <c r="AB37" s="108">
        <v>4.643021546389388</v>
      </c>
      <c r="AC37" s="108">
        <v>5.1388547037300176</v>
      </c>
      <c r="AD37" s="108">
        <v>5.1725254828480276</v>
      </c>
      <c r="AE37" s="108">
        <v>5.0462861732502677</v>
      </c>
      <c r="AF37" s="108">
        <v>4.7299321068492839</v>
      </c>
      <c r="AG37" s="108">
        <v>5.1115526319281539</v>
      </c>
      <c r="AH37" s="108">
        <v>5.1212570022787745</v>
      </c>
      <c r="AI37" s="108">
        <v>5.0425399859367941</v>
      </c>
      <c r="AJ37" s="108">
        <v>4.2179784998908971</v>
      </c>
      <c r="AK37" s="108">
        <v>4.6785775945751968</v>
      </c>
      <c r="AL37" s="108">
        <v>4.7884610876262972</v>
      </c>
      <c r="AM37" s="108">
        <v>4.6645554845765469</v>
      </c>
      <c r="AN37" s="108">
        <v>4.1250532590372861</v>
      </c>
      <c r="AO37" s="108">
        <v>4.5620822177081557</v>
      </c>
      <c r="AP37" s="108">
        <v>4.5809038214915461</v>
      </c>
      <c r="AQ37" s="108">
        <v>4.3986745774875162</v>
      </c>
      <c r="AR37" s="108">
        <v>3.9032089377416019</v>
      </c>
      <c r="AS37" s="108">
        <v>4.4385343319639619</v>
      </c>
      <c r="AT37" s="108">
        <v>4.507452493424462</v>
      </c>
      <c r="AU37" s="108">
        <v>4.2371198134030124</v>
      </c>
      <c r="AV37" s="108">
        <v>3.9364218348323221</v>
      </c>
      <c r="AW37" s="108">
        <v>4.475454433711902</v>
      </c>
      <c r="AX37" s="108">
        <v>4.5427032766760016</v>
      </c>
      <c r="AY37" s="134">
        <v>4.2733606197640119</v>
      </c>
      <c r="AZ37" s="134">
        <v>3.828861853098132</v>
      </c>
      <c r="BA37" s="134">
        <v>4.0787630909132417</v>
      </c>
      <c r="BB37" s="134"/>
      <c r="BC37" s="108">
        <f t="shared" si="0"/>
        <v>-0.39669134279866025</v>
      </c>
      <c r="BE37" s="121"/>
      <c r="BF37" s="121"/>
      <c r="BG37" s="121"/>
      <c r="BH37" s="269">
        <f t="shared" si="1"/>
        <v>-8.8637109074451659E-2</v>
      </c>
    </row>
    <row r="38" spans="1:72" s="101" customFormat="1" ht="13.8" x14ac:dyDescent="0.3">
      <c r="A38" s="101">
        <v>34</v>
      </c>
      <c r="B38" s="126" t="s">
        <v>130</v>
      </c>
      <c r="C38" s="101" t="s">
        <v>170</v>
      </c>
      <c r="D38" s="108">
        <v>79.039292361439948</v>
      </c>
      <c r="E38" s="108">
        <v>83.911238636175653</v>
      </c>
      <c r="F38" s="108">
        <v>82.481055728801266</v>
      </c>
      <c r="G38" s="108">
        <v>82.290735044445441</v>
      </c>
      <c r="H38" s="108">
        <v>96.933386602069547</v>
      </c>
      <c r="I38" s="108">
        <v>102.38509783437655</v>
      </c>
      <c r="J38" s="108">
        <v>100.12343297417017</v>
      </c>
      <c r="K38" s="108">
        <v>96.890777467440259</v>
      </c>
      <c r="L38" s="108">
        <v>79.087970544153379</v>
      </c>
      <c r="M38" s="108">
        <v>79.262473569721777</v>
      </c>
      <c r="N38" s="108">
        <v>82.623193153625934</v>
      </c>
      <c r="O38" s="108">
        <v>85.492654524446678</v>
      </c>
      <c r="P38" s="108">
        <v>80.441415095212662</v>
      </c>
      <c r="Q38" s="108">
        <v>84.296797766132386</v>
      </c>
      <c r="R38" s="108">
        <v>83.542637802178859</v>
      </c>
      <c r="S38" s="108">
        <v>80.838419289804719</v>
      </c>
      <c r="T38" s="108">
        <v>73.042255101312278</v>
      </c>
      <c r="U38" s="108">
        <v>76.242972713830909</v>
      </c>
      <c r="V38" s="108">
        <v>77.465431121033916</v>
      </c>
      <c r="W38" s="108">
        <v>75.429589642369024</v>
      </c>
      <c r="X38" s="108">
        <v>65.340493713712675</v>
      </c>
      <c r="Y38" s="108">
        <v>70.763839611803135</v>
      </c>
      <c r="Z38" s="108">
        <v>72.183482716017451</v>
      </c>
      <c r="AA38" s="108">
        <v>68.932969244105223</v>
      </c>
      <c r="AB38" s="108">
        <v>67.036568080797394</v>
      </c>
      <c r="AC38" s="108">
        <v>73.37911786074055</v>
      </c>
      <c r="AD38" s="108">
        <v>75.04479247956445</v>
      </c>
      <c r="AE38" s="108">
        <v>70.140099374862459</v>
      </c>
      <c r="AF38" s="108">
        <v>74.037378766047482</v>
      </c>
      <c r="AG38" s="108">
        <v>76.909455530391796</v>
      </c>
      <c r="AH38" s="108">
        <v>78.256296742654612</v>
      </c>
      <c r="AI38" s="108">
        <v>81.090688020187457</v>
      </c>
      <c r="AJ38" s="108">
        <v>68.18977060429485</v>
      </c>
      <c r="AK38" s="108">
        <v>75.021764082800374</v>
      </c>
      <c r="AL38" s="108">
        <v>77.023533266845988</v>
      </c>
      <c r="AM38" s="108">
        <v>75.616409516013562</v>
      </c>
      <c r="AN38" s="108">
        <v>70.880795917835684</v>
      </c>
      <c r="AO38" s="108">
        <v>76.299341713578571</v>
      </c>
      <c r="AP38" s="108">
        <v>79.257707028199832</v>
      </c>
      <c r="AQ38" s="108">
        <v>74.688821369199815</v>
      </c>
      <c r="AR38" s="108">
        <v>63.39543142481476</v>
      </c>
      <c r="AS38" s="108">
        <v>70.403216238680287</v>
      </c>
      <c r="AT38" s="108">
        <v>71.439461880173781</v>
      </c>
      <c r="AU38" s="108">
        <v>68.083801231983401</v>
      </c>
      <c r="AV38" s="108">
        <v>61.557330291445965</v>
      </c>
      <c r="AW38" s="108">
        <v>66.746717827142589</v>
      </c>
      <c r="AX38" s="108">
        <v>69.482876842754479</v>
      </c>
      <c r="AY38" s="134">
        <v>64.644483322223081</v>
      </c>
      <c r="AZ38" s="134">
        <v>56.611581099640766</v>
      </c>
      <c r="BA38" s="134">
        <v>43.930671091986795</v>
      </c>
      <c r="BB38" s="134"/>
      <c r="BC38" s="108">
        <f t="shared" si="0"/>
        <v>-22.816046735155794</v>
      </c>
      <c r="BE38" s="121"/>
      <c r="BF38" s="121"/>
      <c r="BG38" s="121"/>
      <c r="BH38" s="269">
        <f t="shared" si="1"/>
        <v>-0.34183024241347248</v>
      </c>
    </row>
    <row r="39" spans="1:72" s="101" customFormat="1" ht="13.8" x14ac:dyDescent="0.3">
      <c r="A39" s="101">
        <v>35</v>
      </c>
      <c r="B39" s="126" t="s">
        <v>130</v>
      </c>
      <c r="C39" s="101" t="s">
        <v>171</v>
      </c>
      <c r="D39" s="108">
        <v>104.48349525118294</v>
      </c>
      <c r="E39" s="108">
        <v>94.38840559509255</v>
      </c>
      <c r="F39" s="108">
        <v>93.500235489969441</v>
      </c>
      <c r="G39" s="108">
        <v>107.39277684975696</v>
      </c>
      <c r="H39" s="108">
        <v>106.83790198066183</v>
      </c>
      <c r="I39" s="108">
        <v>90.642314333720122</v>
      </c>
      <c r="J39" s="108">
        <v>91.978768370887536</v>
      </c>
      <c r="K39" s="108">
        <v>106.49473833140253</v>
      </c>
      <c r="L39" s="108">
        <v>116.24898959242384</v>
      </c>
      <c r="M39" s="108">
        <v>88.929479486707436</v>
      </c>
      <c r="N39" s="108">
        <v>89.546146396942234</v>
      </c>
      <c r="O39" s="108">
        <v>117.68867881796884</v>
      </c>
      <c r="P39" s="108">
        <v>101.06486118382482</v>
      </c>
      <c r="Q39" s="108">
        <v>83.789618764647017</v>
      </c>
      <c r="R39" s="108">
        <v>86.15494588596043</v>
      </c>
      <c r="S39" s="108">
        <v>93.627057832697929</v>
      </c>
      <c r="T39" s="108">
        <v>98.019843453666383</v>
      </c>
      <c r="U39" s="108">
        <v>86.724312043803977</v>
      </c>
      <c r="V39" s="108">
        <v>91.679317613950985</v>
      </c>
      <c r="W39" s="108">
        <v>103.56762909114867</v>
      </c>
      <c r="X39" s="108">
        <v>87.878411994591261</v>
      </c>
      <c r="Y39" s="108">
        <v>79.181550269527051</v>
      </c>
      <c r="Z39" s="108">
        <v>79.429023980399961</v>
      </c>
      <c r="AA39" s="108">
        <v>81.808745515355653</v>
      </c>
      <c r="AB39" s="108">
        <v>80.62794433296169</v>
      </c>
      <c r="AC39" s="108">
        <v>72.68113474389969</v>
      </c>
      <c r="AD39" s="108">
        <v>76.434215095276784</v>
      </c>
      <c r="AE39" s="108">
        <v>77.594793009975589</v>
      </c>
      <c r="AF39" s="108">
        <v>73.953573153026866</v>
      </c>
      <c r="AG39" s="108">
        <v>73.004733671449273</v>
      </c>
      <c r="AH39" s="108">
        <v>74.952745652188568</v>
      </c>
      <c r="AI39" s="108">
        <v>76.591280514782071</v>
      </c>
      <c r="AJ39" s="108">
        <v>75.228785355982126</v>
      </c>
      <c r="AK39" s="108">
        <v>70.329228965887125</v>
      </c>
      <c r="AL39" s="108">
        <v>71.255764299008334</v>
      </c>
      <c r="AM39" s="108">
        <v>76.588348903792635</v>
      </c>
      <c r="AN39" s="108">
        <v>71.346073679953278</v>
      </c>
      <c r="AO39" s="108">
        <v>67.359701998363676</v>
      </c>
      <c r="AP39" s="108">
        <v>68.191547401076278</v>
      </c>
      <c r="AQ39" s="108">
        <v>70.488356067145475</v>
      </c>
      <c r="AR39" s="108">
        <v>65.919945023905555</v>
      </c>
      <c r="AS39" s="108">
        <v>62.291832951374353</v>
      </c>
      <c r="AT39" s="108">
        <v>64.016215702311257</v>
      </c>
      <c r="AU39" s="108">
        <v>66.032148318948146</v>
      </c>
      <c r="AV39" s="108">
        <v>65.741080976468453</v>
      </c>
      <c r="AW39" s="108">
        <v>62.083427528655655</v>
      </c>
      <c r="AX39" s="108">
        <v>63.767965177099853</v>
      </c>
      <c r="AY39" s="134">
        <v>65.84688080227096</v>
      </c>
      <c r="AZ39" s="134">
        <v>64.933398175669552</v>
      </c>
      <c r="BA39" s="134">
        <v>58.733613125865453</v>
      </c>
      <c r="BB39" s="134"/>
      <c r="BC39" s="108">
        <f t="shared" si="0"/>
        <v>-3.3498144027902015</v>
      </c>
      <c r="BE39" s="121"/>
      <c r="BF39" s="121"/>
      <c r="BG39" s="121"/>
      <c r="BH39" s="269">
        <f t="shared" si="1"/>
        <v>-5.3956660193157591E-2</v>
      </c>
    </row>
    <row r="40" spans="1:72" s="101" customFormat="1" ht="13.8" x14ac:dyDescent="0.3">
      <c r="A40" s="101">
        <v>36</v>
      </c>
      <c r="B40" s="126" t="s">
        <v>130</v>
      </c>
      <c r="C40" s="101" t="s">
        <v>172</v>
      </c>
      <c r="D40" s="407">
        <v>31.236950371086554</v>
      </c>
      <c r="E40" s="407">
        <v>32.676052518545653</v>
      </c>
      <c r="F40" s="407">
        <v>32.898655408455554</v>
      </c>
      <c r="G40" s="407">
        <v>32.659129389796782</v>
      </c>
      <c r="H40" s="407">
        <v>31.531693183109894</v>
      </c>
      <c r="I40" s="407">
        <v>32.431128113157023</v>
      </c>
      <c r="J40" s="407">
        <v>32.917204327883702</v>
      </c>
      <c r="K40" s="407">
        <v>32.351931436266234</v>
      </c>
      <c r="L40" s="407">
        <v>31.500295661964429</v>
      </c>
      <c r="M40" s="407">
        <v>31.415440897715769</v>
      </c>
      <c r="N40" s="407">
        <v>32.391812924517126</v>
      </c>
      <c r="O40" s="407">
        <v>32.887033134755391</v>
      </c>
      <c r="P40" s="407">
        <v>30.415452159570016</v>
      </c>
      <c r="Q40" s="407">
        <v>31.020109725343637</v>
      </c>
      <c r="R40" s="407">
        <v>31.326903730314537</v>
      </c>
      <c r="S40" s="407">
        <v>29.964600226670679</v>
      </c>
      <c r="T40" s="407">
        <v>30.87113478978377</v>
      </c>
      <c r="U40" s="407">
        <v>31.236866174360461</v>
      </c>
      <c r="V40" s="407">
        <v>32.001104156898805</v>
      </c>
      <c r="W40" s="407">
        <v>31.52148880267119</v>
      </c>
      <c r="X40" s="407">
        <v>28.942587178022137</v>
      </c>
      <c r="Y40" s="407">
        <v>30.185785242581566</v>
      </c>
      <c r="Z40" s="407">
        <v>30.748852595564088</v>
      </c>
      <c r="AA40" s="407">
        <v>28.789712410100829</v>
      </c>
      <c r="AB40" s="407">
        <v>26.584219718249017</v>
      </c>
      <c r="AC40" s="407">
        <v>28.559067757205856</v>
      </c>
      <c r="AD40" s="407">
        <v>29.314010976511359</v>
      </c>
      <c r="AE40" s="407">
        <v>27.475014402391</v>
      </c>
      <c r="AF40" s="407">
        <v>25.707295751376837</v>
      </c>
      <c r="AG40" s="407">
        <v>27.926187835785836</v>
      </c>
      <c r="AH40" s="407">
        <v>28.814545150227286</v>
      </c>
      <c r="AI40" s="407">
        <v>27.232037898247736</v>
      </c>
      <c r="AJ40" s="407">
        <v>26.580668148605255</v>
      </c>
      <c r="AK40" s="407">
        <v>27.746373760766478</v>
      </c>
      <c r="AL40" s="407">
        <v>28.199542684837677</v>
      </c>
      <c r="AM40" s="407">
        <v>27.313823896279146</v>
      </c>
      <c r="AN40" s="407">
        <v>25.535081014679289</v>
      </c>
      <c r="AO40" s="407">
        <v>27.066071020305049</v>
      </c>
      <c r="AP40" s="407">
        <v>27.388594534694548</v>
      </c>
      <c r="AQ40" s="407">
        <v>26.226881239282587</v>
      </c>
      <c r="AR40" s="407">
        <v>22.587845254228313</v>
      </c>
      <c r="AS40" s="407">
        <v>23.794503888129388</v>
      </c>
      <c r="AT40" s="407">
        <v>24.522341632533621</v>
      </c>
      <c r="AU40" s="407">
        <v>23.606614697090532</v>
      </c>
      <c r="AV40" s="407">
        <v>22.387609777168112</v>
      </c>
      <c r="AW40" s="407">
        <v>23.554968399183188</v>
      </c>
      <c r="AX40" s="407">
        <v>24.25600811316172</v>
      </c>
      <c r="AY40" s="134">
        <v>23.389111888914929</v>
      </c>
      <c r="AZ40" s="134">
        <v>22.231376054222611</v>
      </c>
      <c r="BA40" s="134">
        <v>20.771830472486489</v>
      </c>
      <c r="BB40" s="134"/>
      <c r="BC40" s="108">
        <f t="shared" si="0"/>
        <v>-2.7831379266966998</v>
      </c>
      <c r="BD40" s="109"/>
      <c r="BE40" s="121"/>
      <c r="BF40" s="121"/>
      <c r="BG40" s="121"/>
      <c r="BH40" s="269">
        <f t="shared" si="1"/>
        <v>-0.11815502697907287</v>
      </c>
    </row>
    <row r="41" spans="1:72" s="101" customFormat="1" ht="13.8" x14ac:dyDescent="0.3">
      <c r="A41" s="101">
        <v>37</v>
      </c>
      <c r="B41" s="126" t="s">
        <v>131</v>
      </c>
      <c r="C41" s="101" t="s">
        <v>173</v>
      </c>
      <c r="D41" s="108">
        <v>2679.2577885735991</v>
      </c>
      <c r="E41" s="108">
        <v>2883.2523802245992</v>
      </c>
      <c r="F41" s="108">
        <v>2927.7536622235234</v>
      </c>
      <c r="G41" s="108">
        <v>2776.8004226030121</v>
      </c>
      <c r="H41" s="108">
        <v>2649.982797220312</v>
      </c>
      <c r="I41" s="108">
        <v>2877.1486081553821</v>
      </c>
      <c r="J41" s="108">
        <v>2952.8414254151598</v>
      </c>
      <c r="K41" s="108">
        <v>2732.9747461270281</v>
      </c>
      <c r="L41" s="108">
        <v>2611.4829681131832</v>
      </c>
      <c r="M41" s="108">
        <v>2752.1654379666857</v>
      </c>
      <c r="N41" s="108">
        <v>2866.3664837744727</v>
      </c>
      <c r="O41" s="108">
        <v>2728.272393382832</v>
      </c>
      <c r="P41" s="108">
        <v>2441.3123581090135</v>
      </c>
      <c r="Q41" s="108">
        <v>2636.757651661947</v>
      </c>
      <c r="R41" s="108">
        <v>2674.0335342727217</v>
      </c>
      <c r="S41" s="108">
        <v>2447.7653959785907</v>
      </c>
      <c r="T41" s="108">
        <v>2342.8893815556571</v>
      </c>
      <c r="U41" s="108">
        <v>2491.7065936545932</v>
      </c>
      <c r="V41" s="108">
        <v>2568.9270815237619</v>
      </c>
      <c r="W41" s="108">
        <v>2390.5041933780021</v>
      </c>
      <c r="X41" s="108">
        <v>2291.6892033443469</v>
      </c>
      <c r="Y41" s="108">
        <v>2492.0008490059204</v>
      </c>
      <c r="Z41" s="108">
        <v>2565.863343388984</v>
      </c>
      <c r="AA41" s="108">
        <v>2325.9072159643542</v>
      </c>
      <c r="AB41" s="108">
        <v>2229.392551870842</v>
      </c>
      <c r="AC41" s="108">
        <v>2469.1358261979772</v>
      </c>
      <c r="AD41" s="108">
        <v>2536.3005708030514</v>
      </c>
      <c r="AE41" s="108">
        <v>2330.9752017428964</v>
      </c>
      <c r="AF41" s="108">
        <v>2229.6619581050236</v>
      </c>
      <c r="AG41" s="108">
        <v>2473.0999557972027</v>
      </c>
      <c r="AH41" s="108">
        <v>2564.1386390794082</v>
      </c>
      <c r="AI41" s="108">
        <v>2378.1704940557029</v>
      </c>
      <c r="AJ41" s="108">
        <v>2183.7820924049197</v>
      </c>
      <c r="AK41" s="108">
        <v>2408.3630978226229</v>
      </c>
      <c r="AL41" s="108">
        <v>2479.7387638649461</v>
      </c>
      <c r="AM41" s="108">
        <v>2298.2142543372847</v>
      </c>
      <c r="AN41" s="108">
        <v>2136.7581423568422</v>
      </c>
      <c r="AO41" s="108">
        <v>2376.6966554452347</v>
      </c>
      <c r="AP41" s="108">
        <v>2429.2557878225634</v>
      </c>
      <c r="AQ41" s="108">
        <v>2240.8311713259063</v>
      </c>
      <c r="AR41" s="108">
        <v>2031.0482581151032</v>
      </c>
      <c r="AS41" s="108">
        <v>2277.8304020560854</v>
      </c>
      <c r="AT41" s="108">
        <v>2378.9394726328178</v>
      </c>
      <c r="AU41" s="108">
        <v>2175.3990214382247</v>
      </c>
      <c r="AV41" s="108">
        <v>2013.1200247133922</v>
      </c>
      <c r="AW41" s="108">
        <v>2256.2996365723429</v>
      </c>
      <c r="AX41" s="108">
        <v>2354.8505642346363</v>
      </c>
      <c r="AY41" s="134">
        <v>2155.8908476240063</v>
      </c>
      <c r="AZ41" s="134">
        <v>1965.5358222387813</v>
      </c>
      <c r="BA41" s="134">
        <v>1918.2476932684312</v>
      </c>
      <c r="BB41" s="134"/>
      <c r="BC41" s="108">
        <f t="shared" si="0"/>
        <v>-338.05194330391168</v>
      </c>
      <c r="BD41" s="109"/>
      <c r="BE41" s="121"/>
      <c r="BF41" s="121"/>
      <c r="BG41" s="121"/>
      <c r="BH41" s="269">
        <f t="shared" si="1"/>
        <v>-0.14982582003933809</v>
      </c>
    </row>
    <row r="42" spans="1:72" s="104" customFormat="1" ht="13.8" x14ac:dyDescent="0.3">
      <c r="A42" s="158"/>
      <c r="B42" s="158"/>
      <c r="C42" s="159" t="s">
        <v>132</v>
      </c>
      <c r="D42" s="150">
        <v>17539.645214388231</v>
      </c>
      <c r="E42" s="150">
        <v>16824.645040495383</v>
      </c>
      <c r="F42" s="150">
        <v>16319.009588955423</v>
      </c>
      <c r="G42" s="150">
        <v>18113.342031111632</v>
      </c>
      <c r="H42" s="150">
        <v>16861.123914452033</v>
      </c>
      <c r="I42" s="150">
        <v>15491.078262225707</v>
      </c>
      <c r="J42" s="150">
        <v>14560.014836842398</v>
      </c>
      <c r="K42" s="150">
        <v>17139.288562256086</v>
      </c>
      <c r="L42" s="150">
        <v>19174.262903844203</v>
      </c>
      <c r="M42" s="150">
        <v>16469.048024309621</v>
      </c>
      <c r="N42" s="150">
        <v>15369.775512487995</v>
      </c>
      <c r="O42" s="150">
        <v>18621.225472646751</v>
      </c>
      <c r="P42" s="150">
        <v>17654.782268855593</v>
      </c>
      <c r="Q42" s="150">
        <v>15496.126853474119</v>
      </c>
      <c r="R42" s="150">
        <v>14543.350357639918</v>
      </c>
      <c r="S42" s="150">
        <v>15724.053889440647</v>
      </c>
      <c r="T42" s="150">
        <v>16259.056616077012</v>
      </c>
      <c r="U42" s="150">
        <v>14543.964154520487</v>
      </c>
      <c r="V42" s="150">
        <v>13928.273844839916</v>
      </c>
      <c r="W42" s="150">
        <v>15702.17932272293</v>
      </c>
      <c r="X42" s="150">
        <v>16108.21286608505</v>
      </c>
      <c r="Y42" s="150">
        <v>14528.966971488328</v>
      </c>
      <c r="Z42" s="150">
        <v>13921.734146963812</v>
      </c>
      <c r="AA42" s="150">
        <v>14747.286198605569</v>
      </c>
      <c r="AB42" s="150">
        <v>14966.451072555396</v>
      </c>
      <c r="AC42" s="150">
        <v>14400.765482056782</v>
      </c>
      <c r="AD42" s="150">
        <v>14030.138359659773</v>
      </c>
      <c r="AE42" s="150">
        <v>15002.570481901957</v>
      </c>
      <c r="AF42" s="150">
        <v>15864.218900323825</v>
      </c>
      <c r="AG42" s="150">
        <v>14638.630351348984</v>
      </c>
      <c r="AH42" s="150">
        <v>14120.138347486121</v>
      </c>
      <c r="AI42" s="150">
        <v>15463.863015917401</v>
      </c>
      <c r="AJ42" s="150">
        <v>15442.053492396628</v>
      </c>
      <c r="AK42" s="150">
        <v>14419.630380480621</v>
      </c>
      <c r="AL42" s="150">
        <v>14240.05821910978</v>
      </c>
      <c r="AM42" s="150">
        <v>15472.58872548107</v>
      </c>
      <c r="AN42" s="150">
        <v>14784.664251697366</v>
      </c>
      <c r="AO42" s="150">
        <v>14222.859762182799</v>
      </c>
      <c r="AP42" s="150">
        <v>14011.187684772476</v>
      </c>
      <c r="AQ42" s="150">
        <v>14915.881249259077</v>
      </c>
      <c r="AR42" s="150">
        <v>14799.861171642418</v>
      </c>
      <c r="AS42" s="150">
        <v>14047.375314838155</v>
      </c>
      <c r="AT42" s="150">
        <v>13697.438796314789</v>
      </c>
      <c r="AU42" s="150">
        <v>14677.550799755301</v>
      </c>
      <c r="AV42" s="150">
        <v>14577.729708365368</v>
      </c>
      <c r="AW42" s="150">
        <v>13645.811650328731</v>
      </c>
      <c r="AX42" s="150">
        <v>13650.567711570349</v>
      </c>
      <c r="AY42" s="150">
        <v>14040.902054562384</v>
      </c>
      <c r="AZ42" s="150">
        <v>13453.078351521492</v>
      </c>
      <c r="BA42" s="150">
        <v>12113.090079209633</v>
      </c>
      <c r="BB42" s="113"/>
      <c r="BC42" s="150">
        <f>BA42-AW42</f>
        <v>-1532.7215711190984</v>
      </c>
      <c r="BD42" s="113"/>
      <c r="BE42" s="8"/>
      <c r="BF42" s="8"/>
      <c r="BG42" s="8"/>
      <c r="BH42" s="342">
        <f t="shared" si="1"/>
        <v>-0.11232175926172738</v>
      </c>
    </row>
    <row r="43" spans="1:72" s="104" customFormat="1" x14ac:dyDescent="0.3">
      <c r="A43" s="155"/>
      <c r="B43" s="155"/>
      <c r="C43" s="155"/>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01"/>
      <c r="AQ43" s="114"/>
      <c r="AR43" s="114"/>
      <c r="AS43"/>
      <c r="AT43" s="286"/>
      <c r="AU43" s="286"/>
      <c r="AV43" s="286"/>
      <c r="AW43" s="286"/>
      <c r="AX43" s="286"/>
      <c r="AY43" s="286"/>
      <c r="AZ43" s="286"/>
      <c r="BA43" s="286"/>
      <c r="BB43" s="286"/>
      <c r="BC43" s="101"/>
      <c r="BD43" s="101"/>
      <c r="BE43" s="101"/>
      <c r="BF43" s="101"/>
      <c r="BG43" s="101"/>
      <c r="BH43" s="285"/>
      <c r="BI43" s="101"/>
      <c r="BJ43" s="101"/>
      <c r="BK43" s="101"/>
      <c r="BL43" s="101"/>
      <c r="BM43" s="101"/>
      <c r="BN43" s="101"/>
      <c r="BO43" s="101"/>
      <c r="BP43" s="101"/>
      <c r="BQ43" s="101"/>
      <c r="BR43" s="101"/>
      <c r="BS43" s="101"/>
      <c r="BT43" s="285"/>
    </row>
    <row r="44" spans="1:72" s="101" customFormat="1" x14ac:dyDescent="0.3">
      <c r="C44" s="104" t="s">
        <v>134</v>
      </c>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61"/>
      <c r="AI44" s="161"/>
      <c r="AJ44" s="161"/>
      <c r="AK44" s="161"/>
      <c r="AL44" s="161"/>
      <c r="AM44" s="161"/>
      <c r="AN44" s="161"/>
      <c r="AO44" s="161"/>
      <c r="AP44" s="102"/>
      <c r="AQ44" s="102"/>
      <c r="AR44" s="102"/>
      <c r="AS44"/>
      <c r="AT44" s="286"/>
      <c r="AU44" s="286"/>
      <c r="AV44" s="286"/>
      <c r="AW44" s="286"/>
      <c r="AX44" s="286"/>
      <c r="AY44" s="286"/>
      <c r="AZ44" s="286"/>
      <c r="BA44" s="286"/>
      <c r="BB44" s="286"/>
      <c r="BC44" s="104" t="s">
        <v>176</v>
      </c>
      <c r="BF44" s="102"/>
      <c r="BG44" s="102"/>
      <c r="BH44" s="104" t="s">
        <v>176</v>
      </c>
      <c r="BI44" s="102"/>
      <c r="BJ44" s="102"/>
      <c r="BK44" s="102"/>
    </row>
    <row r="45" spans="1:72" s="101" customFormat="1" x14ac:dyDescent="0.3">
      <c r="C45" s="104" t="s">
        <v>135</v>
      </c>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61"/>
      <c r="AJ45" s="161"/>
      <c r="AK45" s="161"/>
      <c r="AL45" s="161"/>
      <c r="AM45" s="161"/>
      <c r="AN45" s="161"/>
      <c r="AO45" s="161"/>
      <c r="AP45" s="102"/>
      <c r="AQ45" s="102"/>
      <c r="AR45" s="102"/>
      <c r="AS45"/>
      <c r="AT45" s="286"/>
      <c r="AU45" s="286"/>
      <c r="AV45" s="286"/>
      <c r="AW45" s="286"/>
      <c r="AX45" s="286"/>
      <c r="AY45" s="286"/>
      <c r="AZ45" s="286"/>
      <c r="BA45" s="286"/>
      <c r="BB45" s="286"/>
      <c r="BC45" s="104" t="s">
        <v>135</v>
      </c>
      <c r="BF45" s="102"/>
      <c r="BG45" s="102"/>
      <c r="BH45" s="104" t="s">
        <v>178</v>
      </c>
      <c r="BI45" s="102"/>
      <c r="BJ45" s="102"/>
      <c r="BK45" s="102"/>
    </row>
    <row r="46" spans="1:72" s="8" customFormat="1" ht="13.8" x14ac:dyDescent="0.3">
      <c r="B46" s="136"/>
      <c r="C46" s="136" t="s">
        <v>133</v>
      </c>
      <c r="D46" s="130" t="s">
        <v>203</v>
      </c>
      <c r="E46" s="130" t="s">
        <v>204</v>
      </c>
      <c r="F46" s="130" t="s">
        <v>205</v>
      </c>
      <c r="G46" s="130" t="s">
        <v>206</v>
      </c>
      <c r="H46" s="130" t="s">
        <v>207</v>
      </c>
      <c r="I46" s="130" t="s">
        <v>208</v>
      </c>
      <c r="J46" s="130" t="s">
        <v>209</v>
      </c>
      <c r="K46" s="130" t="s">
        <v>210</v>
      </c>
      <c r="L46" s="130" t="s">
        <v>211</v>
      </c>
      <c r="M46" s="130" t="s">
        <v>212</v>
      </c>
      <c r="N46" s="130" t="s">
        <v>213</v>
      </c>
      <c r="O46" s="130" t="s">
        <v>214</v>
      </c>
      <c r="P46" s="130" t="s">
        <v>215</v>
      </c>
      <c r="Q46" s="130" t="s">
        <v>216</v>
      </c>
      <c r="R46" s="130" t="s">
        <v>217</v>
      </c>
      <c r="S46" s="130" t="s">
        <v>218</v>
      </c>
      <c r="T46" s="130" t="s">
        <v>219</v>
      </c>
      <c r="U46" s="130" t="s">
        <v>220</v>
      </c>
      <c r="V46" s="130" t="s">
        <v>221</v>
      </c>
      <c r="W46" s="130" t="s">
        <v>222</v>
      </c>
      <c r="X46" s="130" t="s">
        <v>223</v>
      </c>
      <c r="Y46" s="130" t="s">
        <v>224</v>
      </c>
      <c r="Z46" s="130" t="s">
        <v>225</v>
      </c>
      <c r="AA46" s="130" t="s">
        <v>226</v>
      </c>
      <c r="AB46" s="130" t="s">
        <v>227</v>
      </c>
      <c r="AC46" s="130" t="s">
        <v>228</v>
      </c>
      <c r="AD46" s="130" t="s">
        <v>229</v>
      </c>
      <c r="AE46" s="130" t="s">
        <v>230</v>
      </c>
      <c r="AF46" s="130" t="s">
        <v>231</v>
      </c>
      <c r="AG46" s="130" t="s">
        <v>232</v>
      </c>
      <c r="AH46" s="130" t="s">
        <v>233</v>
      </c>
      <c r="AI46" s="130" t="s">
        <v>234</v>
      </c>
      <c r="AJ46" s="130" t="s">
        <v>235</v>
      </c>
      <c r="AK46" s="130" t="s">
        <v>238</v>
      </c>
      <c r="AL46" s="130" t="s">
        <v>240</v>
      </c>
      <c r="AM46" s="130" t="s">
        <v>242</v>
      </c>
      <c r="AN46" s="137" t="s">
        <v>245</v>
      </c>
      <c r="AO46" s="137" t="s">
        <v>252</v>
      </c>
      <c r="AP46" s="137" t="s">
        <v>257</v>
      </c>
      <c r="AQ46" s="137" t="s">
        <v>261</v>
      </c>
      <c r="AR46" s="137" t="s">
        <v>317</v>
      </c>
      <c r="AS46" s="137" t="s">
        <v>331</v>
      </c>
      <c r="AT46" s="137" t="s">
        <v>333</v>
      </c>
      <c r="AU46" s="137" t="s">
        <v>339</v>
      </c>
      <c r="AV46" s="137" t="s">
        <v>341</v>
      </c>
      <c r="AW46" s="137" t="s">
        <v>344</v>
      </c>
      <c r="AX46" s="137" t="s">
        <v>346</v>
      </c>
      <c r="AY46" s="137" t="s">
        <v>355</v>
      </c>
      <c r="AZ46" s="137" t="s">
        <v>366</v>
      </c>
      <c r="BA46" s="137" t="s">
        <v>390</v>
      </c>
      <c r="BB46" s="104"/>
      <c r="BC46" s="139" t="s">
        <v>390</v>
      </c>
      <c r="BD46"/>
      <c r="BE46" s="136"/>
      <c r="BF46" s="136"/>
      <c r="BG46" s="136"/>
      <c r="BH46" s="139" t="s">
        <v>390</v>
      </c>
    </row>
    <row r="47" spans="1:72" ht="13.8" x14ac:dyDescent="0.3">
      <c r="B47" s="145"/>
      <c r="C47" s="126" t="s">
        <v>123</v>
      </c>
      <c r="D47" s="145">
        <v>2355.8939909806168</v>
      </c>
      <c r="E47" s="145">
        <v>2390.011018198782</v>
      </c>
      <c r="F47" s="145">
        <v>2379.1750719850329</v>
      </c>
      <c r="G47" s="145">
        <v>2416.7158144509476</v>
      </c>
      <c r="H47" s="145">
        <v>2280.0104715668858</v>
      </c>
      <c r="I47" s="145">
        <v>2298.6220436864178</v>
      </c>
      <c r="J47" s="145">
        <v>2296.5757132371054</v>
      </c>
      <c r="K47" s="145">
        <v>2305.9601424007346</v>
      </c>
      <c r="L47" s="145">
        <v>2351.3748542671046</v>
      </c>
      <c r="M47" s="145">
        <v>2339.4674260981001</v>
      </c>
      <c r="N47" s="145">
        <v>2350.3343843486009</v>
      </c>
      <c r="O47" s="145">
        <v>2417.0916824822848</v>
      </c>
      <c r="P47" s="145">
        <v>2347.732039651833</v>
      </c>
      <c r="Q47" s="145">
        <v>2378.5851433057587</v>
      </c>
      <c r="R47" s="145">
        <v>2366.0009966059511</v>
      </c>
      <c r="S47" s="145">
        <v>2368.7688376423348</v>
      </c>
      <c r="T47" s="145">
        <v>2332.5046421866873</v>
      </c>
      <c r="U47" s="145">
        <v>2312.5855416609829</v>
      </c>
      <c r="V47" s="145">
        <v>2322.9814761558473</v>
      </c>
      <c r="W47" s="145">
        <v>2338.6891774385576</v>
      </c>
      <c r="X47" s="145">
        <v>2311.2824542843596</v>
      </c>
      <c r="Y47" s="145">
        <v>2321.1778009321515</v>
      </c>
      <c r="Z47" s="145">
        <v>2325.2380317972975</v>
      </c>
      <c r="AA47" s="145">
        <v>2323.4353980710243</v>
      </c>
      <c r="AB47" s="145">
        <v>2288.2590913436197</v>
      </c>
      <c r="AC47" s="145">
        <v>2303.106122947217</v>
      </c>
      <c r="AD47" s="145">
        <v>2314.6961784330638</v>
      </c>
      <c r="AE47" s="145">
        <v>2320.6598450654265</v>
      </c>
      <c r="AF47" s="145">
        <v>2277.1061942880742</v>
      </c>
      <c r="AG47" s="145">
        <v>2305.2080779388493</v>
      </c>
      <c r="AH47" s="145">
        <v>2294.7299584583634</v>
      </c>
      <c r="AI47" s="145">
        <v>2319.1445728951312</v>
      </c>
      <c r="AJ47" s="145">
        <v>2224.4341920972802</v>
      </c>
      <c r="AK47" s="145">
        <v>2254.9921650750139</v>
      </c>
      <c r="AL47" s="145">
        <v>2259.2174532011268</v>
      </c>
      <c r="AM47" s="145">
        <v>2290.5099834883176</v>
      </c>
      <c r="AN47" s="145">
        <v>2251.4878559889648</v>
      </c>
      <c r="AO47" s="145">
        <v>2276.9654538274317</v>
      </c>
      <c r="AP47" s="145">
        <v>2300.5874356735076</v>
      </c>
      <c r="AQ47" s="145">
        <v>2302.6762634970341</v>
      </c>
      <c r="AR47" s="145">
        <v>2149.0595976798695</v>
      </c>
      <c r="AS47" s="145">
        <v>2184.0925425287573</v>
      </c>
      <c r="AT47" s="145">
        <v>2209.8039643845691</v>
      </c>
      <c r="AU47" s="145">
        <v>2202.7054500166228</v>
      </c>
      <c r="AV47" s="145">
        <v>2153.2829832210737</v>
      </c>
      <c r="AW47" s="145">
        <v>2188.8038169106358</v>
      </c>
      <c r="AX47" s="145">
        <v>2214.3744462490745</v>
      </c>
      <c r="AY47" s="145">
        <v>2207.2979941598192</v>
      </c>
      <c r="AZ47" s="145">
        <v>2160.5708428569314</v>
      </c>
      <c r="BA47" s="145">
        <v>2154.2945974271115</v>
      </c>
      <c r="BB47" s="102"/>
      <c r="BC47" s="108">
        <f>BA47-AW47</f>
        <v>-34.509219483524248</v>
      </c>
      <c r="BF47" s="135"/>
      <c r="BG47" s="135"/>
      <c r="BH47" s="269">
        <f>BA47/AW47-1</f>
        <v>-1.5766246027582254E-2</v>
      </c>
    </row>
    <row r="48" spans="1:72" ht="13.8" x14ac:dyDescent="0.3">
      <c r="B48" s="145"/>
      <c r="C48" s="126" t="s">
        <v>124</v>
      </c>
      <c r="D48" s="145">
        <v>194.25942283035991</v>
      </c>
      <c r="E48" s="145">
        <v>209.0334401013539</v>
      </c>
      <c r="F48" s="145">
        <v>204.15847348660148</v>
      </c>
      <c r="G48" s="145">
        <v>203.2757953662601</v>
      </c>
      <c r="H48" s="145">
        <v>153.9163704114564</v>
      </c>
      <c r="I48" s="145">
        <v>148.93675004131541</v>
      </c>
      <c r="J48" s="145">
        <v>152.17037305302929</v>
      </c>
      <c r="K48" s="145">
        <v>221.57837715682192</v>
      </c>
      <c r="L48" s="145">
        <v>237.459355992616</v>
      </c>
      <c r="M48" s="145">
        <v>220.64126977237888</v>
      </c>
      <c r="N48" s="145">
        <v>215.18557614449068</v>
      </c>
      <c r="O48" s="145">
        <v>244.71136826103989</v>
      </c>
      <c r="P48" s="145">
        <v>256.14551199057433</v>
      </c>
      <c r="Q48" s="145">
        <v>217.28223464667761</v>
      </c>
      <c r="R48" s="145">
        <v>226.68834034728889</v>
      </c>
      <c r="S48" s="145">
        <v>234.63675246614881</v>
      </c>
      <c r="T48" s="145">
        <v>267.22815214469944</v>
      </c>
      <c r="U48" s="145">
        <v>220.94451887756671</v>
      </c>
      <c r="V48" s="145">
        <v>227.93995461389491</v>
      </c>
      <c r="W48" s="145">
        <v>253.01617026676681</v>
      </c>
      <c r="X48" s="145">
        <v>244.9422910293255</v>
      </c>
      <c r="Y48" s="145">
        <v>233.54843659804661</v>
      </c>
      <c r="Z48" s="145">
        <v>247.35444616424118</v>
      </c>
      <c r="AA48" s="145">
        <v>237.90613139572008</v>
      </c>
      <c r="AB48" s="145">
        <v>260.34660157738352</v>
      </c>
      <c r="AC48" s="145">
        <v>235.89717569877899</v>
      </c>
      <c r="AD48" s="145">
        <v>242.26273762516433</v>
      </c>
      <c r="AE48" s="145">
        <v>266.20559143408633</v>
      </c>
      <c r="AF48" s="145">
        <v>251.0718642330668</v>
      </c>
      <c r="AG48" s="145">
        <v>239.40011148770523</v>
      </c>
      <c r="AH48" s="145">
        <v>232.0675443693097</v>
      </c>
      <c r="AI48" s="145">
        <v>254.9959303127751</v>
      </c>
      <c r="AJ48" s="145">
        <v>290.45270958148114</v>
      </c>
      <c r="AK48" s="145">
        <v>262.62099715901968</v>
      </c>
      <c r="AL48" s="145">
        <v>273.8126760557933</v>
      </c>
      <c r="AM48" s="145">
        <v>275.92824006195019</v>
      </c>
      <c r="AN48" s="145">
        <v>298.14761546083349</v>
      </c>
      <c r="AO48" s="145">
        <v>285.88706262743392</v>
      </c>
      <c r="AP48" s="145">
        <v>278.82385718748139</v>
      </c>
      <c r="AQ48" s="145">
        <v>277.27770266334528</v>
      </c>
      <c r="AR48" s="145">
        <v>309.26361743505498</v>
      </c>
      <c r="AS48" s="145">
        <v>263.30903954980721</v>
      </c>
      <c r="AT48" s="145">
        <v>270.7699992802701</v>
      </c>
      <c r="AU48" s="145">
        <v>265.13901066944783</v>
      </c>
      <c r="AV48" s="145">
        <v>272.96756402672094</v>
      </c>
      <c r="AW48" s="145">
        <v>272.27134779186002</v>
      </c>
      <c r="AX48" s="145">
        <v>284.4923019074966</v>
      </c>
      <c r="AY48" s="145">
        <v>292.8928008443458</v>
      </c>
      <c r="AZ48" s="145">
        <v>299.90002713655201</v>
      </c>
      <c r="BA48" s="145">
        <v>273.89489040835377</v>
      </c>
      <c r="BB48" s="102"/>
      <c r="BC48" s="108">
        <f t="shared" ref="BC48:BC56" si="2">BA48-AW48</f>
        <v>1.6235426164937508</v>
      </c>
      <c r="BF48" s="135"/>
      <c r="BG48" s="135"/>
      <c r="BH48" s="269">
        <f t="shared" ref="BH48:BH56" si="3">BA48/AW48-1</f>
        <v>5.9629580183915287E-3</v>
      </c>
    </row>
    <row r="49" spans="2:72" ht="13.8" x14ac:dyDescent="0.3">
      <c r="B49" s="145"/>
      <c r="C49" s="126" t="s">
        <v>125</v>
      </c>
      <c r="D49" s="145">
        <v>4615.1825213812654</v>
      </c>
      <c r="E49" s="145">
        <v>4502.0099128740903</v>
      </c>
      <c r="F49" s="145">
        <v>4409.7823365882068</v>
      </c>
      <c r="G49" s="145">
        <v>4898.5745302229452</v>
      </c>
      <c r="H49" s="145">
        <v>3929.3704160731349</v>
      </c>
      <c r="I49" s="145">
        <v>3585.7462482026049</v>
      </c>
      <c r="J49" s="145">
        <v>3205.1901141354388</v>
      </c>
      <c r="K49" s="145">
        <v>3971.7743812109939</v>
      </c>
      <c r="L49" s="145">
        <v>4731.3479546509489</v>
      </c>
      <c r="M49" s="145">
        <v>4352.9543529195607</v>
      </c>
      <c r="N49" s="145">
        <v>3996.5824170860806</v>
      </c>
      <c r="O49" s="145">
        <v>4578.8321012009355</v>
      </c>
      <c r="P49" s="145">
        <v>4475.0265785994297</v>
      </c>
      <c r="Q49" s="145">
        <v>4120.4719728680611</v>
      </c>
      <c r="R49" s="145">
        <v>3868.5997988356185</v>
      </c>
      <c r="S49" s="145">
        <v>4144.9300950822553</v>
      </c>
      <c r="T49" s="145">
        <v>4121.7099156634285</v>
      </c>
      <c r="U49" s="145">
        <v>3921.4287645629643</v>
      </c>
      <c r="V49" s="145">
        <v>3729.5522661601926</v>
      </c>
      <c r="W49" s="145">
        <v>4075.7625074039852</v>
      </c>
      <c r="X49" s="145">
        <v>3890.7527874970438</v>
      </c>
      <c r="Y49" s="145">
        <v>3660.0817341137085</v>
      </c>
      <c r="Z49" s="145">
        <v>3582.9692781854242</v>
      </c>
      <c r="AA49" s="145">
        <v>3734.3727660750742</v>
      </c>
      <c r="AB49" s="145">
        <v>3796.313867873344</v>
      </c>
      <c r="AC49" s="145">
        <v>3706.3857738554298</v>
      </c>
      <c r="AD49" s="145">
        <v>3522.3024176829176</v>
      </c>
      <c r="AE49" s="145">
        <v>3855.6282119369948</v>
      </c>
      <c r="AF49" s="145">
        <v>3944.5331378423029</v>
      </c>
      <c r="AG49" s="145">
        <v>3734.3185098996828</v>
      </c>
      <c r="AH49" s="145">
        <v>3519.6301887472182</v>
      </c>
      <c r="AI49" s="145">
        <v>3828.3619103505507</v>
      </c>
      <c r="AJ49" s="145">
        <v>3736.6999072969938</v>
      </c>
      <c r="AK49" s="145">
        <v>3711.4500430476073</v>
      </c>
      <c r="AL49" s="145">
        <v>3596.0389257875604</v>
      </c>
      <c r="AM49" s="145">
        <v>3904.6978168926953</v>
      </c>
      <c r="AN49" s="145">
        <v>3780.2417093764147</v>
      </c>
      <c r="AO49" s="145">
        <v>3695.3092052891575</v>
      </c>
      <c r="AP49" s="145">
        <v>3584.3698066903098</v>
      </c>
      <c r="AQ49" s="145">
        <v>3942.9591152328035</v>
      </c>
      <c r="AR49" s="145">
        <v>3799.8632755407825</v>
      </c>
      <c r="AS49" s="145">
        <v>3764.6973675668419</v>
      </c>
      <c r="AT49" s="145">
        <v>3508.526204646284</v>
      </c>
      <c r="AU49" s="145">
        <v>3807.6369150514024</v>
      </c>
      <c r="AV49" s="145">
        <v>3786.0563404201048</v>
      </c>
      <c r="AW49" s="145">
        <v>3703.4973757427342</v>
      </c>
      <c r="AX49" s="145">
        <v>3596.9516216793363</v>
      </c>
      <c r="AY49" s="145">
        <v>3741.4302100499494</v>
      </c>
      <c r="AZ49" s="145">
        <v>3680.9999459635937</v>
      </c>
      <c r="BA49" s="145">
        <v>3540.832931517521</v>
      </c>
      <c r="BB49" s="102"/>
      <c r="BC49" s="108">
        <f t="shared" si="2"/>
        <v>-162.66444422521317</v>
      </c>
      <c r="BF49" s="135"/>
      <c r="BG49" s="135"/>
      <c r="BH49" s="269">
        <f t="shared" si="3"/>
        <v>-4.392184676318045E-2</v>
      </c>
    </row>
    <row r="50" spans="2:72" ht="13.8" x14ac:dyDescent="0.3">
      <c r="B50" s="145"/>
      <c r="C50" s="126" t="s">
        <v>126</v>
      </c>
      <c r="D50" s="145">
        <v>3259.0731527120761</v>
      </c>
      <c r="E50" s="145">
        <v>2112.9802220058909</v>
      </c>
      <c r="F50" s="145">
        <v>1786.3626843850282</v>
      </c>
      <c r="G50" s="145">
        <v>3122.1895032243847</v>
      </c>
      <c r="H50" s="145">
        <v>3589.687550816865</v>
      </c>
      <c r="I50" s="145">
        <v>2055.4020980401624</v>
      </c>
      <c r="J50" s="145">
        <v>1493.413410144816</v>
      </c>
      <c r="K50" s="145">
        <v>3422.5812706054685</v>
      </c>
      <c r="L50" s="145">
        <v>4910.7011846087607</v>
      </c>
      <c r="M50" s="145">
        <v>2470.0462700740491</v>
      </c>
      <c r="N50" s="145">
        <v>1540.1971906254471</v>
      </c>
      <c r="O50" s="145">
        <v>4084.881110983893</v>
      </c>
      <c r="P50" s="145">
        <v>4270.2899710056399</v>
      </c>
      <c r="Q50" s="145">
        <v>2146.2377513867864</v>
      </c>
      <c r="R50" s="145">
        <v>1484.6986421546508</v>
      </c>
      <c r="S50" s="145">
        <v>2734.7968808456844</v>
      </c>
      <c r="T50" s="145">
        <v>3664.4701273120231</v>
      </c>
      <c r="U50" s="145">
        <v>1965.1302021334698</v>
      </c>
      <c r="V50" s="145">
        <v>1412.3231424971236</v>
      </c>
      <c r="W50" s="145">
        <v>2896.3663425007735</v>
      </c>
      <c r="X50" s="145">
        <v>3722.0122323536671</v>
      </c>
      <c r="Y50" s="145">
        <v>1937.0302827955838</v>
      </c>
      <c r="Z50" s="145">
        <v>1469.0090531123074</v>
      </c>
      <c r="AA50" s="145">
        <v>2445.379002234949</v>
      </c>
      <c r="AB50" s="145">
        <v>2826.4701691878226</v>
      </c>
      <c r="AC50" s="145">
        <v>1833.2621134533495</v>
      </c>
      <c r="AD50" s="145">
        <v>1336.6945955013971</v>
      </c>
      <c r="AE50" s="145">
        <v>2455.8694563296872</v>
      </c>
      <c r="AF50" s="145">
        <v>2976.7815213496528</v>
      </c>
      <c r="AG50" s="145">
        <v>1709.8104241793058</v>
      </c>
      <c r="AH50" s="145">
        <v>1222.3462217878448</v>
      </c>
      <c r="AI50" s="145">
        <v>2427.7872102822121</v>
      </c>
      <c r="AJ50" s="145">
        <v>3057.0536287831719</v>
      </c>
      <c r="AK50" s="145">
        <v>1727.794020212147</v>
      </c>
      <c r="AL50" s="145">
        <v>1306.4644555705599</v>
      </c>
      <c r="AM50" s="145">
        <v>2387.873032559276</v>
      </c>
      <c r="AN50" s="145">
        <v>2684.3748732093018</v>
      </c>
      <c r="AO50" s="145">
        <v>1796.7421101930095</v>
      </c>
      <c r="AP50" s="145">
        <v>1534.4808895245903</v>
      </c>
      <c r="AQ50" s="145">
        <v>2368.1335097772717</v>
      </c>
      <c r="AR50" s="145">
        <v>2861.5807778769076</v>
      </c>
      <c r="AS50" s="145">
        <v>1618.4509630869795</v>
      </c>
      <c r="AT50" s="145">
        <v>1369.4256692785495</v>
      </c>
      <c r="AU50" s="145">
        <v>2381.9437749346071</v>
      </c>
      <c r="AV50" s="145">
        <v>2678.7674291784233</v>
      </c>
      <c r="AW50" s="145">
        <v>1316.8571913125772</v>
      </c>
      <c r="AX50" s="145">
        <v>1238.3072217747836</v>
      </c>
      <c r="AY50" s="145">
        <v>1859.6239655864508</v>
      </c>
      <c r="AZ50" s="145">
        <v>1875.5928620394404</v>
      </c>
      <c r="BA50" s="145">
        <v>1512.5186790360044</v>
      </c>
      <c r="BB50" s="102"/>
      <c r="BC50" s="108">
        <f t="shared" si="2"/>
        <v>195.66148772342717</v>
      </c>
      <c r="BF50" s="135"/>
      <c r="BG50" s="135"/>
      <c r="BH50" s="269">
        <f t="shared" si="3"/>
        <v>0.14858216138714453</v>
      </c>
    </row>
    <row r="51" spans="2:72" ht="13.8" x14ac:dyDescent="0.3">
      <c r="B51" s="145"/>
      <c r="C51" s="126" t="s">
        <v>127</v>
      </c>
      <c r="D51" s="145">
        <v>475.25446221286745</v>
      </c>
      <c r="E51" s="145">
        <v>508.4249866868812</v>
      </c>
      <c r="F51" s="145">
        <v>496.73948765063426</v>
      </c>
      <c r="G51" s="145">
        <v>517.2481305844824</v>
      </c>
      <c r="H51" s="145">
        <v>475.43833351697867</v>
      </c>
      <c r="I51" s="145">
        <v>492.68930156876974</v>
      </c>
      <c r="J51" s="145">
        <v>490.49309999001372</v>
      </c>
      <c r="K51" s="145">
        <v>504.8772710480668</v>
      </c>
      <c r="L51" s="145">
        <v>501.79721175505699</v>
      </c>
      <c r="M51" s="145">
        <v>501.61965492974429</v>
      </c>
      <c r="N51" s="145">
        <v>509.28902466530531</v>
      </c>
      <c r="O51" s="145">
        <v>556.53395769018948</v>
      </c>
      <c r="P51" s="145">
        <v>509.73555012325085</v>
      </c>
      <c r="Q51" s="145">
        <v>528.54005076971134</v>
      </c>
      <c r="R51" s="145">
        <v>522.88735586704263</v>
      </c>
      <c r="S51" s="145">
        <v>529.3279693271113</v>
      </c>
      <c r="T51" s="145">
        <v>510.45050379410583</v>
      </c>
      <c r="U51" s="145">
        <v>499.03997323204158</v>
      </c>
      <c r="V51" s="145">
        <v>507.08913544241676</v>
      </c>
      <c r="W51" s="145">
        <v>522.61576649929737</v>
      </c>
      <c r="X51" s="145">
        <v>492.8659293562302</v>
      </c>
      <c r="Y51" s="145">
        <v>506.23159504244234</v>
      </c>
      <c r="Z51" s="145">
        <v>509.48278666040471</v>
      </c>
      <c r="AA51" s="145">
        <v>508.37359407622313</v>
      </c>
      <c r="AB51" s="145">
        <v>474.0477977075181</v>
      </c>
      <c r="AC51" s="145">
        <v>482.63914086571128</v>
      </c>
      <c r="AD51" s="145">
        <v>492.88077794897185</v>
      </c>
      <c r="AE51" s="145">
        <v>500.57560208507823</v>
      </c>
      <c r="AF51" s="145">
        <v>479.96769457866372</v>
      </c>
      <c r="AG51" s="145">
        <v>502.00873312838473</v>
      </c>
      <c r="AH51" s="145">
        <v>497.23681380756682</v>
      </c>
      <c r="AI51" s="145">
        <v>515.71522844137633</v>
      </c>
      <c r="AJ51" s="145">
        <v>452.93012626986348</v>
      </c>
      <c r="AK51" s="145">
        <v>479.55052545060931</v>
      </c>
      <c r="AL51" s="145">
        <v>488.58359545806837</v>
      </c>
      <c r="AM51" s="145">
        <v>508.53685265102132</v>
      </c>
      <c r="AN51" s="145">
        <v>431.25915702167549</v>
      </c>
      <c r="AO51" s="145">
        <v>469.49991477193419</v>
      </c>
      <c r="AP51" s="145">
        <v>470.62159497975227</v>
      </c>
      <c r="AQ51" s="145">
        <v>460.72935287495653</v>
      </c>
      <c r="AR51" s="145">
        <v>416.68905752713619</v>
      </c>
      <c r="AS51" s="145">
        <v>467.54093219930178</v>
      </c>
      <c r="AT51" s="145">
        <v>471.44658960421032</v>
      </c>
      <c r="AU51" s="145">
        <v>451.71845479330159</v>
      </c>
      <c r="AV51" s="145">
        <v>422.68057652644018</v>
      </c>
      <c r="AW51" s="145">
        <v>474.28713397293177</v>
      </c>
      <c r="AX51" s="145">
        <v>478.14319557646928</v>
      </c>
      <c r="AY51" s="145">
        <v>458.22962757594661</v>
      </c>
      <c r="AZ51" s="145">
        <v>419.43765383531218</v>
      </c>
      <c r="BA51" s="145">
        <v>465.11585228054378</v>
      </c>
      <c r="BB51" s="102"/>
      <c r="BC51" s="108">
        <f t="shared" si="2"/>
        <v>-9.1712816923879927</v>
      </c>
      <c r="BF51" s="135"/>
      <c r="BG51" s="135"/>
      <c r="BH51" s="269">
        <f t="shared" si="3"/>
        <v>-1.9336981831160949E-2</v>
      </c>
    </row>
    <row r="52" spans="2:72" ht="13.8" x14ac:dyDescent="0.3">
      <c r="B52" s="145"/>
      <c r="C52" s="126" t="s">
        <v>128</v>
      </c>
      <c r="D52" s="145">
        <v>2726.1357047997053</v>
      </c>
      <c r="E52" s="145">
        <v>2923.8401827664893</v>
      </c>
      <c r="F52" s="145">
        <v>2844.6086301701966</v>
      </c>
      <c r="G52" s="145">
        <v>2913.9041066141408</v>
      </c>
      <c r="H52" s="145">
        <v>2598.1326831705765</v>
      </c>
      <c r="I52" s="145">
        <v>2791.1964997035152</v>
      </c>
      <c r="J52" s="145">
        <v>2721.8979217378374</v>
      </c>
      <c r="K52" s="145">
        <v>2724.5783201137901</v>
      </c>
      <c r="L52" s="145">
        <v>2582.6651887096818</v>
      </c>
      <c r="M52" s="145">
        <v>2584.8652623487783</v>
      </c>
      <c r="N52" s="145">
        <v>2630.8844251515102</v>
      </c>
      <c r="O52" s="145">
        <v>2683.9561763096704</v>
      </c>
      <c r="P52" s="145">
        <v>2109.741185871886</v>
      </c>
      <c r="Q52" s="145">
        <v>2192.7843150952867</v>
      </c>
      <c r="R52" s="145">
        <v>2134.9609991288239</v>
      </c>
      <c r="S52" s="145">
        <v>2018.7623585619244</v>
      </c>
      <c r="T52" s="145">
        <v>1866.2237254339552</v>
      </c>
      <c r="U52" s="145">
        <v>1969.4870749733348</v>
      </c>
      <c r="V52" s="145">
        <v>1988.8926695408759</v>
      </c>
      <c r="W52" s="145">
        <v>2033.1912936937583</v>
      </c>
      <c r="X52" s="145">
        <v>2043.5691374109397</v>
      </c>
      <c r="Y52" s="145">
        <v>2228.0580984083649</v>
      </c>
      <c r="Z52" s="145">
        <v>2071.2073291091801</v>
      </c>
      <c r="AA52" s="145">
        <v>2048.3385183476125</v>
      </c>
      <c r="AB52" s="145">
        <v>2046.4976366860533</v>
      </c>
      <c r="AC52" s="145">
        <v>2278.2433588319682</v>
      </c>
      <c r="AD52" s="145">
        <v>2488.3929240289208</v>
      </c>
      <c r="AE52" s="145">
        <v>2190.7931177681771</v>
      </c>
      <c r="AF52" s="145">
        <v>2663.8981856784403</v>
      </c>
      <c r="AG52" s="145">
        <v>2590.7332499137779</v>
      </c>
      <c r="AH52" s="145">
        <v>2707.9740678865428</v>
      </c>
      <c r="AI52" s="145">
        <v>2655.7921028815758</v>
      </c>
      <c r="AJ52" s="145">
        <v>2504.7951645040644</v>
      </c>
      <c r="AK52" s="145">
        <v>2531.8425051412723</v>
      </c>
      <c r="AL52" s="145">
        <v>2777.2517408515696</v>
      </c>
      <c r="AM52" s="145">
        <v>2738.3814242929648</v>
      </c>
      <c r="AN52" s="145">
        <v>2215.6429674690862</v>
      </c>
      <c r="AO52" s="145">
        <v>2282.4632350115949</v>
      </c>
      <c r="AP52" s="145">
        <v>2367.1076429675127</v>
      </c>
      <c r="AQ52" s="145">
        <v>2302.2761914552802</v>
      </c>
      <c r="AR52" s="145">
        <v>2272.9575604997422</v>
      </c>
      <c r="AS52" s="145">
        <v>2442.901460811102</v>
      </c>
      <c r="AT52" s="145">
        <v>2444.6715864798462</v>
      </c>
      <c r="AU52" s="145">
        <v>2386.5348445848763</v>
      </c>
      <c r="AV52" s="145">
        <v>2289.9372844547124</v>
      </c>
      <c r="AW52" s="145">
        <v>2405.3084416669722</v>
      </c>
      <c r="AX52" s="145">
        <v>2438.3912673606765</v>
      </c>
      <c r="AY52" s="145">
        <v>2318.8459007130964</v>
      </c>
      <c r="AZ52" s="145">
        <v>2111.4864096238325</v>
      </c>
      <c r="BA52" s="145">
        <v>1327.6439881537622</v>
      </c>
      <c r="BB52" s="102"/>
      <c r="BC52" s="108">
        <f t="shared" si="2"/>
        <v>-1077.66445351321</v>
      </c>
      <c r="BF52" s="135"/>
      <c r="BG52" s="135"/>
      <c r="BH52" s="269">
        <f t="shared" si="3"/>
        <v>-0.4480358671864747</v>
      </c>
    </row>
    <row r="53" spans="2:72" ht="13.8" x14ac:dyDescent="0.3">
      <c r="B53" s="145"/>
      <c r="C53" s="126" t="s">
        <v>129</v>
      </c>
      <c r="D53" s="145">
        <v>1014.8675364980119</v>
      </c>
      <c r="E53" s="145">
        <v>1078.5760890275228</v>
      </c>
      <c r="F53" s="145">
        <v>1056.0579394963208</v>
      </c>
      <c r="G53" s="145">
        <v>1037.0027167683497</v>
      </c>
      <c r="H53" s="145">
        <v>944.46978518641629</v>
      </c>
      <c r="I53" s="145">
        <v>1010.5203552164746</v>
      </c>
      <c r="J53" s="145">
        <v>1016.979916923822</v>
      </c>
      <c r="K53" s="145">
        <v>1014.0593188155829</v>
      </c>
      <c r="L53" s="145">
        <v>1015.5341814413221</v>
      </c>
      <c r="M53" s="145">
        <v>1042.1526142144799</v>
      </c>
      <c r="N53" s="145">
        <v>1050.7129326424408</v>
      </c>
      <c r="O53" s="145">
        <v>1085.2708848957914</v>
      </c>
      <c r="P53" s="145">
        <v>1027.9407342850629</v>
      </c>
      <c r="Q53" s="145">
        <v>1070.9342753418887</v>
      </c>
      <c r="R53" s="145">
        <v>1058.9972206745058</v>
      </c>
      <c r="S53" s="145">
        <v>1035.4038210884542</v>
      </c>
      <c r="T53" s="145">
        <v>946.69432820296254</v>
      </c>
      <c r="U53" s="145">
        <v>964.23483560306329</v>
      </c>
      <c r="V53" s="145">
        <v>964.18375001664685</v>
      </c>
      <c r="W53" s="145">
        <v>976.38998570924025</v>
      </c>
      <c r="X53" s="145">
        <v>924.19307138357624</v>
      </c>
      <c r="Y53" s="145">
        <v>965.50739473601323</v>
      </c>
      <c r="Z53" s="145">
        <v>962.99957869080492</v>
      </c>
      <c r="AA53" s="145">
        <v>939.05282916723024</v>
      </c>
      <c r="AB53" s="145">
        <v>866.23160263041393</v>
      </c>
      <c r="AC53" s="145">
        <v>912.33779514077412</v>
      </c>
      <c r="AD53" s="145">
        <v>910.64261360209161</v>
      </c>
      <c r="AE53" s="145">
        <v>901.60726257913279</v>
      </c>
      <c r="AF53" s="145">
        <v>862.77016447129859</v>
      </c>
      <c r="AG53" s="145">
        <v>901.09935933452277</v>
      </c>
      <c r="AH53" s="145">
        <v>894.87006880251818</v>
      </c>
      <c r="AI53" s="145">
        <v>893.93902027892602</v>
      </c>
      <c r="AJ53" s="145">
        <v>817.68846885007827</v>
      </c>
      <c r="AK53" s="145">
        <v>865.24108216829791</v>
      </c>
      <c r="AL53" s="145">
        <v>877.68330698183649</v>
      </c>
      <c r="AM53" s="145">
        <v>884.26398339689615</v>
      </c>
      <c r="AN53" s="145">
        <v>814.86492694274443</v>
      </c>
      <c r="AO53" s="145">
        <v>864.00892806704303</v>
      </c>
      <c r="AP53" s="145">
        <v>866.5219171412989</v>
      </c>
      <c r="AQ53" s="145">
        <v>845.19520917936097</v>
      </c>
      <c r="AR53" s="145">
        <v>803.59259632713167</v>
      </c>
      <c r="AS53" s="145">
        <v>867.62451962912621</v>
      </c>
      <c r="AT53" s="145">
        <v>879.36983829979522</v>
      </c>
      <c r="AU53" s="145">
        <v>844.51364420539608</v>
      </c>
      <c r="AV53" s="145">
        <v>807.29506294458361</v>
      </c>
      <c r="AW53" s="145">
        <v>871.62613816998191</v>
      </c>
      <c r="AX53" s="145">
        <v>883.0075393781849</v>
      </c>
      <c r="AY53" s="145">
        <v>848.53687137559587</v>
      </c>
      <c r="AZ53" s="145">
        <v>791.94957064441564</v>
      </c>
      <c r="BA53" s="145">
        <v>793.02656933665378</v>
      </c>
      <c r="BB53" s="102"/>
      <c r="BC53" s="108">
        <f t="shared" si="2"/>
        <v>-78.599568833328135</v>
      </c>
      <c r="BF53" s="135"/>
      <c r="BG53" s="135"/>
      <c r="BH53" s="269">
        <f t="shared" si="3"/>
        <v>-9.0175782243464453E-2</v>
      </c>
    </row>
    <row r="54" spans="2:72" ht="13.8" x14ac:dyDescent="0.3">
      <c r="B54" s="145"/>
      <c r="C54" s="126" t="s">
        <v>130</v>
      </c>
      <c r="D54" s="145">
        <v>214.75973798370944</v>
      </c>
      <c r="E54" s="145">
        <v>210.97569674981384</v>
      </c>
      <c r="F54" s="145">
        <v>208.87994662722625</v>
      </c>
      <c r="G54" s="145">
        <v>222.34264128399917</v>
      </c>
      <c r="H54" s="145">
        <v>235.30298176584122</v>
      </c>
      <c r="I54" s="145">
        <v>225.45854028125368</v>
      </c>
      <c r="J54" s="145">
        <v>225.01940567294136</v>
      </c>
      <c r="K54" s="145">
        <v>235.73744723510902</v>
      </c>
      <c r="L54" s="145">
        <v>226.83725579854163</v>
      </c>
      <c r="M54" s="145">
        <v>199.60739395414495</v>
      </c>
      <c r="N54" s="145">
        <v>204.56115247508527</v>
      </c>
      <c r="O54" s="145">
        <v>236.06836647717088</v>
      </c>
      <c r="P54" s="145">
        <v>211.92172843860749</v>
      </c>
      <c r="Q54" s="145">
        <v>199.106526256123</v>
      </c>
      <c r="R54" s="145">
        <v>201.02448741845382</v>
      </c>
      <c r="S54" s="145">
        <v>204.4300773491733</v>
      </c>
      <c r="T54" s="145">
        <v>201.93323334476241</v>
      </c>
      <c r="U54" s="145">
        <v>194.20415093199534</v>
      </c>
      <c r="V54" s="145">
        <v>201.14585289188372</v>
      </c>
      <c r="W54" s="145">
        <v>210.51870753618888</v>
      </c>
      <c r="X54" s="145">
        <v>182.16149288632607</v>
      </c>
      <c r="Y54" s="145">
        <v>180.13117512391176</v>
      </c>
      <c r="Z54" s="145">
        <v>182.3613592919815</v>
      </c>
      <c r="AA54" s="145">
        <v>179.53142716956171</v>
      </c>
      <c r="AB54" s="145">
        <v>174.24873213200809</v>
      </c>
      <c r="AC54" s="145">
        <v>174.61932036184612</v>
      </c>
      <c r="AD54" s="145">
        <v>180.79301855135259</v>
      </c>
      <c r="AE54" s="145">
        <v>175.20990678722904</v>
      </c>
      <c r="AF54" s="145">
        <v>173.6982476704512</v>
      </c>
      <c r="AG54" s="145">
        <v>177.84037703762692</v>
      </c>
      <c r="AH54" s="145">
        <v>182.02358754507048</v>
      </c>
      <c r="AI54" s="145">
        <v>184.91400643321728</v>
      </c>
      <c r="AJ54" s="145">
        <v>169.9992241088822</v>
      </c>
      <c r="AK54" s="145">
        <v>173.09736680945394</v>
      </c>
      <c r="AL54" s="145">
        <v>176.47884025069197</v>
      </c>
      <c r="AM54" s="145">
        <v>179.51858231608531</v>
      </c>
      <c r="AN54" s="145">
        <v>167.76195061246827</v>
      </c>
      <c r="AO54" s="145">
        <v>170.72511473224728</v>
      </c>
      <c r="AP54" s="145">
        <v>174.83784896397066</v>
      </c>
      <c r="AQ54" s="145">
        <v>171.40405867562788</v>
      </c>
      <c r="AR54" s="145">
        <v>151.90322170294863</v>
      </c>
      <c r="AS54" s="145">
        <v>156.489553078184</v>
      </c>
      <c r="AT54" s="145">
        <v>159.97801921501863</v>
      </c>
      <c r="AU54" s="145">
        <v>157.72256424802208</v>
      </c>
      <c r="AV54" s="145">
        <v>149.68602104508253</v>
      </c>
      <c r="AW54" s="145">
        <v>152.38511375498143</v>
      </c>
      <c r="AX54" s="145">
        <v>157.50685013301606</v>
      </c>
      <c r="AY54" s="145">
        <v>153.88047601340898</v>
      </c>
      <c r="AZ54" s="145">
        <v>143.77635532953292</v>
      </c>
      <c r="BA54" s="145">
        <v>123.43611469033874</v>
      </c>
      <c r="BB54" s="102"/>
      <c r="BC54" s="108">
        <f t="shared" si="2"/>
        <v>-28.948999064642692</v>
      </c>
      <c r="BF54" s="135"/>
      <c r="BG54" s="135"/>
      <c r="BH54" s="269">
        <f t="shared" si="3"/>
        <v>-0.18997261839623991</v>
      </c>
    </row>
    <row r="55" spans="2:72" ht="13.8" x14ac:dyDescent="0.3">
      <c r="B55" s="145"/>
      <c r="C55" s="126" t="s">
        <v>185</v>
      </c>
      <c r="D55" s="145">
        <v>2684.2186849896125</v>
      </c>
      <c r="E55" s="145">
        <v>2888.7934920845619</v>
      </c>
      <c r="F55" s="145">
        <v>2933.2450185661774</v>
      </c>
      <c r="G55" s="145">
        <v>2782.0887925961197</v>
      </c>
      <c r="H55" s="145">
        <v>2654.7953219438814</v>
      </c>
      <c r="I55" s="145">
        <v>2882.5064254851959</v>
      </c>
      <c r="J55" s="145">
        <v>2958.274881947395</v>
      </c>
      <c r="K55" s="145">
        <v>2738.1420336695182</v>
      </c>
      <c r="L55" s="145">
        <v>2616.5457166201727</v>
      </c>
      <c r="M55" s="145">
        <v>2757.6937799983903</v>
      </c>
      <c r="N55" s="145">
        <v>2872.0284093490322</v>
      </c>
      <c r="O55" s="145">
        <v>2733.8798243457763</v>
      </c>
      <c r="P55" s="145">
        <v>2446.2489688893038</v>
      </c>
      <c r="Q55" s="145">
        <v>2642.1845838038271</v>
      </c>
      <c r="R55" s="145">
        <v>2679.4925166075836</v>
      </c>
      <c r="S55" s="145">
        <v>2452.9970970775598</v>
      </c>
      <c r="T55" s="145">
        <v>2347.8419879943904</v>
      </c>
      <c r="U55" s="145">
        <v>2496.9090925450741</v>
      </c>
      <c r="V55" s="145">
        <v>2574.1655975210347</v>
      </c>
      <c r="W55" s="145">
        <v>2395.6293716743608</v>
      </c>
      <c r="X55" s="145">
        <v>2296.4334698835842</v>
      </c>
      <c r="Y55" s="145">
        <v>2497.2004537381067</v>
      </c>
      <c r="Z55" s="145">
        <v>2571.1122839521722</v>
      </c>
      <c r="AA55" s="145">
        <v>2330.8965320681705</v>
      </c>
      <c r="AB55" s="145">
        <v>2234.0355734172313</v>
      </c>
      <c r="AC55" s="145">
        <v>2474.2746809017071</v>
      </c>
      <c r="AD55" s="145">
        <v>2541.4730962858994</v>
      </c>
      <c r="AE55" s="145">
        <v>2336.0214879161467</v>
      </c>
      <c r="AF55" s="145">
        <v>2234.391890211873</v>
      </c>
      <c r="AG55" s="145">
        <v>2478.2115084291308</v>
      </c>
      <c r="AH55" s="145">
        <v>2569.2598960816872</v>
      </c>
      <c r="AI55" s="145">
        <v>2383.2130340416397</v>
      </c>
      <c r="AJ55" s="145">
        <v>2188.0000709048109</v>
      </c>
      <c r="AK55" s="145">
        <v>2413.0416754171983</v>
      </c>
      <c r="AL55" s="145">
        <v>2484.5272249525724</v>
      </c>
      <c r="AM55" s="145">
        <v>2302.8788098218615</v>
      </c>
      <c r="AN55" s="145">
        <v>2140.8831956158792</v>
      </c>
      <c r="AO55" s="145">
        <v>2381.2587376629426</v>
      </c>
      <c r="AP55" s="145">
        <v>2433.8366916440546</v>
      </c>
      <c r="AQ55" s="145">
        <v>2245.2298459033937</v>
      </c>
      <c r="AR55" s="145">
        <v>2034.9514670528449</v>
      </c>
      <c r="AS55" s="145">
        <v>2282.268936388049</v>
      </c>
      <c r="AT55" s="145">
        <v>2383.4469251262421</v>
      </c>
      <c r="AU55" s="145">
        <v>2179.6361412516276</v>
      </c>
      <c r="AV55" s="145">
        <v>2017.0564465482246</v>
      </c>
      <c r="AW55" s="145">
        <v>2260.7750910060545</v>
      </c>
      <c r="AX55" s="145">
        <v>2359.3932675113119</v>
      </c>
      <c r="AY55" s="145">
        <v>2160.1642082437702</v>
      </c>
      <c r="AZ55" s="145">
        <v>1969.3646840918796</v>
      </c>
      <c r="BA55" s="145">
        <v>1922.3264563593445</v>
      </c>
      <c r="BB55" s="113"/>
      <c r="BC55" s="108">
        <f t="shared" si="2"/>
        <v>-338.44863464670993</v>
      </c>
      <c r="BD55" s="113"/>
      <c r="BF55" s="135"/>
      <c r="BG55" s="135"/>
      <c r="BH55" s="269">
        <f t="shared" si="3"/>
        <v>-0.14970469021582278</v>
      </c>
    </row>
    <row r="56" spans="2:72" s="4" customFormat="1" ht="13.8" x14ac:dyDescent="0.3">
      <c r="B56" s="145"/>
      <c r="C56" s="410" t="s">
        <v>132</v>
      </c>
      <c r="D56" s="409">
        <v>17539.645214388227</v>
      </c>
      <c r="E56" s="409">
        <v>16824.645040495387</v>
      </c>
      <c r="F56" s="409">
        <v>16319.009588955425</v>
      </c>
      <c r="G56" s="409">
        <v>18113.342031111628</v>
      </c>
      <c r="H56" s="409">
        <v>16861.123914452037</v>
      </c>
      <c r="I56" s="409">
        <v>15491.07826222571</v>
      </c>
      <c r="J56" s="409">
        <v>14560.0148368424</v>
      </c>
      <c r="K56" s="409">
        <v>17139.288562256083</v>
      </c>
      <c r="L56" s="409">
        <v>19174.262903844203</v>
      </c>
      <c r="M56" s="409">
        <v>16469.048024309628</v>
      </c>
      <c r="N56" s="409">
        <v>15369.775512487993</v>
      </c>
      <c r="O56" s="409">
        <v>18621.225472646754</v>
      </c>
      <c r="P56" s="409">
        <v>17654.78226885559</v>
      </c>
      <c r="Q56" s="409">
        <v>15496.126853474121</v>
      </c>
      <c r="R56" s="409">
        <v>14543.350357639918</v>
      </c>
      <c r="S56" s="409">
        <v>15724.053889440645</v>
      </c>
      <c r="T56" s="409">
        <v>16259.056616077016</v>
      </c>
      <c r="U56" s="409">
        <v>14543.964154520492</v>
      </c>
      <c r="V56" s="409">
        <v>13928.273844839918</v>
      </c>
      <c r="W56" s="409">
        <v>15702.17932272293</v>
      </c>
      <c r="X56" s="409">
        <v>16108.21286608505</v>
      </c>
      <c r="Y56" s="409">
        <v>14528.966971488328</v>
      </c>
      <c r="Z56" s="409">
        <v>13921.734146963816</v>
      </c>
      <c r="AA56" s="409">
        <v>14747.286198605567</v>
      </c>
      <c r="AB56" s="409">
        <v>14966.451072555394</v>
      </c>
      <c r="AC56" s="409">
        <v>14400.765482056782</v>
      </c>
      <c r="AD56" s="409">
        <v>14030.138359659777</v>
      </c>
      <c r="AE56" s="409">
        <v>15002.570481901959</v>
      </c>
      <c r="AF56" s="409">
        <v>15864.218900323822</v>
      </c>
      <c r="AG56" s="409">
        <v>14638.630351348986</v>
      </c>
      <c r="AH56" s="409">
        <v>14120.138347486121</v>
      </c>
      <c r="AI56" s="409">
        <v>15463.863015917404</v>
      </c>
      <c r="AJ56" s="409">
        <v>15442.053492396626</v>
      </c>
      <c r="AK56" s="409">
        <v>14419.630380480619</v>
      </c>
      <c r="AL56" s="409">
        <v>14240.05821910978</v>
      </c>
      <c r="AM56" s="409">
        <v>15472.588725481071</v>
      </c>
      <c r="AN56" s="409">
        <v>14784.664251697368</v>
      </c>
      <c r="AO56" s="409">
        <v>14222.859762182796</v>
      </c>
      <c r="AP56" s="409">
        <v>14011.187684772478</v>
      </c>
      <c r="AQ56" s="409">
        <v>14915.881249259073</v>
      </c>
      <c r="AR56" s="409">
        <v>14799.86117164242</v>
      </c>
      <c r="AS56" s="409">
        <v>14047.375314838149</v>
      </c>
      <c r="AT56" s="409">
        <v>13697.438796314786</v>
      </c>
      <c r="AU56" s="409">
        <v>14677.550799755301</v>
      </c>
      <c r="AV56" s="409">
        <v>14577.729708365367</v>
      </c>
      <c r="AW56" s="409">
        <v>13645.811650328729</v>
      </c>
      <c r="AX56" s="409">
        <v>13650.567711570347</v>
      </c>
      <c r="AY56" s="409">
        <v>14040.902054562383</v>
      </c>
      <c r="AZ56" s="409">
        <v>13453.07835152149</v>
      </c>
      <c r="BA56" s="409">
        <v>12113.090079209634</v>
      </c>
      <c r="BB56" s="113"/>
      <c r="BC56" s="150">
        <f t="shared" si="2"/>
        <v>-1532.7215711190947</v>
      </c>
      <c r="BD56" s="113"/>
      <c r="BE56" s="8"/>
      <c r="BF56" s="8"/>
      <c r="BG56" s="8"/>
      <c r="BH56" s="342">
        <f t="shared" si="3"/>
        <v>-0.11232175926172716</v>
      </c>
    </row>
    <row r="57" spans="2:72" x14ac:dyDescent="0.3">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9"/>
      <c r="AJ57" s="109"/>
      <c r="AK57" s="109"/>
      <c r="AL57" s="109"/>
      <c r="AM57" s="109"/>
      <c r="AN57" s="109"/>
      <c r="AO57" s="109"/>
      <c r="AP57" s="113"/>
      <c r="AQ57" s="113"/>
      <c r="AR57" s="113"/>
      <c r="BC57" s="113"/>
      <c r="BD57" s="113"/>
      <c r="BE57" s="113"/>
      <c r="BF57" s="113"/>
      <c r="BG57" s="113"/>
      <c r="BH57" s="113"/>
      <c r="BI57" s="113"/>
      <c r="BJ57" s="113"/>
      <c r="BK57" s="113"/>
      <c r="BL57" s="113"/>
      <c r="BM57" s="113"/>
      <c r="BN57" s="113"/>
      <c r="BO57" s="113"/>
      <c r="BP57" s="113"/>
      <c r="BQ57" s="113"/>
      <c r="BR57" s="113"/>
      <c r="BS57" s="113"/>
      <c r="BT57" s="113"/>
    </row>
    <row r="58" spans="2:72" s="101" customFormat="1" x14ac:dyDescent="0.3">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61"/>
      <c r="AI58" s="161"/>
      <c r="AJ58" s="161"/>
      <c r="AK58" s="161"/>
      <c r="AL58" s="161"/>
      <c r="AM58" s="161"/>
      <c r="AN58" s="161"/>
      <c r="AO58" s="161"/>
      <c r="AP58" s="113"/>
      <c r="AQ58" s="113"/>
      <c r="AR58" s="113"/>
      <c r="AS58"/>
      <c r="AT58" s="286"/>
      <c r="AU58" s="286"/>
      <c r="AV58" s="286"/>
      <c r="AW58" s="286"/>
      <c r="AX58" s="286"/>
      <c r="AY58" s="286"/>
      <c r="AZ58" s="286"/>
      <c r="BA58" s="286"/>
      <c r="BB58" s="286"/>
      <c r="BC58" s="113"/>
      <c r="BD58" s="113"/>
      <c r="BE58" s="113"/>
      <c r="BF58" s="113"/>
      <c r="BG58" s="113"/>
      <c r="BH58" s="113"/>
      <c r="BI58" s="113"/>
      <c r="BJ58" s="113"/>
      <c r="BK58" s="113"/>
      <c r="BL58" s="113"/>
      <c r="BM58" s="113"/>
      <c r="BN58" s="113"/>
      <c r="BO58" s="113"/>
      <c r="BP58" s="113"/>
      <c r="BQ58" s="113"/>
      <c r="BR58" s="113"/>
      <c r="BS58" s="113"/>
      <c r="BT58" s="113"/>
    </row>
    <row r="59" spans="2:72" s="113" customFormat="1" x14ac:dyDescent="0.3">
      <c r="B59" s="101"/>
      <c r="C59" s="121"/>
      <c r="AS59"/>
      <c r="AT59" s="286"/>
      <c r="AU59" s="286"/>
      <c r="AV59" s="286"/>
      <c r="AW59" s="286"/>
      <c r="AX59" s="286"/>
      <c r="AY59" s="286"/>
      <c r="AZ59" s="286"/>
      <c r="BA59" s="286"/>
      <c r="BB59" s="286"/>
    </row>
    <row r="60" spans="2:72" s="113" customFormat="1" x14ac:dyDescent="0.3">
      <c r="C60" s="121"/>
      <c r="D60" s="162"/>
      <c r="AS60"/>
      <c r="AT60" s="286"/>
      <c r="AU60" s="286"/>
      <c r="AV60" s="286"/>
      <c r="AW60" s="286"/>
      <c r="AX60" s="286"/>
      <c r="AY60" s="286"/>
      <c r="AZ60" s="286"/>
      <c r="BA60" s="286"/>
      <c r="BB60" s="286"/>
    </row>
    <row r="61" spans="2:72" s="113" customFormat="1" x14ac:dyDescent="0.3">
      <c r="C61" s="121"/>
      <c r="AS61"/>
      <c r="AT61" s="286"/>
      <c r="AU61" s="286"/>
      <c r="AV61" s="286"/>
      <c r="AW61" s="286"/>
      <c r="AX61" s="286"/>
      <c r="AY61" s="286"/>
      <c r="AZ61" s="286"/>
      <c r="BA61" s="286"/>
      <c r="BB61" s="286"/>
    </row>
    <row r="62" spans="2:72" s="113" customFormat="1" x14ac:dyDescent="0.3">
      <c r="C62" s="124" t="s">
        <v>119</v>
      </c>
      <c r="D62" s="127"/>
      <c r="AS62"/>
      <c r="AT62" s="286"/>
      <c r="AU62" s="286"/>
      <c r="AV62" s="286"/>
      <c r="AW62" s="286"/>
      <c r="AX62" s="286"/>
      <c r="AY62" s="286"/>
      <c r="AZ62" s="286"/>
      <c r="BA62" s="286"/>
      <c r="BB62" s="286"/>
    </row>
    <row r="63" spans="2:72" s="113" customFormat="1" x14ac:dyDescent="0.3">
      <c r="C63" s="125">
        <v>44133</v>
      </c>
      <c r="AS63"/>
      <c r="AT63" s="286"/>
      <c r="AU63" s="286"/>
      <c r="AV63" s="286"/>
      <c r="AW63" s="286"/>
      <c r="AX63" s="286"/>
      <c r="AY63" s="286"/>
      <c r="AZ63" s="286"/>
      <c r="BA63" s="286"/>
      <c r="BB63" s="286"/>
    </row>
    <row r="64" spans="2:72" s="113" customFormat="1" x14ac:dyDescent="0.3">
      <c r="C64" s="126"/>
      <c r="D64" s="162"/>
      <c r="AS64"/>
      <c r="AT64" s="286"/>
      <c r="AU64" s="286"/>
      <c r="AV64" s="286"/>
      <c r="AW64" s="286"/>
      <c r="AX64" s="286"/>
      <c r="AY64" s="286"/>
      <c r="AZ64" s="286"/>
      <c r="BA64" s="286"/>
      <c r="BB64" s="286"/>
    </row>
    <row r="65" spans="3:72" s="113" customFormat="1" x14ac:dyDescent="0.3">
      <c r="C65" s="124" t="s">
        <v>120</v>
      </c>
      <c r="AS65"/>
      <c r="AT65" s="286"/>
      <c r="AU65" s="286"/>
      <c r="AV65" s="286"/>
      <c r="AW65" s="286"/>
      <c r="AX65" s="286"/>
      <c r="AY65" s="286"/>
      <c r="AZ65" s="286"/>
      <c r="BA65" s="286"/>
      <c r="BB65" s="286"/>
    </row>
    <row r="66" spans="3:72" s="113" customFormat="1" x14ac:dyDescent="0.3">
      <c r="C66" s="126" t="s">
        <v>189</v>
      </c>
      <c r="AS66"/>
      <c r="AT66" s="286"/>
      <c r="AU66" s="286"/>
      <c r="AV66" s="286"/>
      <c r="AW66" s="286"/>
      <c r="AX66" s="286"/>
      <c r="AY66" s="286"/>
      <c r="AZ66" s="286"/>
      <c r="BA66" s="286"/>
      <c r="BB66" s="286"/>
    </row>
    <row r="67" spans="3:72" s="113" customFormat="1" x14ac:dyDescent="0.3">
      <c r="C67" s="101"/>
      <c r="AS67"/>
      <c r="AT67" s="286"/>
      <c r="AU67" s="286"/>
      <c r="AV67" s="286"/>
      <c r="AW67" s="286"/>
      <c r="AX67" s="286"/>
      <c r="AY67" s="286"/>
      <c r="AZ67" s="286"/>
      <c r="BA67" s="286"/>
      <c r="BB67" s="286"/>
    </row>
    <row r="68" spans="3:72" s="113" customFormat="1" x14ac:dyDescent="0.3">
      <c r="C68" s="124" t="s">
        <v>34</v>
      </c>
      <c r="D68" s="127"/>
      <c r="AS68"/>
      <c r="AT68" s="286"/>
      <c r="AU68" s="286"/>
      <c r="AV68" s="286"/>
      <c r="AW68" s="286"/>
      <c r="AX68" s="286"/>
      <c r="AY68" s="286"/>
      <c r="AZ68" s="286"/>
      <c r="BA68" s="286"/>
      <c r="BB68" s="286"/>
    </row>
    <row r="69" spans="3:72" s="113" customFormat="1" x14ac:dyDescent="0.3">
      <c r="C69" s="127" t="s">
        <v>350</v>
      </c>
      <c r="AS69"/>
      <c r="AT69" s="286"/>
      <c r="AU69" s="286"/>
      <c r="AV69" s="286"/>
      <c r="AW69" s="286"/>
      <c r="AX69" s="286"/>
      <c r="AY69" s="286"/>
      <c r="AZ69" s="286"/>
      <c r="BA69" s="286"/>
      <c r="BB69" s="286"/>
    </row>
    <row r="70" spans="3:72" s="113" customFormat="1" x14ac:dyDescent="0.3">
      <c r="C70" s="127" t="s">
        <v>348</v>
      </c>
      <c r="AP70" s="102"/>
      <c r="AQ70" s="102"/>
      <c r="AR70" s="102"/>
      <c r="AS70"/>
      <c r="AT70" s="286"/>
      <c r="AU70" s="286"/>
      <c r="AV70" s="286"/>
      <c r="AW70" s="286"/>
      <c r="AX70" s="286"/>
      <c r="AY70" s="286"/>
      <c r="AZ70" s="286"/>
      <c r="BA70" s="286"/>
      <c r="BB70" s="286"/>
      <c r="BC70" s="102"/>
      <c r="BD70" s="102"/>
      <c r="BE70" s="102"/>
      <c r="BF70" s="102"/>
      <c r="BG70" s="102"/>
      <c r="BH70" s="102"/>
      <c r="BI70" s="102"/>
      <c r="BJ70" s="102"/>
      <c r="BK70" s="102"/>
      <c r="BL70" s="102"/>
      <c r="BM70" s="102"/>
      <c r="BN70" s="102"/>
      <c r="BO70" s="102"/>
      <c r="BP70" s="102"/>
      <c r="BQ70" s="102"/>
      <c r="BR70" s="102"/>
      <c r="BS70" s="102"/>
      <c r="BT70" s="102"/>
    </row>
    <row r="71" spans="3:72" s="113" customFormat="1" x14ac:dyDescent="0.3">
      <c r="C71" s="127" t="s">
        <v>349</v>
      </c>
      <c r="AP71" s="102"/>
      <c r="AQ71" s="102"/>
      <c r="AR71" s="102"/>
      <c r="AS71"/>
      <c r="AT71" s="286"/>
      <c r="AU71" s="286"/>
      <c r="AV71" s="286"/>
      <c r="AW71" s="286"/>
      <c r="AX71" s="286"/>
      <c r="AY71" s="286"/>
      <c r="AZ71" s="286"/>
      <c r="BA71" s="286"/>
      <c r="BB71" s="286"/>
      <c r="BC71" s="102"/>
      <c r="BD71" s="102"/>
      <c r="BE71" s="102"/>
      <c r="BF71" s="102"/>
      <c r="BG71" s="102"/>
      <c r="BH71" s="102"/>
      <c r="BI71" s="102"/>
      <c r="BJ71" s="102"/>
      <c r="BK71" s="102"/>
      <c r="BL71" s="102"/>
      <c r="BM71" s="102"/>
      <c r="BN71" s="102"/>
      <c r="BO71" s="102"/>
      <c r="BP71" s="102"/>
      <c r="BQ71" s="102"/>
      <c r="BR71" s="102"/>
      <c r="BS71" s="102"/>
      <c r="BT71" s="102"/>
    </row>
    <row r="72" spans="3:72" x14ac:dyDescent="0.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63"/>
      <c r="AI72" s="163"/>
      <c r="AJ72" s="163"/>
      <c r="AK72" s="163"/>
      <c r="AL72" s="163"/>
      <c r="AM72" s="163"/>
      <c r="AN72" s="163"/>
      <c r="AO72" s="163"/>
    </row>
    <row r="73" spans="3:72" x14ac:dyDescent="0.3">
      <c r="C73" s="101"/>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63"/>
      <c r="AI73" s="163"/>
      <c r="AJ73" s="163"/>
      <c r="AK73" s="163"/>
      <c r="AL73" s="163"/>
      <c r="AM73" s="163"/>
      <c r="AN73" s="163"/>
      <c r="AO73" s="163"/>
    </row>
    <row r="74" spans="3:72" x14ac:dyDescent="0.3">
      <c r="C74" s="101"/>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63"/>
      <c r="AI74" s="163"/>
      <c r="AJ74" s="163"/>
      <c r="AK74" s="163"/>
      <c r="AL74" s="163"/>
      <c r="AM74" s="163"/>
      <c r="AN74" s="163"/>
      <c r="AO74" s="163"/>
    </row>
    <row r="75" spans="3:72" x14ac:dyDescent="0.3">
      <c r="C75" s="101"/>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63"/>
      <c r="AI75" s="163"/>
      <c r="AJ75" s="163"/>
      <c r="AK75" s="163"/>
      <c r="AL75" s="163"/>
      <c r="AM75" s="163"/>
      <c r="AN75" s="163"/>
      <c r="AO75" s="163"/>
    </row>
    <row r="76" spans="3:72" x14ac:dyDescent="0.3">
      <c r="C76" s="101"/>
    </row>
    <row r="77" spans="3:72" x14ac:dyDescent="0.3">
      <c r="C77" s="101"/>
    </row>
    <row r="78" spans="3:72" x14ac:dyDescent="0.3">
      <c r="C78" s="101"/>
    </row>
    <row r="79" spans="3:72" x14ac:dyDescent="0.3">
      <c r="C79" s="101"/>
    </row>
    <row r="110" spans="1:1" x14ac:dyDescent="0.3">
      <c r="A110" s="102" t="s">
        <v>237</v>
      </c>
    </row>
  </sheetData>
  <hyperlinks>
    <hyperlink ref="B1" location="'Innehåll - Contents'!A1" display="Tillbaka till innehåll - Back to content"/>
  </hyperlinks>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AS114"/>
  <sheetViews>
    <sheetView zoomScale="80" zoomScaleNormal="80" workbookViewId="0"/>
  </sheetViews>
  <sheetFormatPr defaultColWidth="9.109375" defaultRowHeight="13.8" x14ac:dyDescent="0.3"/>
  <cols>
    <col min="1" max="1" width="50.5546875" style="121" customWidth="1"/>
    <col min="2" max="3" width="11.109375" style="121" customWidth="1"/>
    <col min="4" max="4" width="11.88671875" style="121" customWidth="1"/>
    <col min="5" max="6" width="11.109375" style="121" customWidth="1"/>
    <col min="7" max="7" width="11.5546875" style="121" customWidth="1"/>
    <col min="8" max="8" width="6.109375" style="121" customWidth="1"/>
    <col min="9" max="9" width="13.44140625" style="121" bestFit="1" customWidth="1"/>
    <col min="10" max="10" width="13.44140625" style="121" customWidth="1"/>
    <col min="11" max="11" width="9.88671875" style="121" customWidth="1"/>
    <col min="12" max="12" width="15" style="121" customWidth="1"/>
    <col min="13" max="13" width="10.5546875" style="121" customWidth="1"/>
    <col min="14" max="16384" width="9.109375" style="121"/>
  </cols>
  <sheetData>
    <row r="1" spans="1:45" x14ac:dyDescent="0.3">
      <c r="A1" s="46" t="s">
        <v>201</v>
      </c>
      <c r="B1" s="199"/>
    </row>
    <row r="3" spans="1:45" x14ac:dyDescent="0.3">
      <c r="A3" s="136" t="s">
        <v>391</v>
      </c>
      <c r="B3" s="200"/>
      <c r="C3" s="200"/>
      <c r="D3" s="200"/>
      <c r="E3" s="200"/>
      <c r="F3" s="200"/>
      <c r="G3" s="200"/>
      <c r="H3" s="200"/>
      <c r="I3" s="200"/>
      <c r="J3" s="200"/>
    </row>
    <row r="4" spans="1:45" x14ac:dyDescent="0.3">
      <c r="A4" s="136" t="s">
        <v>372</v>
      </c>
      <c r="B4" s="200"/>
      <c r="C4" s="200"/>
      <c r="D4" s="200"/>
      <c r="E4" s="200"/>
      <c r="F4" s="200"/>
      <c r="G4" s="200"/>
      <c r="H4" s="200"/>
      <c r="I4" s="200"/>
      <c r="J4" s="200"/>
    </row>
    <row r="5" spans="1:45" ht="27.6" x14ac:dyDescent="0.3">
      <c r="A5" s="417" t="s">
        <v>253</v>
      </c>
      <c r="B5" s="414" t="s">
        <v>25</v>
      </c>
      <c r="C5" s="415"/>
      <c r="D5" s="416"/>
      <c r="E5" s="414" t="s">
        <v>115</v>
      </c>
      <c r="F5" s="415"/>
      <c r="G5" s="416"/>
      <c r="H5" s="60"/>
      <c r="I5" s="201" t="s">
        <v>25</v>
      </c>
      <c r="J5" s="201" t="s">
        <v>246</v>
      </c>
    </row>
    <row r="6" spans="1:45" ht="50.25" customHeight="1" x14ac:dyDescent="0.3">
      <c r="A6" s="418"/>
      <c r="B6" s="201" t="s">
        <v>389</v>
      </c>
      <c r="C6" s="414" t="s">
        <v>373</v>
      </c>
      <c r="D6" s="416"/>
      <c r="E6" s="201" t="s">
        <v>389</v>
      </c>
      <c r="F6" s="414" t="s">
        <v>373</v>
      </c>
      <c r="G6" s="416"/>
      <c r="H6" s="60"/>
      <c r="I6" s="201" t="s">
        <v>392</v>
      </c>
      <c r="J6" s="201" t="s">
        <v>392</v>
      </c>
      <c r="X6" s="113"/>
      <c r="Y6" s="202"/>
      <c r="Z6" s="235" t="s">
        <v>255</v>
      </c>
      <c r="AA6" s="234" t="str">
        <f>'4 Utsläpp per FV'!AI45</f>
        <v>2015K4</v>
      </c>
      <c r="AB6" s="234" t="str">
        <f>'4 Utsläpp per FV'!AJ45</f>
        <v>2016K1</v>
      </c>
      <c r="AC6" s="234" t="str">
        <f>'4 Utsläpp per FV'!AK45</f>
        <v>2016K2</v>
      </c>
      <c r="AD6" s="234" t="str">
        <f>'4 Utsläpp per FV'!AL45</f>
        <v>2016K3</v>
      </c>
      <c r="AE6" s="234" t="str">
        <f>'4 Utsläpp per FV'!AM45</f>
        <v>2016K4</v>
      </c>
      <c r="AF6" s="234" t="str">
        <f>'4 Utsläpp per FV'!AN45</f>
        <v>2017K1</v>
      </c>
      <c r="AG6" s="234" t="str">
        <f>'4 Utsläpp per FV'!AO45</f>
        <v>2017K2</v>
      </c>
      <c r="AH6" s="234" t="str">
        <f>'4 Utsläpp per FV'!AP45</f>
        <v>2017K3</v>
      </c>
      <c r="AI6" s="234" t="str">
        <f>'4 Utsläpp per FV'!AQ45</f>
        <v>2017K4</v>
      </c>
      <c r="AJ6" s="234" t="str">
        <f>'4 Utsläpp per FV'!AR45</f>
        <v>2018K1</v>
      </c>
      <c r="AK6" s="234" t="str">
        <f>'4 Utsläpp per FV'!AS45</f>
        <v>2018K2</v>
      </c>
      <c r="AL6" s="234" t="str">
        <f>'4 Utsläpp per FV'!AT45</f>
        <v>2018K3</v>
      </c>
      <c r="AM6" s="234" t="str">
        <f>'4 Utsläpp per FV'!AV45</f>
        <v>2019K1</v>
      </c>
      <c r="AN6" s="234" t="str">
        <f>'4 Utsläpp per FV'!AV45</f>
        <v>2019K1</v>
      </c>
      <c r="AO6" s="234" t="str">
        <f>'4 Utsläpp per FV'!AW45</f>
        <v>2019K2</v>
      </c>
      <c r="AP6" s="234" t="str">
        <f>'4 Utsläpp per FV'!AX45</f>
        <v>2019K3</v>
      </c>
      <c r="AQ6" s="234" t="str">
        <f>'4 Utsläpp per FV'!AY45</f>
        <v>2019K4</v>
      </c>
      <c r="AR6" s="234" t="str">
        <f>'4 Utsläpp per FV'!AZ45</f>
        <v>2020K1</v>
      </c>
      <c r="AS6" s="234" t="str">
        <f>'4 Utsläpp per FV'!BA45</f>
        <v>2020K2</v>
      </c>
    </row>
    <row r="7" spans="1:45" x14ac:dyDescent="0.3">
      <c r="A7" s="203" t="str">
        <f>'1 Utsläpp'!C47</f>
        <v>Jordbruk, skogsbruk och fiske</v>
      </c>
      <c r="B7" s="204">
        <f>'1 Utsläpp'!BA47</f>
        <v>2154.2945974271115</v>
      </c>
      <c r="C7" s="204">
        <f>'1 Utsläpp'!BC47</f>
        <v>-34.509219483524248</v>
      </c>
      <c r="D7" s="205">
        <f>'1 Utsläpp'!BH47</f>
        <v>-1.5766246027582254E-2</v>
      </c>
      <c r="E7" s="204">
        <f>'6 FV'!BA47</f>
        <v>18652</v>
      </c>
      <c r="F7" s="204">
        <f>'6 FV'!BC47</f>
        <v>-947</v>
      </c>
      <c r="G7" s="205">
        <f>'6 FV'!BH47</f>
        <v>-4.8318791775090575E-2</v>
      </c>
      <c r="H7" s="206"/>
      <c r="I7" s="205">
        <f>B7/B$16</f>
        <v>0.17784847494238043</v>
      </c>
      <c r="J7" s="205">
        <f>E7/E$16</f>
        <v>1.5490600746625031E-2</v>
      </c>
      <c r="X7" s="207"/>
      <c r="Y7" s="208"/>
      <c r="Z7" s="236" t="s">
        <v>22</v>
      </c>
      <c r="AA7" s="234">
        <f>'4 Utsläpp per FV'!AI46</f>
        <v>152.14489095946539</v>
      </c>
      <c r="AB7" s="234">
        <f>'4 Utsläpp per FV'!AJ46</f>
        <v>114.93408040184356</v>
      </c>
      <c r="AC7" s="234">
        <f>'4 Utsläpp per FV'!AK46</f>
        <v>114.69949974949206</v>
      </c>
      <c r="AD7" s="234">
        <f>'4 Utsläpp per FV'!AL46</f>
        <v>130.01193837838102</v>
      </c>
      <c r="AE7" s="234">
        <f>'4 Utsläpp per FV'!AM46</f>
        <v>147.83206295910142</v>
      </c>
      <c r="AF7" s="234">
        <f>'4 Utsläpp per FV'!AN46</f>
        <v>108.19259279139668</v>
      </c>
      <c r="AG7" s="234">
        <f>'4 Utsläpp per FV'!AO46</f>
        <v>108.82075386290536</v>
      </c>
      <c r="AH7" s="234">
        <f>'4 Utsläpp per FV'!AP46</f>
        <v>125.30432656173788</v>
      </c>
      <c r="AI7" s="234">
        <f>'4 Utsläpp per FV'!AQ46</f>
        <v>143.7375944754703</v>
      </c>
      <c r="AJ7" s="234">
        <f>'4 Utsläpp per FV'!AR46</f>
        <v>111.96517649681513</v>
      </c>
      <c r="AK7" s="234">
        <f>'4 Utsläpp per FV'!AS46</f>
        <v>117.95066925143152</v>
      </c>
      <c r="AL7" s="234">
        <f>'4 Utsläpp per FV'!AT46</f>
        <v>135.41295204268457</v>
      </c>
      <c r="AM7" s="234">
        <f>'4 Utsläpp per FV'!AV46</f>
        <v>105.71892101438893</v>
      </c>
      <c r="AN7" s="234">
        <f>'4 Utsläpp per FV'!AV46</f>
        <v>105.71892101438893</v>
      </c>
      <c r="AO7" s="234">
        <f>'4 Utsläpp per FV'!AW46</f>
        <v>111.6793620547291</v>
      </c>
      <c r="AP7" s="234">
        <f>'4 Utsläpp per FV'!AX46</f>
        <v>128.19860164702567</v>
      </c>
      <c r="AQ7" s="234">
        <f>'4 Utsläpp per FV'!AY46</f>
        <v>144.7408520760537</v>
      </c>
      <c r="AR7" s="234">
        <f>'4 Utsläpp per FV'!AZ46</f>
        <v>101.63565918039944</v>
      </c>
      <c r="AS7" s="234">
        <f>'4 Utsläpp per FV'!BA46</f>
        <v>115.49938866754833</v>
      </c>
    </row>
    <row r="8" spans="1:45" ht="13.5" customHeight="1" x14ac:dyDescent="0.3">
      <c r="A8" s="203" t="str">
        <f>'1 Utsläpp'!C48</f>
        <v>Utvinning av mineral</v>
      </c>
      <c r="B8" s="204">
        <f>'1 Utsläpp'!BA48</f>
        <v>273.89489040835377</v>
      </c>
      <c r="C8" s="204">
        <f>'1 Utsläpp'!BC48</f>
        <v>1.6235426164937508</v>
      </c>
      <c r="D8" s="205">
        <f>'1 Utsläpp'!BH48</f>
        <v>5.9629580183915287E-3</v>
      </c>
      <c r="E8" s="204">
        <f>'6 FV'!BA48</f>
        <v>7752</v>
      </c>
      <c r="F8" s="204">
        <f>'6 FV'!BC48</f>
        <v>-42</v>
      </c>
      <c r="G8" s="205">
        <f>'6 FV'!BH48</f>
        <v>-5.388760585065433E-3</v>
      </c>
      <c r="H8" s="206"/>
      <c r="I8" s="205">
        <f>B8/B$16</f>
        <v>2.2611479698186568E-2</v>
      </c>
      <c r="J8" s="205">
        <f>E8/E$16</f>
        <v>6.4380836901049348E-3</v>
      </c>
      <c r="X8" s="207"/>
      <c r="Y8" s="209"/>
      <c r="Z8" s="235" t="s">
        <v>28</v>
      </c>
      <c r="AA8" s="234">
        <f>'4 Utsläpp per FV'!AI49</f>
        <v>64.591140827472586</v>
      </c>
      <c r="AB8" s="234">
        <f>'4 Utsläpp per FV'!AJ49</f>
        <v>70.906286328876277</v>
      </c>
      <c r="AC8" s="234">
        <f>'4 Utsläpp per FV'!AK49</f>
        <v>52.671829412314331</v>
      </c>
      <c r="AD8" s="234">
        <f>'4 Utsläpp per FV'!AL49</f>
        <v>47.630772378524917</v>
      </c>
      <c r="AE8" s="234">
        <f>'4 Utsläpp per FV'!AM49</f>
        <v>66.177231176988499</v>
      </c>
      <c r="AF8" s="234">
        <f>'4 Utsläpp per FV'!AN49</f>
        <v>67.358598645219857</v>
      </c>
      <c r="AG8" s="234">
        <f>'4 Utsläpp per FV'!AO49</f>
        <v>54.942881481041205</v>
      </c>
      <c r="AH8" s="234">
        <f>'4 Utsläpp per FV'!AP49</f>
        <v>56.995167311391384</v>
      </c>
      <c r="AI8" s="234">
        <f>'4 Utsläpp per FV'!AQ49</f>
        <v>69.65918077942321</v>
      </c>
      <c r="AJ8" s="234">
        <f>'4 Utsläpp per FV'!AR49</f>
        <v>75.441743636521778</v>
      </c>
      <c r="AK8" s="234">
        <f>'4 Utsläpp per FV'!AS49</f>
        <v>55.529093635043559</v>
      </c>
      <c r="AL8" s="234">
        <f>'4 Utsläpp per FV'!AT49</f>
        <v>60.033565791878893</v>
      </c>
      <c r="AM8" s="234">
        <f>'4 Utsläpp per FV'!AV49</f>
        <v>71.407139446031437</v>
      </c>
      <c r="AN8" s="234">
        <f>'4 Utsläpp per FV'!AV49</f>
        <v>71.407139446031437</v>
      </c>
      <c r="AO8" s="234">
        <f>'4 Utsläpp per FV'!AW49</f>
        <v>43.219573708115703</v>
      </c>
      <c r="AP8" s="234">
        <f>'4 Utsläpp per FV'!AX49</f>
        <v>50.700426702210265</v>
      </c>
      <c r="AQ8" s="234">
        <f>'4 Utsläpp per FV'!AY49</f>
        <v>58.754035120105236</v>
      </c>
      <c r="AR8" s="234">
        <f>'4 Utsläpp per FV'!AZ49</f>
        <v>48.681293138482154</v>
      </c>
      <c r="AS8" s="234">
        <f>'4 Utsläpp per FV'!BA49</f>
        <v>50.806808163789199</v>
      </c>
    </row>
    <row r="9" spans="1:45" x14ac:dyDescent="0.3">
      <c r="A9" s="203" t="str">
        <f>'1 Utsläpp'!C49</f>
        <v>Tillverkningsindustri</v>
      </c>
      <c r="B9" s="204">
        <f>'1 Utsläpp'!BA49</f>
        <v>3540.832931517521</v>
      </c>
      <c r="C9" s="204">
        <f>'1 Utsläpp'!BC49</f>
        <v>-162.66444422521317</v>
      </c>
      <c r="D9" s="205">
        <f>'1 Utsläpp'!BH49</f>
        <v>-4.392184676318045E-2</v>
      </c>
      <c r="E9" s="204">
        <f>'6 FV'!BA49</f>
        <v>130894</v>
      </c>
      <c r="F9" s="204">
        <f>'6 FV'!BC49</f>
        <v>-34689</v>
      </c>
      <c r="G9" s="205">
        <f>'6 FV'!BH49</f>
        <v>-0.20949614392781868</v>
      </c>
      <c r="H9" s="206"/>
      <c r="I9" s="205">
        <f t="shared" ref="I9:I16" si="0">B9/B$16</f>
        <v>0.29231458763729068</v>
      </c>
      <c r="J9" s="205">
        <f>E9/E$16</f>
        <v>0.10870827225652674</v>
      </c>
      <c r="X9" s="207"/>
      <c r="Y9" s="209"/>
      <c r="Z9" s="235" t="s">
        <v>241</v>
      </c>
      <c r="AA9" s="234">
        <f>'4 Utsläpp per FV'!AI51</f>
        <v>58.510511189283456</v>
      </c>
      <c r="AB9" s="234">
        <f>'4 Utsläpp per FV'!AJ51</f>
        <v>64.286506801428644</v>
      </c>
      <c r="AC9" s="234">
        <f>'4 Utsläpp per FV'!AK51</f>
        <v>57.850851254227628</v>
      </c>
      <c r="AD9" s="234">
        <f>'4 Utsläpp per FV'!AL51</f>
        <v>65.112694086033088</v>
      </c>
      <c r="AE9" s="234">
        <f>'4 Utsläpp per FV'!AM51</f>
        <v>59.074132764382803</v>
      </c>
      <c r="AF9" s="234">
        <f>'4 Utsläpp per FV'!AN51</f>
        <v>56.644329987705134</v>
      </c>
      <c r="AG9" s="234">
        <f>'4 Utsläpp per FV'!AO51</f>
        <v>51.911918554666912</v>
      </c>
      <c r="AH9" s="234">
        <f>'4 Utsläpp per FV'!AP51</f>
        <v>55.136207094184122</v>
      </c>
      <c r="AI9" s="234">
        <f>'4 Utsläpp per FV'!AQ51</f>
        <v>49.026324349558784</v>
      </c>
      <c r="AJ9" s="234">
        <f>'4 Utsläpp per FV'!AR51</f>
        <v>55.229195978611159</v>
      </c>
      <c r="AK9" s="234">
        <f>'4 Utsläpp per FV'!AS51</f>
        <v>51.433835708503914</v>
      </c>
      <c r="AL9" s="234">
        <f>'4 Utsläpp per FV'!AT51</f>
        <v>53.997251987450774</v>
      </c>
      <c r="AM9" s="234">
        <f>'4 Utsläpp per FV'!AV51</f>
        <v>55.887569787053074</v>
      </c>
      <c r="AN9" s="234">
        <f>'4 Utsläpp per FV'!AV51</f>
        <v>55.887569787053074</v>
      </c>
      <c r="AO9" s="234">
        <f>'4 Utsläpp per FV'!AW51</f>
        <v>51.302302264412333</v>
      </c>
      <c r="AP9" s="234">
        <f>'4 Utsläpp per FV'!AX51</f>
        <v>53.431310092047433</v>
      </c>
      <c r="AQ9" s="234">
        <f>'4 Utsläpp per FV'!AY51</f>
        <v>47.885305125722176</v>
      </c>
      <c r="AR9" s="234">
        <f>'4 Utsläpp per FV'!AZ51</f>
        <v>53.540746243979825</v>
      </c>
      <c r="AS9" s="234">
        <f>'4 Utsläpp per FV'!BA51</f>
        <v>37.822459921194294</v>
      </c>
    </row>
    <row r="10" spans="1:45" x14ac:dyDescent="0.3">
      <c r="A10" s="203" t="str">
        <f>'1 Utsläpp'!C50</f>
        <v>El, gas och värmeverk samt vatten, avlopp och avfall</v>
      </c>
      <c r="B10" s="204">
        <f>'1 Utsläpp'!BA50</f>
        <v>1512.5186790360044</v>
      </c>
      <c r="C10" s="204">
        <f>'1 Utsläpp'!BC50</f>
        <v>195.66148772342717</v>
      </c>
      <c r="D10" s="205">
        <f>'1 Utsläpp'!BH50</f>
        <v>0.14858216138714453</v>
      </c>
      <c r="E10" s="204">
        <f>'6 FV'!BA50</f>
        <v>29770</v>
      </c>
      <c r="F10" s="204">
        <f>'6 FV'!BC50</f>
        <v>-699</v>
      </c>
      <c r="G10" s="205">
        <f>'6 FV'!BH50</f>
        <v>-2.2941350224818691E-2</v>
      </c>
      <c r="H10" s="206"/>
      <c r="I10" s="205">
        <f t="shared" si="0"/>
        <v>0.12486646009774366</v>
      </c>
      <c r="J10" s="205">
        <f>E10/E$16</f>
        <v>2.472416814427553E-2</v>
      </c>
      <c r="X10" s="207"/>
      <c r="Y10" s="209"/>
      <c r="Z10" s="235" t="s">
        <v>23</v>
      </c>
      <c r="AA10" s="234">
        <f>'4 Utsläpp per FV'!AI47</f>
        <v>45.212044381697716</v>
      </c>
      <c r="AB10" s="234">
        <f>'4 Utsläpp per FV'!AJ47</f>
        <v>31.28529831769508</v>
      </c>
      <c r="AC10" s="234">
        <f>'4 Utsläpp per FV'!AK47</f>
        <v>39.766958988343383</v>
      </c>
      <c r="AD10" s="234">
        <f>'4 Utsläpp per FV'!AL47</f>
        <v>45.198526915779681</v>
      </c>
      <c r="AE10" s="234">
        <f>'4 Utsläpp per FV'!AM47</f>
        <v>46.265633813204253</v>
      </c>
      <c r="AF10" s="234">
        <f>'4 Utsläpp per FV'!AN47</f>
        <v>28.292618662064289</v>
      </c>
      <c r="AG10" s="234">
        <f>'4 Utsläpp per FV'!AO47</f>
        <v>38.938581126046572</v>
      </c>
      <c r="AH10" s="234">
        <f>'4 Utsläpp per FV'!AP47</f>
        <v>42.744727454772566</v>
      </c>
      <c r="AI10" s="234">
        <f>'4 Utsläpp per FV'!AQ47</f>
        <v>42.462129044922705</v>
      </c>
      <c r="AJ10" s="234">
        <f>'4 Utsläpp per FV'!AR47</f>
        <v>27.719245086945861</v>
      </c>
      <c r="AK10" s="234">
        <f>'4 Utsläpp per FV'!AS47</f>
        <v>34.361090897795535</v>
      </c>
      <c r="AL10" s="234">
        <f>'4 Utsläpp per FV'!AT47</f>
        <v>39.264791078925477</v>
      </c>
      <c r="AM10" s="234">
        <f>'4 Utsläpp per FV'!AV47</f>
        <v>25.708001886110466</v>
      </c>
      <c r="AN10" s="234">
        <f>'4 Utsläpp per FV'!AV47</f>
        <v>25.708001886110466</v>
      </c>
      <c r="AO10" s="234">
        <f>'4 Utsläpp per FV'!AW47</f>
        <v>34.933454938652808</v>
      </c>
      <c r="AP10" s="234">
        <f>'4 Utsläpp per FV'!AX47</f>
        <v>39.906340567750959</v>
      </c>
      <c r="AQ10" s="234">
        <f>'4 Utsläpp per FV'!AY47</f>
        <v>42.914696094409642</v>
      </c>
      <c r="AR10" s="234">
        <f>'4 Utsläpp per FV'!AZ47</f>
        <v>25.871292886175986</v>
      </c>
      <c r="AS10" s="234">
        <f>'4 Utsläpp per FV'!BA47</f>
        <v>35.332158205411993</v>
      </c>
    </row>
    <row r="11" spans="1:45" x14ac:dyDescent="0.3">
      <c r="A11" s="203" t="str">
        <f>'1 Utsläpp'!C51</f>
        <v>Byggverksamhet</v>
      </c>
      <c r="B11" s="204">
        <f>'1 Utsläpp'!BA51</f>
        <v>465.11585228054378</v>
      </c>
      <c r="C11" s="204">
        <f>'1 Utsläpp'!BC51</f>
        <v>-9.1712816923879927</v>
      </c>
      <c r="D11" s="205">
        <f>'1 Utsläpp'!BH51</f>
        <v>-1.9336981831160949E-2</v>
      </c>
      <c r="E11" s="204">
        <f>'6 FV'!BA51</f>
        <v>88065</v>
      </c>
      <c r="F11" s="204">
        <f>'6 FV'!BC51</f>
        <v>920</v>
      </c>
      <c r="G11" s="205">
        <f>'6 FV'!BH51</f>
        <v>1.055711744793153E-2</v>
      </c>
      <c r="H11" s="206"/>
      <c r="I11" s="205">
        <f t="shared" si="0"/>
        <v>3.8397786959319967E-2</v>
      </c>
      <c r="J11" s="205">
        <f t="shared" ref="J11:J16" si="1">E11/E$16</f>
        <v>7.3138524273618555E-2</v>
      </c>
      <c r="X11" s="207"/>
      <c r="Y11" s="209"/>
      <c r="Z11" s="235" t="s">
        <v>0</v>
      </c>
      <c r="AA11" s="234">
        <f>'4 Utsläpp per FV'!AI48</f>
        <v>24.130409827425581</v>
      </c>
      <c r="AB11" s="234">
        <f>'4 Utsläpp per FV'!AJ48</f>
        <v>23.55058019182939</v>
      </c>
      <c r="AC11" s="234">
        <f>'4 Utsläpp per FV'!AK48</f>
        <v>23.676605954780726</v>
      </c>
      <c r="AD11" s="234">
        <f>'4 Utsläpp per FV'!AL48</f>
        <v>24.983075648625878</v>
      </c>
      <c r="AE11" s="234">
        <f>'4 Utsläpp per FV'!AM48</f>
        <v>25.091878835676894</v>
      </c>
      <c r="AF11" s="234">
        <f>'4 Utsläpp per FV'!AN48</f>
        <v>22.935158984950004</v>
      </c>
      <c r="AG11" s="234">
        <f>'4 Utsläpp per FV'!AO48</f>
        <v>23.244300781176882</v>
      </c>
      <c r="AH11" s="234">
        <f>'4 Utsläpp per FV'!AP48</f>
        <v>24.014751781761056</v>
      </c>
      <c r="AI11" s="234">
        <f>'4 Utsläpp per FV'!AQ48</f>
        <v>23.99108685212018</v>
      </c>
      <c r="AJ11" s="234">
        <f>'4 Utsläpp per FV'!AR48</f>
        <v>22.062597764286235</v>
      </c>
      <c r="AK11" s="234">
        <f>'4 Utsläpp per FV'!AS48</f>
        <v>22.984202005963809</v>
      </c>
      <c r="AL11" s="234">
        <f>'4 Utsläpp per FV'!AT48</f>
        <v>23.436266020816166</v>
      </c>
      <c r="AM11" s="234">
        <f>'4 Utsläpp per FV'!AV48</f>
        <v>21.752568732268731</v>
      </c>
      <c r="AN11" s="234">
        <f>'4 Utsläpp per FV'!AV48</f>
        <v>21.752568732268731</v>
      </c>
      <c r="AO11" s="234">
        <f>'4 Utsläpp per FV'!AW48</f>
        <v>22.366410656545263</v>
      </c>
      <c r="AP11" s="234">
        <f>'4 Utsläpp per FV'!AX48</f>
        <v>23.464399269895338</v>
      </c>
      <c r="AQ11" s="234">
        <f>'4 Utsläpp per FV'!AY48</f>
        <v>23.143105867379763</v>
      </c>
      <c r="AR11" s="234">
        <f>'4 Utsläpp per FV'!AZ48</f>
        <v>21.187806195540222</v>
      </c>
      <c r="AS11" s="234">
        <f>'4 Utsläpp per FV'!BA48</f>
        <v>27.051147734178198</v>
      </c>
    </row>
    <row r="12" spans="1:45" x14ac:dyDescent="0.3">
      <c r="A12" s="203" t="str">
        <f>'1 Utsläpp'!C52</f>
        <v>Transportbranschen</v>
      </c>
      <c r="B12" s="204">
        <f>'1 Utsläpp'!BA52</f>
        <v>1327.6439881537622</v>
      </c>
      <c r="C12" s="204">
        <f>'1 Utsläpp'!BC52</f>
        <v>-1077.66445351321</v>
      </c>
      <c r="D12" s="205">
        <f>'1 Utsläpp'!BH52</f>
        <v>-0.4480358671864747</v>
      </c>
      <c r="E12" s="204">
        <f>'6 FV'!BA52</f>
        <v>35102</v>
      </c>
      <c r="F12" s="204">
        <f>'6 FV'!BC52</f>
        <v>-11783</v>
      </c>
      <c r="G12" s="205">
        <f>'6 FV'!BH52</f>
        <v>-0.25131705236216273</v>
      </c>
      <c r="H12" s="206"/>
      <c r="I12" s="205">
        <f>B12/B$16</f>
        <v>0.10960407125449111</v>
      </c>
      <c r="J12" s="205">
        <f>E12/E$16</f>
        <v>2.9152426946602607E-2</v>
      </c>
      <c r="X12" s="207"/>
      <c r="Y12" s="209"/>
      <c r="Z12" s="235" t="s">
        <v>24</v>
      </c>
      <c r="AA12" s="234">
        <f>'4 Utsläpp per FV'!AI50</f>
        <v>7.4556566833120277</v>
      </c>
      <c r="AB12" s="234">
        <f>'4 Utsläpp per FV'!AJ50</f>
        <v>7.4073549581307603</v>
      </c>
      <c r="AC12" s="234">
        <f>'4 Utsläpp per FV'!AK50</f>
        <v>6.3735267400833235</v>
      </c>
      <c r="AD12" s="234">
        <f>'4 Utsläpp per FV'!AL50</f>
        <v>8.2494781929907202</v>
      </c>
      <c r="AE12" s="234">
        <f>'4 Utsläpp per FV'!AM50</f>
        <v>7.6623802533001042</v>
      </c>
      <c r="AF12" s="234">
        <f>'4 Utsläpp per FV'!AN50</f>
        <v>6.694803499412818</v>
      </c>
      <c r="AG12" s="234">
        <f>'4 Utsläpp per FV'!AO50</f>
        <v>5.6355092937539366</v>
      </c>
      <c r="AH12" s="234">
        <f>'4 Utsläpp per FV'!AP50</f>
        <v>7.0472379116777564</v>
      </c>
      <c r="AI12" s="234">
        <f>'4 Utsläpp per FV'!AQ50</f>
        <v>6.3548876258614699</v>
      </c>
      <c r="AJ12" s="234">
        <f>'4 Utsläpp per FV'!AR50</f>
        <v>5.8814512410673014</v>
      </c>
      <c r="AK12" s="234">
        <f>'4 Utsläpp per FV'!AS50</f>
        <v>5.419570554884162</v>
      </c>
      <c r="AL12" s="234">
        <f>'4 Utsläpp per FV'!AT50</f>
        <v>7.4526405666262558</v>
      </c>
      <c r="AM12" s="234">
        <f>'4 Utsläpp per FV'!AV50</f>
        <v>5.6994994205369416</v>
      </c>
      <c r="AN12" s="234">
        <f>'4 Utsläpp per FV'!AV50</f>
        <v>5.6994994205369416</v>
      </c>
      <c r="AO12" s="234">
        <f>'4 Utsläpp per FV'!AW50</f>
        <v>5.4425054102120809</v>
      </c>
      <c r="AP12" s="234">
        <f>'4 Utsläpp per FV'!AX50</f>
        <v>7.3178835852472384</v>
      </c>
      <c r="AQ12" s="234">
        <f>'4 Utsläpp per FV'!AY50</f>
        <v>6.0147751178193136</v>
      </c>
      <c r="AR12" s="234">
        <f>'4 Utsläpp per FV'!AZ50</f>
        <v>5.5910111148402049</v>
      </c>
      <c r="AS12" s="234">
        <f>'4 Utsläpp per FV'!BA50</f>
        <v>5.2815062996711948</v>
      </c>
    </row>
    <row r="13" spans="1:45" x14ac:dyDescent="0.3">
      <c r="A13" s="203" t="str">
        <f>'1 Utsläpp'!C53</f>
        <v>Övriga tjänster</v>
      </c>
      <c r="B13" s="204">
        <f>'1 Utsläpp'!BA53</f>
        <v>793.02656933665378</v>
      </c>
      <c r="C13" s="204">
        <f>'1 Utsläpp'!BC53</f>
        <v>-78.599568833328135</v>
      </c>
      <c r="D13" s="205">
        <f>'1 Utsläpp'!BH53</f>
        <v>-9.0175782243464453E-2</v>
      </c>
      <c r="E13" s="204">
        <f>'6 FV'!BA53</f>
        <v>514955</v>
      </c>
      <c r="F13" s="204">
        <f>'6 FV'!BC53</f>
        <v>-34578</v>
      </c>
      <c r="G13" s="205">
        <f>'6 FV'!BH53</f>
        <v>-6.2922517846971893E-2</v>
      </c>
      <c r="H13" s="206"/>
      <c r="I13" s="205">
        <f t="shared" si="0"/>
        <v>6.5468560388052349E-2</v>
      </c>
      <c r="J13" s="205">
        <f t="shared" si="1"/>
        <v>0.42767329548993632</v>
      </c>
      <c r="X13" s="207"/>
      <c r="Y13" s="209"/>
      <c r="Z13" s="235" t="s">
        <v>29</v>
      </c>
      <c r="AA13" s="234">
        <f>'4 Utsläpp per FV'!AI52</f>
        <v>1.7470529081990565</v>
      </c>
      <c r="AB13" s="234">
        <f>'4 Utsläpp per FV'!AJ52</f>
        <v>1.7750445424807084</v>
      </c>
      <c r="AC13" s="234">
        <f>'4 Utsläpp per FV'!AK52</f>
        <v>1.7000145043889372</v>
      </c>
      <c r="AD13" s="234">
        <f>'4 Utsläpp per FV'!AL52</f>
        <v>1.8502277929059616</v>
      </c>
      <c r="AE13" s="234">
        <f>'4 Utsläpp per FV'!AM52</f>
        <v>1.6713237759826418</v>
      </c>
      <c r="AF13" s="234">
        <f>'4 Utsläpp per FV'!AN52</f>
        <v>1.7136111181173321</v>
      </c>
      <c r="AG13" s="234">
        <f>'4 Utsläpp per FV'!AO52</f>
        <v>1.662051049961129</v>
      </c>
      <c r="AH13" s="234">
        <f>'4 Utsläpp per FV'!AP52</f>
        <v>1.7636358619438763</v>
      </c>
      <c r="AI13" s="234">
        <f>'4 Utsläpp per FV'!AQ52</f>
        <v>1.5668505220937206</v>
      </c>
      <c r="AJ13" s="234">
        <f>'4 Utsläpp per FV'!AR52</f>
        <v>1.6518546459911561</v>
      </c>
      <c r="AK13" s="234">
        <f>'4 Utsläpp per FV'!AS52</f>
        <v>1.5990337502126386</v>
      </c>
      <c r="AL13" s="234">
        <f>'4 Utsläpp per FV'!AT52</f>
        <v>1.749638059414516</v>
      </c>
      <c r="AM13" s="234">
        <f>'4 Utsläpp per FV'!AV52</f>
        <v>1.6173460836156481</v>
      </c>
      <c r="AN13" s="234">
        <f>'4 Utsläpp per FV'!AV52</f>
        <v>1.6173460836156481</v>
      </c>
      <c r="AO13" s="234">
        <f>'4 Utsläpp per FV'!AW52</f>
        <v>1.5861215580683632</v>
      </c>
      <c r="AP13" s="234">
        <f>'4 Utsläpp per FV'!AX52</f>
        <v>1.7084935189600239</v>
      </c>
      <c r="AQ13" s="234">
        <f>'4 Utsläpp per FV'!AY52</f>
        <v>1.5025399016806038</v>
      </c>
      <c r="AR13" s="234">
        <f>'4 Utsläpp per FV'!AZ52</f>
        <v>1.5685399976320185</v>
      </c>
      <c r="AS13" s="234">
        <f>'4 Utsläpp per FV'!BA52</f>
        <v>1.5399919785935736</v>
      </c>
    </row>
    <row r="14" spans="1:45" x14ac:dyDescent="0.3">
      <c r="A14" s="203" t="str">
        <f>'1 Utsläpp'!C54</f>
        <v>Offentlig sektor</v>
      </c>
      <c r="B14" s="204">
        <f>'1 Utsläpp'!BA54</f>
        <v>123.43611469033874</v>
      </c>
      <c r="C14" s="204">
        <f>'1 Utsläpp'!BC54</f>
        <v>-28.948999064642692</v>
      </c>
      <c r="D14" s="205">
        <f>'1 Utsläpp'!BH54</f>
        <v>-0.18997261839623991</v>
      </c>
      <c r="E14" s="204">
        <f>'6 FV'!BA54</f>
        <v>225879</v>
      </c>
      <c r="F14" s="204">
        <f>'6 FV'!BC54</f>
        <v>-6662</v>
      </c>
      <c r="G14" s="205">
        <f>'6 FV'!BH54</f>
        <v>-2.8648711410030891E-2</v>
      </c>
      <c r="H14" s="206"/>
      <c r="I14" s="205">
        <f>B14/B$16</f>
        <v>1.0190307665770518E-2</v>
      </c>
      <c r="J14" s="205">
        <f t="shared" si="1"/>
        <v>0.1875938991018076</v>
      </c>
      <c r="X14" s="207"/>
      <c r="Y14" s="209"/>
      <c r="Z14" s="235" t="s">
        <v>26</v>
      </c>
      <c r="AA14" s="234">
        <f>'4 Utsläpp per FV'!AI53</f>
        <v>0.80519223186916411</v>
      </c>
      <c r="AB14" s="234">
        <f>'4 Utsläpp per FV'!AJ53</f>
        <v>0.7288002782695725</v>
      </c>
      <c r="AC14" s="234">
        <f>'4 Utsläpp per FV'!AK53</f>
        <v>0.74371151120290591</v>
      </c>
      <c r="AD14" s="234">
        <f>'4 Utsläpp per FV'!AL53</f>
        <v>0.94949501388469104</v>
      </c>
      <c r="AE14" s="234">
        <f>'4 Utsläpp per FV'!AM53</f>
        <v>0.77076704771428028</v>
      </c>
      <c r="AF14" s="234">
        <f>'4 Utsläpp per FV'!AN53</f>
        <v>0.69899939005957545</v>
      </c>
      <c r="AG14" s="234">
        <f>'4 Utsläpp per FV'!AO53</f>
        <v>0.74829221939771684</v>
      </c>
      <c r="AH14" s="234">
        <f>'4 Utsläpp per FV'!AP53</f>
        <v>0.92817663902897363</v>
      </c>
      <c r="AI14" s="234">
        <f>'4 Utsläpp per FV'!AQ53</f>
        <v>0.71987357855897616</v>
      </c>
      <c r="AJ14" s="234">
        <f>'4 Utsläpp per FV'!AR53</f>
        <v>0.63572196941128378</v>
      </c>
      <c r="AK14" s="234">
        <f>'4 Utsläpp per FV'!AS53</f>
        <v>0.67196929379764858</v>
      </c>
      <c r="AL14" s="234">
        <f>'4 Utsläpp per FV'!AT53</f>
        <v>0.84577329746243002</v>
      </c>
      <c r="AM14" s="234">
        <f>'4 Utsläpp per FV'!AV53</f>
        <v>0.6182128430331294</v>
      </c>
      <c r="AN14" s="234">
        <f>'4 Utsläpp per FV'!AV53</f>
        <v>0.6182128430331294</v>
      </c>
      <c r="AO14" s="234">
        <f>'4 Utsläpp per FV'!AW53</f>
        <v>0.65530428507223004</v>
      </c>
      <c r="AP14" s="234">
        <f>'4 Utsläpp per FV'!AX53</f>
        <v>0.82795066224244529</v>
      </c>
      <c r="AQ14" s="234">
        <f>'4 Utsläpp per FV'!AY53</f>
        <v>0.64450125864746033</v>
      </c>
      <c r="AR14" s="234">
        <f>'4 Utsläpp per FV'!AZ53</f>
        <v>0.59347954812818016</v>
      </c>
      <c r="AS14" s="234">
        <f>'4 Utsläpp per FV'!BA53</f>
        <v>0.54647007774223699</v>
      </c>
    </row>
    <row r="15" spans="1:45" x14ac:dyDescent="0.3">
      <c r="A15" s="203" t="str">
        <f>'1 Utsläpp'!C55</f>
        <v>Hushåll och ideella organisationer</v>
      </c>
      <c r="B15" s="204">
        <f>'1 Utsläpp'!BA55</f>
        <v>1922.3264563593445</v>
      </c>
      <c r="C15" s="204">
        <f>'1 Utsläpp'!BC55</f>
        <v>-338.44863464670993</v>
      </c>
      <c r="D15" s="205">
        <f>'1 Utsläpp'!BH55</f>
        <v>-0.14970469021582278</v>
      </c>
      <c r="E15" s="204">
        <f>'6 FV'!BA55</f>
        <v>14252</v>
      </c>
      <c r="F15" s="204">
        <f>'6 FV'!BC55</f>
        <v>-1240</v>
      </c>
      <c r="G15" s="205">
        <f>'6 FV'!BH55</f>
        <v>-8.0041311644719837E-2</v>
      </c>
      <c r="H15" s="206"/>
      <c r="I15" s="205">
        <f t="shared" si="0"/>
        <v>0.15869827135676468</v>
      </c>
      <c r="J15" s="205">
        <f t="shared" si="1"/>
        <v>1.1836373677938019E-2</v>
      </c>
      <c r="X15" s="207"/>
      <c r="Y15" s="209"/>
      <c r="Z15" s="210"/>
      <c r="AA15" s="210"/>
      <c r="AB15" s="210"/>
      <c r="AC15" s="210"/>
      <c r="AD15" s="210"/>
      <c r="AE15" s="210"/>
      <c r="AF15" s="113"/>
      <c r="AG15" s="113"/>
      <c r="AH15" s="113"/>
    </row>
    <row r="16" spans="1:45" x14ac:dyDescent="0.3">
      <c r="A16" s="211" t="s">
        <v>116</v>
      </c>
      <c r="B16" s="204">
        <f>'1 Utsläpp'!BA56</f>
        <v>12113.090079209634</v>
      </c>
      <c r="C16" s="204">
        <f>'1 Utsläpp'!BC56</f>
        <v>-1532.7215711190947</v>
      </c>
      <c r="D16" s="205">
        <f>'1 Utsläpp'!BH56</f>
        <v>-0.11232175926172716</v>
      </c>
      <c r="E16" s="204">
        <f>'6 FV'!BA56</f>
        <v>1204085</v>
      </c>
      <c r="F16" s="204">
        <f>'6 FV'!BC56</f>
        <v>-94882</v>
      </c>
      <c r="G16" s="205">
        <f>'6 FV'!BH56</f>
        <v>-7.3044195887963292E-2</v>
      </c>
      <c r="H16" s="212"/>
      <c r="I16" s="233">
        <f t="shared" si="0"/>
        <v>1</v>
      </c>
      <c r="J16" s="233">
        <f t="shared" si="1"/>
        <v>1</v>
      </c>
      <c r="Y16" s="210"/>
      <c r="Z16" s="210"/>
      <c r="AA16" s="210"/>
      <c r="AB16" s="210"/>
      <c r="AC16" s="210"/>
      <c r="AD16" s="210"/>
      <c r="AE16" s="210"/>
      <c r="AF16" s="113"/>
      <c r="AG16" s="113"/>
      <c r="AH16" s="113"/>
    </row>
    <row r="17" spans="1:33" x14ac:dyDescent="0.3">
      <c r="Y17" s="210"/>
      <c r="Z17" s="210"/>
      <c r="AA17" s="210"/>
      <c r="AB17" s="210"/>
      <c r="AC17" s="210"/>
      <c r="AD17" s="210"/>
      <c r="AE17" s="210"/>
    </row>
    <row r="18" spans="1:33" x14ac:dyDescent="0.3">
      <c r="E18" s="145"/>
      <c r="Y18" s="210"/>
    </row>
    <row r="20" spans="1:33" ht="13.5" customHeight="1" x14ac:dyDescent="0.3">
      <c r="G20" s="213"/>
      <c r="H20" s="213"/>
      <c r="I20" s="213"/>
      <c r="J20" s="213"/>
    </row>
    <row r="21" spans="1:33" ht="17.25" customHeight="1" x14ac:dyDescent="0.3">
      <c r="A21" s="214" t="s">
        <v>32</v>
      </c>
      <c r="B21" s="214" t="s">
        <v>25</v>
      </c>
      <c r="C21" s="214" t="s">
        <v>115</v>
      </c>
      <c r="G21" s="206"/>
      <c r="H21" s="206"/>
      <c r="I21" s="206"/>
      <c r="J21" s="206"/>
    </row>
    <row r="22" spans="1:33" x14ac:dyDescent="0.3">
      <c r="A22" s="214" t="s">
        <v>116</v>
      </c>
      <c r="B22" s="215">
        <f>D16</f>
        <v>-0.11232175926172716</v>
      </c>
      <c r="C22" s="215">
        <f>G16</f>
        <v>-7.3044195887963292E-2</v>
      </c>
      <c r="G22" s="206"/>
      <c r="H22" s="206"/>
      <c r="I22" s="206"/>
      <c r="J22" s="206"/>
    </row>
    <row r="23" spans="1:33" x14ac:dyDescent="0.3">
      <c r="A23" s="214" t="s">
        <v>22</v>
      </c>
      <c r="B23" s="216">
        <f>D7</f>
        <v>-1.5766246027582254E-2</v>
      </c>
      <c r="C23" s="216">
        <f>G7</f>
        <v>-4.8318791775090575E-2</v>
      </c>
      <c r="G23" s="206"/>
      <c r="H23" s="206"/>
      <c r="I23" s="206"/>
      <c r="J23" s="206"/>
    </row>
    <row r="24" spans="1:33" x14ac:dyDescent="0.3">
      <c r="A24" s="214" t="s">
        <v>23</v>
      </c>
      <c r="B24" s="216">
        <f>D8</f>
        <v>5.9629580183915287E-3</v>
      </c>
      <c r="C24" s="216">
        <f>G8</f>
        <v>-5.388760585065433E-3</v>
      </c>
      <c r="G24" s="206"/>
      <c r="H24" s="206"/>
      <c r="I24" s="206"/>
      <c r="J24" s="206"/>
    </row>
    <row r="25" spans="1:33" x14ac:dyDescent="0.3">
      <c r="A25" s="214" t="s">
        <v>0</v>
      </c>
      <c r="B25" s="216">
        <f>D9</f>
        <v>-4.392184676318045E-2</v>
      </c>
      <c r="C25" s="216">
        <f>G9</f>
        <v>-0.20949614392781868</v>
      </c>
      <c r="G25" s="206"/>
      <c r="H25" s="206"/>
      <c r="I25" s="206"/>
      <c r="J25" s="206"/>
    </row>
    <row r="26" spans="1:33" ht="14.4" x14ac:dyDescent="0.3">
      <c r="A26" s="214" t="s">
        <v>28</v>
      </c>
      <c r="B26" s="216">
        <f t="shared" ref="B26:B31" si="2">D10</f>
        <v>0.14858216138714453</v>
      </c>
      <c r="C26" s="216">
        <f t="shared" ref="C26:C31" si="3">G10</f>
        <v>-2.2941350224818691E-2</v>
      </c>
      <c r="G26" s="206"/>
      <c r="H26" s="206"/>
      <c r="I26" s="206"/>
      <c r="J26" s="206"/>
      <c r="AC26" s="288"/>
      <c r="AD26" s="288"/>
      <c r="AE26" s="288"/>
      <c r="AF26" s="288"/>
    </row>
    <row r="27" spans="1:33" ht="14.4" x14ac:dyDescent="0.3">
      <c r="A27" s="214" t="s">
        <v>24</v>
      </c>
      <c r="B27" s="216">
        <f t="shared" si="2"/>
        <v>-1.9336981831160949E-2</v>
      </c>
      <c r="C27" s="216">
        <f t="shared" si="3"/>
        <v>1.055711744793153E-2</v>
      </c>
      <c r="G27" s="206"/>
      <c r="H27" s="206"/>
      <c r="I27" s="206"/>
      <c r="J27" s="206"/>
      <c r="Z27" s="218"/>
      <c r="AA27" s="218"/>
      <c r="AB27" s="218"/>
      <c r="AC27" s="288"/>
      <c r="AD27" s="288"/>
      <c r="AE27" s="288"/>
      <c r="AF27" s="288"/>
      <c r="AG27" s="113"/>
    </row>
    <row r="28" spans="1:33" ht="14.4" x14ac:dyDescent="0.3">
      <c r="A28" s="214" t="s">
        <v>241</v>
      </c>
      <c r="B28" s="216">
        <f t="shared" si="2"/>
        <v>-0.4480358671864747</v>
      </c>
      <c r="C28" s="216">
        <f t="shared" si="3"/>
        <v>-0.25131705236216273</v>
      </c>
      <c r="G28" s="206"/>
      <c r="H28" s="206"/>
      <c r="I28" s="206"/>
      <c r="J28" s="206"/>
      <c r="L28" s="217"/>
      <c r="Y28" s="218"/>
      <c r="Z28" s="221"/>
      <c r="AA28" s="221"/>
      <c r="AB28" s="221"/>
      <c r="AC28" s="288"/>
      <c r="AD28" s="288"/>
      <c r="AE28" s="288"/>
      <c r="AF28" s="288"/>
      <c r="AG28" s="222"/>
    </row>
    <row r="29" spans="1:33" ht="14.4" x14ac:dyDescent="0.3">
      <c r="A29" s="214" t="s">
        <v>29</v>
      </c>
      <c r="B29" s="216">
        <f t="shared" si="2"/>
        <v>-9.0175782243464453E-2</v>
      </c>
      <c r="C29" s="216">
        <f t="shared" si="3"/>
        <v>-6.2922517846971893E-2</v>
      </c>
      <c r="G29" s="206"/>
      <c r="H29" s="206"/>
      <c r="I29" s="206"/>
      <c r="J29" s="206"/>
      <c r="Y29" s="220"/>
      <c r="Z29" s="221"/>
      <c r="AA29" s="221"/>
      <c r="AB29" s="221"/>
      <c r="AC29" s="288"/>
      <c r="AD29" s="288"/>
      <c r="AE29" s="288"/>
      <c r="AF29" s="288"/>
      <c r="AG29" s="222"/>
    </row>
    <row r="30" spans="1:33" ht="14.4" x14ac:dyDescent="0.3">
      <c r="A30" s="214" t="s">
        <v>26</v>
      </c>
      <c r="B30" s="216">
        <f t="shared" si="2"/>
        <v>-0.18997261839623991</v>
      </c>
      <c r="C30" s="216">
        <f t="shared" si="3"/>
        <v>-2.8648711410030891E-2</v>
      </c>
      <c r="G30" s="212"/>
      <c r="H30" s="212"/>
      <c r="I30" s="212"/>
      <c r="J30" s="212"/>
      <c r="Y30" s="220"/>
      <c r="Z30" s="221"/>
      <c r="AA30" s="221"/>
      <c r="AB30" s="221"/>
      <c r="AC30" s="288"/>
      <c r="AD30" s="288"/>
      <c r="AE30" s="288"/>
      <c r="AF30" s="288"/>
      <c r="AG30" s="222"/>
    </row>
    <row r="31" spans="1:33" ht="14.4" x14ac:dyDescent="0.3">
      <c r="A31" s="214" t="s">
        <v>183</v>
      </c>
      <c r="B31" s="216">
        <f t="shared" si="2"/>
        <v>-0.14970469021582278</v>
      </c>
      <c r="C31" s="216">
        <f t="shared" si="3"/>
        <v>-8.0041311644719837E-2</v>
      </c>
      <c r="Y31" s="220"/>
      <c r="Z31" s="221"/>
      <c r="AA31" s="221"/>
      <c r="AB31" s="221"/>
      <c r="AC31" s="288"/>
      <c r="AD31" s="288"/>
      <c r="AE31" s="288"/>
      <c r="AF31" s="288"/>
      <c r="AG31" s="222"/>
    </row>
    <row r="32" spans="1:33" ht="14.4" x14ac:dyDescent="0.3">
      <c r="Y32" s="220"/>
      <c r="Z32" s="221"/>
      <c r="AA32" s="221"/>
      <c r="AB32" s="221"/>
      <c r="AC32" s="221"/>
      <c r="AD32" s="322"/>
      <c r="AE32" s="219"/>
      <c r="AF32" s="116"/>
      <c r="AG32" s="222"/>
    </row>
    <row r="33" spans="1:43" ht="14.4" x14ac:dyDescent="0.3">
      <c r="Y33" s="220"/>
      <c r="Z33" s="221"/>
      <c r="AA33" s="221"/>
      <c r="AB33" s="221"/>
      <c r="AC33" s="221"/>
      <c r="AD33" s="322"/>
      <c r="AE33" s="219"/>
      <c r="AF33" s="116"/>
      <c r="AG33" s="222"/>
    </row>
    <row r="34" spans="1:43" x14ac:dyDescent="0.3">
      <c r="Y34" s="220"/>
      <c r="Z34" s="221"/>
      <c r="AA34" s="221"/>
      <c r="AB34" s="221"/>
      <c r="AC34" s="221"/>
      <c r="AD34" s="223"/>
      <c r="AE34" s="219"/>
      <c r="AF34" s="116"/>
      <c r="AG34" s="222"/>
    </row>
    <row r="35" spans="1:43" x14ac:dyDescent="0.3">
      <c r="Y35" s="220"/>
      <c r="Z35" s="221"/>
      <c r="AA35" s="221"/>
      <c r="AB35" s="221"/>
      <c r="AC35" s="221"/>
      <c r="AD35" s="223"/>
      <c r="AE35" s="225"/>
      <c r="AF35" s="116"/>
      <c r="AG35" s="222"/>
      <c r="AH35" s="224"/>
      <c r="AI35" s="224"/>
      <c r="AJ35" s="224"/>
      <c r="AK35" s="224"/>
      <c r="AL35" s="224"/>
      <c r="AM35" s="224"/>
      <c r="AN35" s="224"/>
      <c r="AO35" s="224"/>
      <c r="AP35" s="224"/>
    </row>
    <row r="36" spans="1:43" x14ac:dyDescent="0.3">
      <c r="O36" s="224"/>
      <c r="R36" s="224"/>
      <c r="S36" s="224"/>
      <c r="T36" s="224"/>
      <c r="U36" s="224"/>
      <c r="V36" s="224"/>
      <c r="W36" s="224"/>
      <c r="X36" s="224"/>
      <c r="Y36" s="220"/>
      <c r="Z36" s="219"/>
      <c r="AA36" s="219"/>
      <c r="AB36" s="219"/>
      <c r="AC36" s="219"/>
      <c r="AD36" s="219"/>
      <c r="AE36" s="219"/>
      <c r="AF36" s="113"/>
      <c r="AG36" s="113"/>
      <c r="AQ36" s="224"/>
    </row>
    <row r="37" spans="1:43" x14ac:dyDescent="0.3">
      <c r="Y37" s="219"/>
      <c r="Z37" s="219"/>
      <c r="AA37" s="219"/>
      <c r="AB37" s="219"/>
      <c r="AC37" s="219"/>
      <c r="AD37" s="219"/>
      <c r="AE37" s="219"/>
      <c r="AF37" s="113"/>
      <c r="AG37" s="113"/>
    </row>
    <row r="38" spans="1:43" x14ac:dyDescent="0.3">
      <c r="Y38" s="219"/>
      <c r="Z38" s="219"/>
      <c r="AA38" s="219"/>
      <c r="AB38" s="219"/>
      <c r="AC38" s="219"/>
      <c r="AD38" s="219"/>
      <c r="AE38" s="219"/>
    </row>
    <row r="39" spans="1:43" x14ac:dyDescent="0.3">
      <c r="Y39" s="219"/>
      <c r="Z39" s="219"/>
      <c r="AA39" s="219"/>
      <c r="AB39" s="219"/>
      <c r="AC39" s="219"/>
      <c r="AD39" s="219"/>
      <c r="AE39" s="219"/>
    </row>
    <row r="40" spans="1:43" x14ac:dyDescent="0.3">
      <c r="Y40" s="219"/>
    </row>
    <row r="42" spans="1:43" x14ac:dyDescent="0.3">
      <c r="A42" s="210"/>
      <c r="B42" s="210"/>
      <c r="C42" s="210"/>
      <c r="D42" s="210"/>
    </row>
    <row r="43" spans="1:43" x14ac:dyDescent="0.3">
      <c r="A43" s="210"/>
      <c r="B43" s="210"/>
      <c r="C43" s="210"/>
      <c r="D43" s="210"/>
    </row>
    <row r="44" spans="1:43" x14ac:dyDescent="0.3">
      <c r="A44" s="226" t="s">
        <v>32</v>
      </c>
      <c r="B44" s="226" t="s">
        <v>393</v>
      </c>
      <c r="C44" s="226" t="s">
        <v>394</v>
      </c>
      <c r="D44" s="227"/>
      <c r="E44" s="147"/>
      <c r="F44" s="228"/>
    </row>
    <row r="45" spans="1:43" x14ac:dyDescent="0.3">
      <c r="A45" s="229" t="s">
        <v>26</v>
      </c>
      <c r="B45" s="230">
        <f>'1 Utsläpp'!AW54</f>
        <v>152.38511375498143</v>
      </c>
      <c r="C45" s="230">
        <f>'1 Utsläpp'!BA54</f>
        <v>123.43611469033874</v>
      </c>
      <c r="D45" s="210"/>
      <c r="E45" s="231"/>
      <c r="F45" s="228"/>
      <c r="G45" s="231"/>
      <c r="H45" s="231"/>
      <c r="I45" s="231"/>
      <c r="J45" s="231"/>
    </row>
    <row r="46" spans="1:43" x14ac:dyDescent="0.3">
      <c r="A46" s="229" t="s">
        <v>23</v>
      </c>
      <c r="B46" s="230">
        <f>'1 Utsläpp'!AW48</f>
        <v>272.27134779186002</v>
      </c>
      <c r="C46" s="230">
        <f>'1 Utsläpp'!BA48</f>
        <v>273.89489040835377</v>
      </c>
      <c r="D46" s="210"/>
      <c r="E46" s="231"/>
      <c r="F46" s="228"/>
      <c r="G46" s="231"/>
      <c r="H46" s="231"/>
      <c r="I46" s="231"/>
      <c r="J46" s="231"/>
    </row>
    <row r="47" spans="1:43" x14ac:dyDescent="0.3">
      <c r="A47" s="229" t="s">
        <v>24</v>
      </c>
      <c r="B47" s="230">
        <f>'1 Utsläpp'!AW51</f>
        <v>474.28713397293177</v>
      </c>
      <c r="C47" s="230">
        <f>'1 Utsläpp'!BA51</f>
        <v>465.11585228054378</v>
      </c>
      <c r="D47" s="210"/>
      <c r="E47" s="231"/>
      <c r="F47" s="228"/>
      <c r="G47" s="231"/>
      <c r="H47" s="231"/>
      <c r="I47" s="231"/>
      <c r="J47" s="231"/>
    </row>
    <row r="48" spans="1:43" x14ac:dyDescent="0.3">
      <c r="A48" s="229" t="s">
        <v>29</v>
      </c>
      <c r="B48" s="230">
        <f>'1 Utsläpp'!AW53</f>
        <v>871.62613816998191</v>
      </c>
      <c r="C48" s="230">
        <f>'1 Utsläpp'!BA53</f>
        <v>793.02656933665378</v>
      </c>
      <c r="D48" s="210"/>
      <c r="E48" s="231"/>
      <c r="F48" s="228"/>
      <c r="G48" s="231"/>
      <c r="H48" s="231"/>
      <c r="I48" s="231"/>
      <c r="J48" s="231"/>
    </row>
    <row r="49" spans="1:43" x14ac:dyDescent="0.3">
      <c r="A49" s="229" t="s">
        <v>28</v>
      </c>
      <c r="B49" s="230">
        <f>'1 Utsläpp'!AW50</f>
        <v>1316.8571913125772</v>
      </c>
      <c r="C49" s="230">
        <f>'1 Utsläpp'!BA50</f>
        <v>1512.5186790360044</v>
      </c>
      <c r="D49" s="210"/>
      <c r="E49" s="231"/>
      <c r="F49" s="228"/>
      <c r="G49" s="231"/>
      <c r="H49" s="231"/>
      <c r="I49" s="231"/>
      <c r="J49" s="231"/>
    </row>
    <row r="50" spans="1:43" x14ac:dyDescent="0.3">
      <c r="A50" s="229" t="s">
        <v>183</v>
      </c>
      <c r="B50" s="230">
        <f>'1 Utsläpp'!AW55</f>
        <v>2260.7750910060545</v>
      </c>
      <c r="C50" s="230">
        <f>'1 Utsläpp'!BA55</f>
        <v>1922.3264563593445</v>
      </c>
      <c r="D50" s="210"/>
      <c r="E50" s="231"/>
      <c r="F50" s="228"/>
      <c r="G50" s="231"/>
      <c r="H50" s="231"/>
      <c r="I50" s="231"/>
      <c r="J50" s="231"/>
    </row>
    <row r="51" spans="1:43" s="224" customFormat="1" x14ac:dyDescent="0.3">
      <c r="A51" s="229" t="s">
        <v>22</v>
      </c>
      <c r="B51" s="230">
        <f>'1 Utsläpp'!AW47</f>
        <v>2188.8038169106358</v>
      </c>
      <c r="C51" s="230">
        <f>'1 Utsläpp'!BA47</f>
        <v>2154.2945974271115</v>
      </c>
      <c r="D51" s="210"/>
      <c r="E51" s="231"/>
      <c r="F51" s="228"/>
      <c r="G51" s="231"/>
      <c r="H51" s="231"/>
      <c r="I51" s="231"/>
      <c r="J51" s="23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row>
    <row r="52" spans="1:43" x14ac:dyDescent="0.3">
      <c r="A52" s="229" t="s">
        <v>241</v>
      </c>
      <c r="B52" s="230">
        <f>'1 Utsläpp'!AW52</f>
        <v>2405.3084416669722</v>
      </c>
      <c r="C52" s="230">
        <f>'1 Utsläpp'!BA52</f>
        <v>1327.6439881537622</v>
      </c>
      <c r="D52" s="210"/>
      <c r="E52" s="231"/>
      <c r="F52" s="228"/>
      <c r="G52" s="231"/>
      <c r="H52" s="231"/>
      <c r="I52" s="231"/>
      <c r="J52" s="231"/>
    </row>
    <row r="53" spans="1:43" x14ac:dyDescent="0.3">
      <c r="A53" s="229" t="s">
        <v>0</v>
      </c>
      <c r="B53" s="230">
        <f>'1 Utsläpp'!AW49</f>
        <v>3703.4973757427342</v>
      </c>
      <c r="C53" s="230">
        <f>'1 Utsläpp'!BA49</f>
        <v>3540.832931517521</v>
      </c>
      <c r="D53" s="210"/>
      <c r="E53" s="231"/>
      <c r="F53" s="228"/>
      <c r="G53" s="231"/>
      <c r="H53" s="231"/>
      <c r="I53" s="231"/>
      <c r="J53" s="231"/>
    </row>
    <row r="54" spans="1:43" x14ac:dyDescent="0.3">
      <c r="D54" s="210"/>
    </row>
    <row r="55" spans="1:43" x14ac:dyDescent="0.3">
      <c r="V55" s="232"/>
    </row>
    <row r="56" spans="1:43" x14ac:dyDescent="0.3">
      <c r="W56" s="121" t="s">
        <v>25</v>
      </c>
    </row>
    <row r="57" spans="1:43" x14ac:dyDescent="0.3">
      <c r="A57" s="229"/>
      <c r="W57" s="121" t="s">
        <v>247</v>
      </c>
    </row>
    <row r="59" spans="1:43" x14ac:dyDescent="0.3">
      <c r="A59" s="229"/>
      <c r="B59" s="230"/>
      <c r="C59" s="230"/>
    </row>
    <row r="64" spans="1:43" x14ac:dyDescent="0.3">
      <c r="I64" s="131"/>
      <c r="J64" s="145"/>
    </row>
    <row r="65" spans="9:10" x14ac:dyDescent="0.3">
      <c r="I65" s="131"/>
      <c r="J65" s="145"/>
    </row>
    <row r="66" spans="9:10" x14ac:dyDescent="0.3">
      <c r="I66" s="131"/>
      <c r="J66" s="145"/>
    </row>
    <row r="67" spans="9:10" x14ac:dyDescent="0.3">
      <c r="I67" s="131"/>
      <c r="J67" s="145"/>
    </row>
    <row r="68" spans="9:10" x14ac:dyDescent="0.3">
      <c r="I68" s="131"/>
      <c r="J68" s="145"/>
    </row>
    <row r="69" spans="9:10" x14ac:dyDescent="0.3">
      <c r="I69" s="131"/>
      <c r="J69" s="145"/>
    </row>
    <row r="70" spans="9:10" x14ac:dyDescent="0.3">
      <c r="I70" s="131"/>
      <c r="J70" s="145"/>
    </row>
    <row r="71" spans="9:10" x14ac:dyDescent="0.3">
      <c r="I71" s="131"/>
      <c r="J71" s="145"/>
    </row>
    <row r="72" spans="9:10" x14ac:dyDescent="0.3">
      <c r="I72" s="131"/>
      <c r="J72" s="145"/>
    </row>
    <row r="99" spans="1:1" x14ac:dyDescent="0.3">
      <c r="A99" s="135"/>
    </row>
    <row r="103" spans="1:1" x14ac:dyDescent="0.3">
      <c r="A103" s="124" t="s">
        <v>121</v>
      </c>
    </row>
    <row r="104" spans="1:1" x14ac:dyDescent="0.3">
      <c r="A104" s="125">
        <v>44133</v>
      </c>
    </row>
    <row r="105" spans="1:1" x14ac:dyDescent="0.3">
      <c r="A105" s="126"/>
    </row>
    <row r="106" spans="1:1" x14ac:dyDescent="0.3">
      <c r="A106" s="124" t="s">
        <v>122</v>
      </c>
    </row>
    <row r="107" spans="1:1" x14ac:dyDescent="0.3">
      <c r="A107" s="126" t="s">
        <v>188</v>
      </c>
    </row>
    <row r="108" spans="1:1" x14ac:dyDescent="0.3">
      <c r="A108" s="126"/>
    </row>
    <row r="109" spans="1:1" x14ac:dyDescent="0.3">
      <c r="A109" s="124" t="s">
        <v>33</v>
      </c>
    </row>
    <row r="110" spans="1:1" x14ac:dyDescent="0.3">
      <c r="A110" s="127" t="s">
        <v>347</v>
      </c>
    </row>
    <row r="111" spans="1:1" x14ac:dyDescent="0.3">
      <c r="A111" s="127" t="s">
        <v>348</v>
      </c>
    </row>
    <row r="112" spans="1:1" x14ac:dyDescent="0.3">
      <c r="A112" s="127" t="s">
        <v>349</v>
      </c>
    </row>
    <row r="114" spans="1:1" x14ac:dyDescent="0.3">
      <c r="A114" s="127"/>
    </row>
  </sheetData>
  <sortState ref="Z7:AP14">
    <sortCondition descending="1" ref="AA7:AA14"/>
  </sortState>
  <mergeCells count="5">
    <mergeCell ref="B5:D5"/>
    <mergeCell ref="C6:D6"/>
    <mergeCell ref="A5:A6"/>
    <mergeCell ref="E5:G5"/>
    <mergeCell ref="F6:G6"/>
  </mergeCells>
  <conditionalFormatting sqref="C7:C16">
    <cfRule type="colorScale" priority="2">
      <colorScale>
        <cfvo type="min"/>
        <cfvo type="percentile" val="50"/>
        <cfvo type="max"/>
        <color rgb="FF5A8AC6"/>
        <color rgb="FFFCFCFF"/>
        <color rgb="FFF8696B"/>
      </colorScale>
    </cfRule>
  </conditionalFormatting>
  <conditionalFormatting sqref="D7:D16">
    <cfRule type="colorScale" priority="1">
      <colorScale>
        <cfvo type="min"/>
        <cfvo type="percentile" val="50"/>
        <cfvo type="max"/>
        <color rgb="FF5A8AC6"/>
        <color rgb="FFFCFCFF"/>
        <color rgb="FFF8696B"/>
      </colorScale>
    </cfRule>
  </conditionalFormatting>
  <hyperlinks>
    <hyperlink ref="A1" location="'Innehåll - Contents'!A1" display="Tillbaka till innehåll - Back to content"/>
  </hyperlinks>
  <pageMargins left="0.25" right="0.25" top="0.75" bottom="0.75" header="0.3" footer="0.3"/>
  <pageSetup paperSize="8"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AD113"/>
  <sheetViews>
    <sheetView zoomScale="80" zoomScaleNormal="80" workbookViewId="0"/>
  </sheetViews>
  <sheetFormatPr defaultColWidth="9.109375" defaultRowHeight="14.4" x14ac:dyDescent="0.3"/>
  <cols>
    <col min="1" max="1" width="44" style="7" customWidth="1"/>
    <col min="2" max="2" width="13.88671875" style="7" customWidth="1"/>
    <col min="3" max="3" width="13" style="7" customWidth="1"/>
    <col min="4" max="5" width="11.88671875" style="7" customWidth="1"/>
    <col min="6" max="6" width="11.44140625" style="7" customWidth="1"/>
    <col min="7" max="7" width="10.88671875" style="7" customWidth="1"/>
    <col min="8" max="8" width="6.33203125" style="7" customWidth="1"/>
    <col min="9" max="9" width="17.33203125" style="7" customWidth="1"/>
    <col min="10" max="10" width="13.5546875" style="7" bestFit="1" customWidth="1"/>
    <col min="11" max="11" width="10.5546875" style="7" customWidth="1"/>
    <col min="12" max="22" width="9.109375" style="1"/>
    <col min="23" max="23" width="9.44140625" style="1" customWidth="1"/>
    <col min="24" max="24" width="28.33203125" style="1" customWidth="1"/>
    <col min="25" max="26" width="7.5546875" style="1" bestFit="1" customWidth="1"/>
    <col min="27" max="61" width="7.33203125" style="1" bestFit="1" customWidth="1"/>
    <col min="62" max="16384" width="9.109375" style="1"/>
  </cols>
  <sheetData>
    <row r="1" spans="1:30" x14ac:dyDescent="0.3">
      <c r="A1" s="46" t="s">
        <v>201</v>
      </c>
      <c r="B1" s="47"/>
    </row>
    <row r="3" spans="1:30" x14ac:dyDescent="0.3">
      <c r="A3" s="5" t="s">
        <v>376</v>
      </c>
      <c r="B3" s="3"/>
      <c r="C3" s="3"/>
      <c r="D3" s="3"/>
      <c r="E3" s="3"/>
    </row>
    <row r="4" spans="1:30" x14ac:dyDescent="0.3">
      <c r="A4" s="5" t="s">
        <v>375</v>
      </c>
      <c r="B4" s="3"/>
      <c r="C4" s="3"/>
      <c r="D4" s="3"/>
      <c r="E4" s="3"/>
    </row>
    <row r="5" spans="1:30" ht="28.8" x14ac:dyDescent="0.3">
      <c r="A5" s="423" t="s">
        <v>254</v>
      </c>
      <c r="B5" s="420" t="s">
        <v>117</v>
      </c>
      <c r="C5" s="421"/>
      <c r="D5" s="422"/>
      <c r="E5" s="420" t="s">
        <v>187</v>
      </c>
      <c r="F5" s="421"/>
      <c r="G5" s="422"/>
      <c r="I5" s="48" t="s">
        <v>117</v>
      </c>
      <c r="J5" s="48" t="s">
        <v>187</v>
      </c>
    </row>
    <row r="6" spans="1:30" ht="48" customHeight="1" x14ac:dyDescent="0.3">
      <c r="A6" s="418"/>
      <c r="B6" s="48" t="s">
        <v>390</v>
      </c>
      <c r="C6" s="419" t="s">
        <v>374</v>
      </c>
      <c r="D6" s="416"/>
      <c r="E6" s="48" t="s">
        <v>390</v>
      </c>
      <c r="F6" s="419" t="s">
        <v>374</v>
      </c>
      <c r="G6" s="416"/>
      <c r="I6" s="48" t="s">
        <v>397</v>
      </c>
      <c r="J6" s="48" t="s">
        <v>397</v>
      </c>
    </row>
    <row r="7" spans="1:30" x14ac:dyDescent="0.3">
      <c r="A7" s="49" t="s">
        <v>123</v>
      </c>
      <c r="B7" s="204">
        <f>'1 Utsläpp'!BA47</f>
        <v>2154.2945974271115</v>
      </c>
      <c r="C7" s="204">
        <f>'1 Utsläpp'!BC47</f>
        <v>-34.509219483524248</v>
      </c>
      <c r="D7" s="205">
        <f>'1 Utsläpp'!BH47</f>
        <v>-1.5766246027582254E-2</v>
      </c>
      <c r="E7" s="204">
        <f>'6 FV'!BA47</f>
        <v>18652</v>
      </c>
      <c r="F7" s="204">
        <f>'6 FV'!BC47</f>
        <v>-947</v>
      </c>
      <c r="G7" s="205">
        <f>'6 FV'!BH47</f>
        <v>-4.8318791775090575E-2</v>
      </c>
      <c r="H7" s="206"/>
      <c r="I7" s="205">
        <f>B7/B$16</f>
        <v>0.17784847494238043</v>
      </c>
      <c r="J7" s="205">
        <f>E7/E$16</f>
        <v>1.5490600746625031E-2</v>
      </c>
      <c r="X7" s="20"/>
      <c r="Y7" s="20"/>
      <c r="Z7" s="20"/>
      <c r="AA7" s="20"/>
      <c r="AB7" s="20"/>
      <c r="AC7" s="19"/>
      <c r="AD7" s="19"/>
    </row>
    <row r="8" spans="1:30" x14ac:dyDescent="0.3">
      <c r="A8" s="49" t="s">
        <v>124</v>
      </c>
      <c r="B8" s="204">
        <f>'1 Utsläpp'!BA48</f>
        <v>273.89489040835377</v>
      </c>
      <c r="C8" s="204">
        <f>'1 Utsläpp'!BC48</f>
        <v>1.6235426164937508</v>
      </c>
      <c r="D8" s="205">
        <f>'1 Utsläpp'!BH48</f>
        <v>5.9629580183915287E-3</v>
      </c>
      <c r="E8" s="204">
        <f>'6 FV'!BA48</f>
        <v>7752</v>
      </c>
      <c r="F8" s="204">
        <f>'6 FV'!BC48</f>
        <v>-42</v>
      </c>
      <c r="G8" s="205">
        <f>'6 FV'!BH48</f>
        <v>-5.388760585065433E-3</v>
      </c>
      <c r="H8" s="206"/>
      <c r="I8" s="205">
        <f>B8/B$16</f>
        <v>2.2611479698186568E-2</v>
      </c>
      <c r="J8" s="205">
        <f>E8/E$16</f>
        <v>6.4380836901049348E-3</v>
      </c>
      <c r="X8" s="11"/>
      <c r="Y8" s="18"/>
      <c r="Z8" s="18"/>
      <c r="AA8" s="18"/>
      <c r="AB8" s="18"/>
      <c r="AC8" s="42"/>
      <c r="AD8" s="19"/>
    </row>
    <row r="9" spans="1:30" x14ac:dyDescent="0.3">
      <c r="A9" s="49" t="s">
        <v>125</v>
      </c>
      <c r="B9" s="204">
        <f>'1 Utsläpp'!BA49</f>
        <v>3540.832931517521</v>
      </c>
      <c r="C9" s="204">
        <f>'1 Utsläpp'!BC49</f>
        <v>-162.66444422521317</v>
      </c>
      <c r="D9" s="205">
        <f>'1 Utsläpp'!BH49</f>
        <v>-4.392184676318045E-2</v>
      </c>
      <c r="E9" s="204">
        <f>'6 FV'!BA49</f>
        <v>130894</v>
      </c>
      <c r="F9" s="204">
        <f>'6 FV'!BC49</f>
        <v>-34689</v>
      </c>
      <c r="G9" s="205">
        <f>'6 FV'!BH49</f>
        <v>-0.20949614392781868</v>
      </c>
      <c r="H9" s="206"/>
      <c r="I9" s="205">
        <f t="shared" ref="I9:I16" si="0">B9/B$16</f>
        <v>0.29231458763729068</v>
      </c>
      <c r="J9" s="205">
        <f>E9/E$16</f>
        <v>0.10870827225652674</v>
      </c>
      <c r="X9" s="11"/>
      <c r="Y9" s="18"/>
      <c r="Z9" s="18"/>
      <c r="AA9" s="18"/>
      <c r="AB9" s="18"/>
      <c r="AC9" s="42"/>
      <c r="AD9" s="19"/>
    </row>
    <row r="10" spans="1:30" x14ac:dyDescent="0.3">
      <c r="A10" s="49" t="s">
        <v>180</v>
      </c>
      <c r="B10" s="204">
        <f>'1 Utsläpp'!BA50</f>
        <v>1512.5186790360044</v>
      </c>
      <c r="C10" s="204">
        <f>'1 Utsläpp'!BC50</f>
        <v>195.66148772342717</v>
      </c>
      <c r="D10" s="205">
        <f>'1 Utsläpp'!BH50</f>
        <v>0.14858216138714453</v>
      </c>
      <c r="E10" s="204">
        <f>'6 FV'!BA50</f>
        <v>29770</v>
      </c>
      <c r="F10" s="204">
        <f>'6 FV'!BC50</f>
        <v>-699</v>
      </c>
      <c r="G10" s="205">
        <f>'6 FV'!BH50</f>
        <v>-2.2941350224818691E-2</v>
      </c>
      <c r="H10" s="206"/>
      <c r="I10" s="205">
        <f>B10/B$16</f>
        <v>0.12486646009774366</v>
      </c>
      <c r="J10" s="205">
        <f>E10/E$16</f>
        <v>2.472416814427553E-2</v>
      </c>
      <c r="X10" s="11"/>
      <c r="Y10" s="18"/>
      <c r="Z10" s="18"/>
      <c r="AA10" s="18"/>
      <c r="AB10" s="18"/>
      <c r="AC10" s="42"/>
      <c r="AD10" s="19"/>
    </row>
    <row r="11" spans="1:30" x14ac:dyDescent="0.3">
      <c r="A11" s="49" t="s">
        <v>127</v>
      </c>
      <c r="B11" s="204">
        <f>'1 Utsläpp'!BA51</f>
        <v>465.11585228054378</v>
      </c>
      <c r="C11" s="204">
        <f>'1 Utsläpp'!BC51</f>
        <v>-9.1712816923879927</v>
      </c>
      <c r="D11" s="205">
        <f>'1 Utsläpp'!BH51</f>
        <v>-1.9336981831160949E-2</v>
      </c>
      <c r="E11" s="204">
        <f>'6 FV'!BA51</f>
        <v>88065</v>
      </c>
      <c r="F11" s="204">
        <f>'6 FV'!BC51</f>
        <v>920</v>
      </c>
      <c r="G11" s="205">
        <f>'6 FV'!BH51</f>
        <v>1.055711744793153E-2</v>
      </c>
      <c r="H11" s="206"/>
      <c r="I11" s="205">
        <f t="shared" si="0"/>
        <v>3.8397786959319967E-2</v>
      </c>
      <c r="J11" s="205">
        <f t="shared" ref="J11:J16" si="1">E11/E$16</f>
        <v>7.3138524273618555E-2</v>
      </c>
      <c r="X11" s="11"/>
      <c r="Y11" s="18"/>
      <c r="Z11" s="18"/>
      <c r="AA11" s="18"/>
      <c r="AB11" s="18"/>
      <c r="AC11" s="42"/>
      <c r="AD11" s="19"/>
    </row>
    <row r="12" spans="1:30" x14ac:dyDescent="0.3">
      <c r="A12" s="49" t="s">
        <v>128</v>
      </c>
      <c r="B12" s="204">
        <f>'1 Utsläpp'!BA52</f>
        <v>1327.6439881537622</v>
      </c>
      <c r="C12" s="204">
        <f>'1 Utsläpp'!BC52</f>
        <v>-1077.66445351321</v>
      </c>
      <c r="D12" s="205">
        <f>'1 Utsläpp'!BH52</f>
        <v>-0.4480358671864747</v>
      </c>
      <c r="E12" s="204">
        <f>'6 FV'!BA52</f>
        <v>35102</v>
      </c>
      <c r="F12" s="204">
        <f>'6 FV'!BC52</f>
        <v>-11783</v>
      </c>
      <c r="G12" s="205">
        <f>'6 FV'!BH52</f>
        <v>-0.25131705236216273</v>
      </c>
      <c r="H12" s="206"/>
      <c r="I12" s="205">
        <f>B12/B$16</f>
        <v>0.10960407125449111</v>
      </c>
      <c r="J12" s="205">
        <f>E12/E$16</f>
        <v>2.9152426946602607E-2</v>
      </c>
      <c r="X12" s="11"/>
      <c r="Y12" s="18"/>
      <c r="Z12" s="18"/>
      <c r="AA12" s="18"/>
      <c r="AB12" s="18"/>
      <c r="AC12" s="42"/>
      <c r="AD12" s="19"/>
    </row>
    <row r="13" spans="1:30" x14ac:dyDescent="0.3">
      <c r="A13" s="49" t="s">
        <v>129</v>
      </c>
      <c r="B13" s="204">
        <f>'1 Utsläpp'!BA53</f>
        <v>793.02656933665378</v>
      </c>
      <c r="C13" s="204">
        <f>'1 Utsläpp'!BC53</f>
        <v>-78.599568833328135</v>
      </c>
      <c r="D13" s="205">
        <f>'1 Utsläpp'!BH53</f>
        <v>-9.0175782243464453E-2</v>
      </c>
      <c r="E13" s="204">
        <f>'6 FV'!BA53</f>
        <v>514955</v>
      </c>
      <c r="F13" s="204">
        <f>'6 FV'!BC53</f>
        <v>-34578</v>
      </c>
      <c r="G13" s="205">
        <f>'6 FV'!BH53</f>
        <v>-6.2922517846971893E-2</v>
      </c>
      <c r="H13" s="206"/>
      <c r="I13" s="205">
        <f t="shared" si="0"/>
        <v>6.5468560388052349E-2</v>
      </c>
      <c r="J13" s="205">
        <f t="shared" si="1"/>
        <v>0.42767329548993632</v>
      </c>
      <c r="X13" s="11"/>
      <c r="Y13" s="18"/>
      <c r="Z13" s="18"/>
      <c r="AA13" s="18"/>
      <c r="AB13" s="18"/>
      <c r="AC13" s="42"/>
      <c r="AD13" s="19"/>
    </row>
    <row r="14" spans="1:30" x14ac:dyDescent="0.3">
      <c r="A14" s="49" t="s">
        <v>130</v>
      </c>
      <c r="B14" s="204">
        <f>'1 Utsläpp'!BA54</f>
        <v>123.43611469033874</v>
      </c>
      <c r="C14" s="204">
        <f>'1 Utsläpp'!BC54</f>
        <v>-28.948999064642692</v>
      </c>
      <c r="D14" s="205">
        <f>'1 Utsläpp'!BH54</f>
        <v>-0.18997261839623991</v>
      </c>
      <c r="E14" s="204">
        <f>'6 FV'!BA54</f>
        <v>225879</v>
      </c>
      <c r="F14" s="204">
        <f>'6 FV'!BC54</f>
        <v>-6662</v>
      </c>
      <c r="G14" s="205">
        <f>'6 FV'!BH54</f>
        <v>-2.8648711410030891E-2</v>
      </c>
      <c r="H14" s="206"/>
      <c r="I14" s="205">
        <f>B14/B$16</f>
        <v>1.0190307665770518E-2</v>
      </c>
      <c r="J14" s="205">
        <f t="shared" si="1"/>
        <v>0.1875938991018076</v>
      </c>
      <c r="X14" s="11"/>
      <c r="Y14" s="18"/>
      <c r="Z14" s="18"/>
      <c r="AA14" s="18"/>
      <c r="AB14" s="18"/>
      <c r="AC14" s="42"/>
      <c r="AD14" s="19"/>
    </row>
    <row r="15" spans="1:30" x14ac:dyDescent="0.3">
      <c r="A15" s="49" t="s">
        <v>184</v>
      </c>
      <c r="B15" s="204">
        <f>'1 Utsläpp'!BA55</f>
        <v>1922.3264563593445</v>
      </c>
      <c r="C15" s="204">
        <f>'1 Utsläpp'!BC55</f>
        <v>-338.44863464670993</v>
      </c>
      <c r="D15" s="205">
        <f>'1 Utsläpp'!BH55</f>
        <v>-0.14970469021582278</v>
      </c>
      <c r="E15" s="204">
        <f>'6 FV'!BA55</f>
        <v>14252</v>
      </c>
      <c r="F15" s="204">
        <f>'6 FV'!BC55</f>
        <v>-1240</v>
      </c>
      <c r="G15" s="205">
        <f>'6 FV'!BH55</f>
        <v>-8.0041311644719837E-2</v>
      </c>
      <c r="H15" s="206"/>
      <c r="I15" s="205">
        <f t="shared" si="0"/>
        <v>0.15869827135676468</v>
      </c>
      <c r="J15" s="205">
        <f t="shared" si="1"/>
        <v>1.1836373677938019E-2</v>
      </c>
      <c r="X15" s="11"/>
      <c r="Y15" s="18"/>
      <c r="Z15" s="18"/>
      <c r="AA15" s="18"/>
      <c r="AB15" s="18"/>
      <c r="AC15" s="42"/>
      <c r="AD15" s="19"/>
    </row>
    <row r="16" spans="1:30" x14ac:dyDescent="0.3">
      <c r="A16" s="50" t="s">
        <v>179</v>
      </c>
      <c r="B16" s="204">
        <f>'1 Utsläpp'!BA56</f>
        <v>12113.090079209634</v>
      </c>
      <c r="C16" s="204">
        <f>'1 Utsläpp'!BC56</f>
        <v>-1532.7215711190947</v>
      </c>
      <c r="D16" s="205">
        <f>'1 Utsläpp'!BH56</f>
        <v>-0.11232175926172716</v>
      </c>
      <c r="E16" s="204">
        <f>'6 FV'!BA56</f>
        <v>1204085</v>
      </c>
      <c r="F16" s="204">
        <f>'6 FV'!BC56</f>
        <v>-94882</v>
      </c>
      <c r="G16" s="205">
        <f>'6 FV'!BH56</f>
        <v>-7.3044195887963292E-2</v>
      </c>
      <c r="H16" s="212"/>
      <c r="I16" s="233">
        <f t="shared" si="0"/>
        <v>1</v>
      </c>
      <c r="J16" s="233">
        <f t="shared" si="1"/>
        <v>1</v>
      </c>
      <c r="X16" s="19"/>
      <c r="Y16" s="19"/>
      <c r="Z16" s="19"/>
      <c r="AA16" s="19"/>
      <c r="AB16" s="19"/>
      <c r="AC16" s="11"/>
      <c r="AD16" s="19"/>
    </row>
    <row r="17" spans="1:29" x14ac:dyDescent="0.3">
      <c r="X17" s="16"/>
      <c r="Y17" s="16"/>
      <c r="Z17" s="16"/>
      <c r="AA17" s="16"/>
      <c r="AB17" s="16"/>
    </row>
    <row r="18" spans="1:29" x14ac:dyDescent="0.3">
      <c r="X18" s="16"/>
      <c r="Y18" s="16"/>
      <c r="Z18" s="16"/>
      <c r="AA18" s="16"/>
      <c r="AB18" s="16"/>
    </row>
    <row r="19" spans="1:29" x14ac:dyDescent="0.3">
      <c r="A19" s="57"/>
      <c r="B19" s="45"/>
      <c r="C19" s="45"/>
      <c r="D19" s="45"/>
      <c r="E19" s="45"/>
      <c r="F19" s="45"/>
      <c r="G19" s="45"/>
      <c r="X19" s="16"/>
      <c r="Y19" s="16"/>
      <c r="Z19" s="16"/>
      <c r="AA19" s="16"/>
      <c r="AB19" s="16"/>
    </row>
    <row r="20" spans="1:29" x14ac:dyDescent="0.3">
      <c r="A20" s="45"/>
      <c r="B20" s="45"/>
      <c r="C20" s="45"/>
      <c r="D20" s="45"/>
      <c r="E20" s="45"/>
      <c r="F20" s="45"/>
      <c r="G20" s="45"/>
      <c r="X20" s="16"/>
      <c r="Y20" s="16"/>
      <c r="Z20" s="16"/>
      <c r="AA20" s="16"/>
      <c r="AB20" s="16"/>
    </row>
    <row r="21" spans="1:29" ht="16.5" customHeight="1" x14ac:dyDescent="0.3">
      <c r="B21" s="237" t="s">
        <v>133</v>
      </c>
      <c r="C21" s="237" t="s">
        <v>117</v>
      </c>
      <c r="D21" s="237" t="s">
        <v>118</v>
      </c>
      <c r="E21" s="45"/>
      <c r="F21" s="45"/>
      <c r="G21" s="45"/>
      <c r="X21" s="16"/>
      <c r="Y21" s="16"/>
      <c r="Z21" s="16"/>
      <c r="AA21" s="16"/>
      <c r="AB21" s="16"/>
    </row>
    <row r="22" spans="1:29" x14ac:dyDescent="0.3">
      <c r="B22" s="238" t="str">
        <f>A16</f>
        <v>Total economy</v>
      </c>
      <c r="C22" s="238">
        <f>D16</f>
        <v>-0.11232175926172716</v>
      </c>
      <c r="D22" s="238">
        <f>G16</f>
        <v>-7.3044195887963292E-2</v>
      </c>
      <c r="E22" s="45"/>
      <c r="F22" s="45"/>
      <c r="G22" s="45"/>
      <c r="X22" s="16"/>
      <c r="Y22" s="16"/>
      <c r="Z22" s="16"/>
      <c r="AA22" s="16"/>
      <c r="AB22" s="16"/>
    </row>
    <row r="23" spans="1:29" x14ac:dyDescent="0.3">
      <c r="B23" s="239" t="str">
        <f t="shared" ref="B23:B31" si="2">A7</f>
        <v>Agriculture, forestry and fishery</v>
      </c>
      <c r="C23" s="239">
        <f t="shared" ref="C23:C31" si="3">D7</f>
        <v>-1.5766246027582254E-2</v>
      </c>
      <c r="D23" s="239">
        <f t="shared" ref="D23:D31" si="4">G7</f>
        <v>-4.8318791775090575E-2</v>
      </c>
      <c r="E23" s="45"/>
      <c r="F23" s="45"/>
      <c r="G23" s="45"/>
      <c r="X23" s="16"/>
      <c r="Y23" s="16"/>
      <c r="Z23" s="16"/>
      <c r="AA23" s="16"/>
      <c r="AB23" s="16"/>
    </row>
    <row r="24" spans="1:29" x14ac:dyDescent="0.3">
      <c r="B24" s="239" t="str">
        <f t="shared" si="2"/>
        <v>Mining</v>
      </c>
      <c r="C24" s="239">
        <f t="shared" si="3"/>
        <v>5.9629580183915287E-3</v>
      </c>
      <c r="D24" s="239">
        <f t="shared" si="4"/>
        <v>-5.388760585065433E-3</v>
      </c>
      <c r="E24" s="45"/>
      <c r="F24" s="45"/>
      <c r="G24" s="45"/>
      <c r="X24" s="16"/>
      <c r="Y24" s="16"/>
      <c r="Z24" s="16"/>
      <c r="AA24" s="16"/>
      <c r="AB24" s="16"/>
    </row>
    <row r="25" spans="1:29" x14ac:dyDescent="0.3">
      <c r="B25" s="239" t="str">
        <f t="shared" si="2"/>
        <v>Manufacturing</v>
      </c>
      <c r="C25" s="239">
        <f t="shared" si="3"/>
        <v>-4.392184676318045E-2</v>
      </c>
      <c r="D25" s="239">
        <f t="shared" si="4"/>
        <v>-0.20949614392781868</v>
      </c>
      <c r="E25" s="45"/>
      <c r="F25" s="45"/>
      <c r="G25" s="45"/>
      <c r="X25" s="16"/>
      <c r="Y25" s="16"/>
      <c r="Z25" s="16"/>
      <c r="AA25" s="16"/>
      <c r="AB25" s="16"/>
    </row>
    <row r="26" spans="1:29" x14ac:dyDescent="0.3">
      <c r="B26" s="239" t="str">
        <f t="shared" si="2"/>
        <v>Electricity, gas, heat, water, waste</v>
      </c>
      <c r="C26" s="239">
        <f t="shared" si="3"/>
        <v>0.14858216138714453</v>
      </c>
      <c r="D26" s="239">
        <f t="shared" si="4"/>
        <v>-2.2941350224818691E-2</v>
      </c>
      <c r="E26" s="45"/>
      <c r="F26" s="45"/>
      <c r="G26" s="45"/>
      <c r="X26" s="16"/>
      <c r="Y26" s="16"/>
      <c r="Z26" s="16"/>
      <c r="AA26" s="16"/>
      <c r="AB26" s="16"/>
    </row>
    <row r="27" spans="1:29" x14ac:dyDescent="0.3">
      <c r="B27" s="239" t="str">
        <f t="shared" si="2"/>
        <v>Construction</v>
      </c>
      <c r="C27" s="239">
        <f t="shared" si="3"/>
        <v>-1.9336981831160949E-2</v>
      </c>
      <c r="D27" s="239">
        <f t="shared" si="4"/>
        <v>1.055711744793153E-2</v>
      </c>
      <c r="E27" s="45"/>
      <c r="F27" s="45"/>
      <c r="G27" s="45"/>
      <c r="X27" s="16"/>
      <c r="Y27" s="16"/>
      <c r="Z27" s="16"/>
      <c r="AA27" s="16"/>
      <c r="AB27" s="16"/>
    </row>
    <row r="28" spans="1:29" x14ac:dyDescent="0.3">
      <c r="B28" s="239" t="str">
        <f t="shared" si="2"/>
        <v>Transport</v>
      </c>
      <c r="C28" s="239">
        <f t="shared" si="3"/>
        <v>-0.4480358671864747</v>
      </c>
      <c r="D28" s="239">
        <f t="shared" si="4"/>
        <v>-0.25131705236216273</v>
      </c>
      <c r="E28" s="45"/>
      <c r="F28" s="45"/>
      <c r="G28" s="45"/>
      <c r="X28" s="20" t="s">
        <v>32</v>
      </c>
      <c r="Y28" s="20" t="s">
        <v>111</v>
      </c>
      <c r="Z28" s="20" t="s">
        <v>112</v>
      </c>
      <c r="AA28" s="20" t="s">
        <v>181</v>
      </c>
      <c r="AB28" s="20" t="s">
        <v>182</v>
      </c>
    </row>
    <row r="29" spans="1:29" x14ac:dyDescent="0.3">
      <c r="B29" s="239" t="str">
        <f t="shared" si="2"/>
        <v>Other services</v>
      </c>
      <c r="C29" s="239">
        <f t="shared" si="3"/>
        <v>-9.0175782243464453E-2</v>
      </c>
      <c r="D29" s="239">
        <f t="shared" si="4"/>
        <v>-6.2922517846971893E-2</v>
      </c>
      <c r="E29" s="45"/>
      <c r="F29" s="45"/>
      <c r="G29" s="45"/>
      <c r="X29" s="17" t="s">
        <v>130</v>
      </c>
      <c r="Y29" s="21">
        <v>0.12297835260122768</v>
      </c>
      <c r="Z29" s="21">
        <v>0.12432204256450018</v>
      </c>
      <c r="AA29" s="21">
        <v>0.12495541628702962</v>
      </c>
      <c r="AB29" s="21">
        <v>0.13246428402476626</v>
      </c>
    </row>
    <row r="30" spans="1:29" x14ac:dyDescent="0.3">
      <c r="B30" s="239" t="str">
        <f t="shared" si="2"/>
        <v>Public sector</v>
      </c>
      <c r="C30" s="239">
        <f t="shared" si="3"/>
        <v>-0.18997261839623991</v>
      </c>
      <c r="D30" s="239">
        <f t="shared" si="4"/>
        <v>-2.8648711410030891E-2</v>
      </c>
      <c r="E30" s="45"/>
      <c r="F30" s="45"/>
      <c r="G30" s="45"/>
      <c r="X30" s="17" t="s">
        <v>129</v>
      </c>
      <c r="Y30" s="21">
        <v>0.39409150873140009</v>
      </c>
      <c r="Z30" s="21">
        <v>0.41459780250233258</v>
      </c>
      <c r="AA30" s="21">
        <v>0.38275375946247142</v>
      </c>
      <c r="AB30" s="21">
        <v>0.38723655918990429</v>
      </c>
    </row>
    <row r="31" spans="1:29" x14ac:dyDescent="0.3">
      <c r="B31" s="239" t="str">
        <f t="shared" si="2"/>
        <v>Households and non-profit institutions</v>
      </c>
      <c r="C31" s="239">
        <f t="shared" si="3"/>
        <v>-0.14970469021582278</v>
      </c>
      <c r="D31" s="239">
        <f t="shared" si="4"/>
        <v>-8.0041311644719837E-2</v>
      </c>
      <c r="E31" s="45"/>
      <c r="F31" s="45"/>
      <c r="G31" s="45"/>
      <c r="X31" s="17" t="s">
        <v>127</v>
      </c>
      <c r="Y31" s="21">
        <v>1.6099810667214793</v>
      </c>
      <c r="Z31" s="21">
        <v>1.3469782485449493</v>
      </c>
      <c r="AA31" s="21">
        <v>1.2538930627138016</v>
      </c>
      <c r="AB31" s="21">
        <v>1.4788033620245316</v>
      </c>
      <c r="AC31" s="6"/>
    </row>
    <row r="32" spans="1:29" x14ac:dyDescent="0.3">
      <c r="D32" s="45"/>
      <c r="E32" s="45"/>
      <c r="F32" s="45"/>
      <c r="G32" s="45"/>
      <c r="X32" s="17" t="s">
        <v>125</v>
      </c>
      <c r="Y32" s="21">
        <v>6.5060124947730777</v>
      </c>
      <c r="Z32" s="21">
        <v>6.2150491312606695</v>
      </c>
      <c r="AA32" s="21">
        <v>6.0015711169464083</v>
      </c>
      <c r="AB32" s="21">
        <v>6.8370696325657283</v>
      </c>
    </row>
    <row r="33" spans="1:28" x14ac:dyDescent="0.3">
      <c r="D33" s="45"/>
      <c r="E33" s="45"/>
      <c r="F33" s="45"/>
      <c r="G33" s="45"/>
      <c r="X33" s="17" t="s">
        <v>128</v>
      </c>
      <c r="Y33" s="21">
        <v>14.488997117740841</v>
      </c>
      <c r="Z33" s="21">
        <v>13.704304744820615</v>
      </c>
      <c r="AA33" s="21">
        <v>14.245641430809874</v>
      </c>
      <c r="AB33" s="21">
        <v>12.840002596445823</v>
      </c>
    </row>
    <row r="34" spans="1:28" x14ac:dyDescent="0.3">
      <c r="A34" s="14"/>
      <c r="B34" s="61"/>
      <c r="C34" s="61"/>
      <c r="D34" s="45"/>
      <c r="E34" s="45"/>
      <c r="F34" s="45"/>
      <c r="G34" s="45"/>
      <c r="X34" s="17" t="s">
        <v>123</v>
      </c>
      <c r="Y34" s="21">
        <v>19.301036803544555</v>
      </c>
      <c r="Z34" s="21">
        <v>21.466135033923422</v>
      </c>
      <c r="AA34" s="21">
        <v>21.239924473218661</v>
      </c>
      <c r="AB34" s="21">
        <v>24.489105074579491</v>
      </c>
    </row>
    <row r="35" spans="1:28" x14ac:dyDescent="0.3">
      <c r="A35" s="14"/>
      <c r="B35" s="55"/>
      <c r="C35" s="55"/>
      <c r="D35" s="45"/>
      <c r="E35" s="45"/>
      <c r="F35" s="45"/>
      <c r="G35" s="45"/>
      <c r="X35" s="17" t="s">
        <v>124</v>
      </c>
      <c r="Y35" s="21">
        <v>25.8380157231745</v>
      </c>
      <c r="Z35" s="21">
        <v>30.914197136359125</v>
      </c>
      <c r="AA35" s="21">
        <v>29.923527060194875</v>
      </c>
      <c r="AB35" s="21">
        <v>37.639804307530142</v>
      </c>
    </row>
    <row r="36" spans="1:28" x14ac:dyDescent="0.3">
      <c r="A36" s="51"/>
      <c r="B36" s="52"/>
      <c r="C36" s="52"/>
      <c r="D36" s="45"/>
      <c r="E36" s="45"/>
      <c r="F36" s="45"/>
      <c r="G36" s="45"/>
      <c r="X36" s="17" t="s">
        <v>126</v>
      </c>
      <c r="Y36" s="21">
        <v>56.216026489938891</v>
      </c>
      <c r="Z36" s="21">
        <v>31.742546693527093</v>
      </c>
      <c r="AA36" s="21">
        <v>21.867476822174286</v>
      </c>
      <c r="AB36" s="21">
        <v>38.676865818151718</v>
      </c>
    </row>
    <row r="37" spans="1:28" x14ac:dyDescent="0.3">
      <c r="A37" s="51"/>
      <c r="B37" s="52"/>
      <c r="C37" s="52"/>
      <c r="D37" s="45"/>
      <c r="E37" s="45"/>
      <c r="F37" s="45"/>
      <c r="G37" s="45"/>
    </row>
    <row r="38" spans="1:28" x14ac:dyDescent="0.3">
      <c r="A38" s="51"/>
      <c r="B38" s="52"/>
      <c r="C38" s="52"/>
      <c r="D38" s="45"/>
      <c r="E38" s="45"/>
      <c r="F38" s="45"/>
      <c r="G38" s="45"/>
    </row>
    <row r="39" spans="1:28" x14ac:dyDescent="0.3">
      <c r="A39" s="51"/>
      <c r="B39" s="52"/>
      <c r="C39" s="52"/>
      <c r="D39" s="45"/>
      <c r="E39" s="45"/>
      <c r="F39" s="45"/>
      <c r="G39" s="45"/>
    </row>
    <row r="40" spans="1:28" x14ac:dyDescent="0.3">
      <c r="A40" s="51"/>
      <c r="B40" s="52"/>
      <c r="C40" s="52"/>
      <c r="D40" s="45"/>
      <c r="E40" s="45"/>
      <c r="F40" s="45"/>
      <c r="G40" s="45"/>
    </row>
    <row r="41" spans="1:28" x14ac:dyDescent="0.3">
      <c r="A41" s="53"/>
      <c r="B41" s="54"/>
      <c r="C41" s="54"/>
      <c r="H41" s="51"/>
      <c r="I41" s="51"/>
      <c r="J41" s="51"/>
      <c r="K41" s="51"/>
    </row>
    <row r="42" spans="1:28" s="44" customFormat="1" x14ac:dyDescent="0.3">
      <c r="A42" s="53"/>
      <c r="B42" s="54"/>
      <c r="C42" s="54"/>
      <c r="D42" s="7"/>
      <c r="E42" s="7"/>
      <c r="F42" s="7"/>
      <c r="M42" s="7"/>
      <c r="N42" s="7"/>
    </row>
    <row r="43" spans="1:28" s="7" customFormat="1" x14ac:dyDescent="0.3">
      <c r="A43" s="53"/>
      <c r="B43" s="54"/>
      <c r="C43" s="54"/>
      <c r="G43" s="44"/>
    </row>
    <row r="44" spans="1:28" s="7" customFormat="1" x14ac:dyDescent="0.3">
      <c r="B44" s="240" t="s">
        <v>133</v>
      </c>
      <c r="C44" s="240" t="s">
        <v>395</v>
      </c>
      <c r="D44" s="240" t="s">
        <v>396</v>
      </c>
      <c r="E44" s="2"/>
      <c r="F44" s="12"/>
      <c r="G44" s="12"/>
    </row>
    <row r="45" spans="1:28" s="7" customFormat="1" x14ac:dyDescent="0.3">
      <c r="B45" s="241" t="s">
        <v>130</v>
      </c>
      <c r="C45" s="230">
        <f>'1 Utsläpp'!AW54</f>
        <v>152.38511375498143</v>
      </c>
      <c r="D45" s="230">
        <f>'1 Utsläpp'!BA54</f>
        <v>123.43611469033874</v>
      </c>
      <c r="E45" s="62"/>
      <c r="F45" s="41"/>
      <c r="G45" s="41"/>
    </row>
    <row r="46" spans="1:28" s="7" customFormat="1" x14ac:dyDescent="0.3">
      <c r="B46" s="241" t="s">
        <v>124</v>
      </c>
      <c r="C46" s="230">
        <f>'1 Utsläpp'!AW48</f>
        <v>272.27134779186002</v>
      </c>
      <c r="D46" s="230">
        <f>'1 Utsläpp'!BA48</f>
        <v>273.89489040835377</v>
      </c>
      <c r="E46" s="62"/>
      <c r="F46" s="41"/>
      <c r="G46" s="41"/>
    </row>
    <row r="47" spans="1:28" s="7" customFormat="1" x14ac:dyDescent="0.3">
      <c r="B47" s="241" t="s">
        <v>127</v>
      </c>
      <c r="C47" s="230">
        <f>'1 Utsläpp'!AW51</f>
        <v>474.28713397293177</v>
      </c>
      <c r="D47" s="230">
        <f>'1 Utsläpp'!BA51</f>
        <v>465.11585228054378</v>
      </c>
      <c r="E47" s="62"/>
      <c r="F47" s="41"/>
      <c r="G47" s="41"/>
    </row>
    <row r="48" spans="1:28" s="7" customFormat="1" x14ac:dyDescent="0.3">
      <c r="B48" s="241" t="s">
        <v>129</v>
      </c>
      <c r="C48" s="230">
        <f>'1 Utsläpp'!AW53</f>
        <v>871.62613816998191</v>
      </c>
      <c r="D48" s="230">
        <f>'1 Utsläpp'!BA53</f>
        <v>793.02656933665378</v>
      </c>
      <c r="E48" s="62"/>
      <c r="F48" s="41"/>
      <c r="G48" s="41"/>
    </row>
    <row r="49" spans="2:15" s="7" customFormat="1" x14ac:dyDescent="0.3">
      <c r="B49" s="241" t="s">
        <v>180</v>
      </c>
      <c r="C49" s="230">
        <f>'1 Utsläpp'!AW50</f>
        <v>1316.8571913125772</v>
      </c>
      <c r="D49" s="230">
        <f>'1 Utsläpp'!BA50</f>
        <v>1512.5186790360044</v>
      </c>
      <c r="E49" s="62"/>
      <c r="F49" s="41"/>
      <c r="G49" s="41"/>
    </row>
    <row r="50" spans="2:15" s="7" customFormat="1" x14ac:dyDescent="0.3">
      <c r="B50" s="241" t="s">
        <v>184</v>
      </c>
      <c r="C50" s="230">
        <f>'1 Utsläpp'!AW55</f>
        <v>2260.7750910060545</v>
      </c>
      <c r="D50" s="230">
        <f>'1 Utsläpp'!BA55</f>
        <v>1922.3264563593445</v>
      </c>
      <c r="E50" s="62"/>
      <c r="F50" s="41"/>
      <c r="G50" s="41"/>
    </row>
    <row r="51" spans="2:15" s="7" customFormat="1" x14ac:dyDescent="0.3">
      <c r="B51" s="241" t="s">
        <v>123</v>
      </c>
      <c r="C51" s="230">
        <f>'1 Utsläpp'!AW47</f>
        <v>2188.8038169106358</v>
      </c>
      <c r="D51" s="230">
        <f>'1 Utsläpp'!BA47</f>
        <v>2154.2945974271115</v>
      </c>
      <c r="E51" s="62"/>
      <c r="F51" s="41"/>
      <c r="G51" s="41"/>
    </row>
    <row r="52" spans="2:15" s="5" customFormat="1" x14ac:dyDescent="0.3">
      <c r="B52" s="241" t="s">
        <v>128</v>
      </c>
      <c r="C52" s="230">
        <f>'1 Utsläpp'!AW52</f>
        <v>2405.3084416669722</v>
      </c>
      <c r="D52" s="230">
        <f>'1 Utsläpp'!BA52</f>
        <v>1327.6439881537622</v>
      </c>
      <c r="E52" s="62"/>
      <c r="F52" s="41"/>
      <c r="G52" s="41"/>
      <c r="M52" s="7"/>
      <c r="N52" s="7"/>
    </row>
    <row r="53" spans="2:15" s="7" customFormat="1" x14ac:dyDescent="0.3">
      <c r="B53" s="241" t="s">
        <v>125</v>
      </c>
      <c r="C53" s="230">
        <f>'1 Utsläpp'!AW49</f>
        <v>3703.4973757427342</v>
      </c>
      <c r="D53" s="230">
        <f>'1 Utsläpp'!BA49</f>
        <v>3540.832931517521</v>
      </c>
      <c r="E53" s="62"/>
      <c r="F53" s="41"/>
      <c r="G53" s="41"/>
      <c r="H53" s="44"/>
      <c r="I53" s="44"/>
      <c r="J53" s="44"/>
      <c r="K53" s="44"/>
    </row>
    <row r="54" spans="2:15" s="7" customFormat="1" x14ac:dyDescent="0.3">
      <c r="E54" s="2"/>
      <c r="F54" s="2"/>
      <c r="G54" s="2"/>
      <c r="H54" s="44"/>
      <c r="I54" s="44"/>
      <c r="J54" s="44"/>
      <c r="K54" s="44"/>
      <c r="L54" s="2"/>
      <c r="O54" s="2"/>
    </row>
    <row r="55" spans="2:15" s="7" customFormat="1" x14ac:dyDescent="0.3"/>
    <row r="56" spans="2:15" s="7" customFormat="1" x14ac:dyDescent="0.3">
      <c r="B56" s="241"/>
      <c r="C56" s="230"/>
      <c r="D56" s="230"/>
    </row>
    <row r="57" spans="2:15" s="7" customFormat="1" x14ac:dyDescent="0.3"/>
    <row r="58" spans="2:15" s="7" customFormat="1" x14ac:dyDescent="0.3">
      <c r="H58" s="5"/>
      <c r="I58" s="5"/>
      <c r="J58" s="5"/>
      <c r="K58" s="5"/>
    </row>
    <row r="59" spans="2:15" s="7" customFormat="1" x14ac:dyDescent="0.3"/>
    <row r="60" spans="2:15" s="7" customFormat="1" x14ac:dyDescent="0.3">
      <c r="C60" s="387"/>
      <c r="D60" s="387"/>
      <c r="F60" s="387"/>
      <c r="G60" s="387"/>
    </row>
    <row r="61" spans="2:15" s="7" customFormat="1" x14ac:dyDescent="0.3">
      <c r="C61" s="387"/>
      <c r="D61" s="387"/>
      <c r="F61" s="387"/>
      <c r="G61" s="387"/>
    </row>
    <row r="62" spans="2:15" s="7" customFormat="1" x14ac:dyDescent="0.3">
      <c r="C62" s="387"/>
      <c r="D62" s="387"/>
      <c r="F62" s="387"/>
      <c r="G62" s="387"/>
    </row>
    <row r="63" spans="2:15" s="7" customFormat="1" x14ac:dyDescent="0.3">
      <c r="C63" s="387"/>
      <c r="D63" s="387"/>
      <c r="F63" s="387"/>
      <c r="G63" s="387"/>
    </row>
    <row r="64" spans="2:15" s="7" customFormat="1" x14ac:dyDescent="0.3">
      <c r="C64" s="387"/>
      <c r="D64" s="387"/>
      <c r="F64" s="387"/>
      <c r="G64" s="387"/>
    </row>
    <row r="65" spans="1:7" s="7" customFormat="1" x14ac:dyDescent="0.3">
      <c r="C65" s="387"/>
      <c r="D65" s="387"/>
      <c r="F65" s="387"/>
      <c r="G65" s="387"/>
    </row>
    <row r="66" spans="1:7" s="7" customFormat="1" x14ac:dyDescent="0.3">
      <c r="C66" s="387"/>
      <c r="D66" s="387"/>
      <c r="F66" s="387"/>
      <c r="G66" s="387"/>
    </row>
    <row r="67" spans="1:7" s="7" customFormat="1" x14ac:dyDescent="0.3">
      <c r="C67" s="387"/>
      <c r="D67" s="387"/>
      <c r="F67" s="387"/>
      <c r="G67" s="387"/>
    </row>
    <row r="68" spans="1:7" s="7" customFormat="1" x14ac:dyDescent="0.3">
      <c r="C68" s="387"/>
      <c r="D68" s="387"/>
      <c r="F68" s="387"/>
      <c r="G68" s="387"/>
    </row>
    <row r="69" spans="1:7" s="7" customFormat="1" x14ac:dyDescent="0.3">
      <c r="B69" s="13"/>
    </row>
    <row r="70" spans="1:7" x14ac:dyDescent="0.3">
      <c r="B70" s="15"/>
    </row>
    <row r="71" spans="1:7" x14ac:dyDescent="0.3">
      <c r="B71" s="15"/>
    </row>
    <row r="72" spans="1:7" x14ac:dyDescent="0.3">
      <c r="B72" s="15"/>
    </row>
    <row r="74" spans="1:7" x14ac:dyDescent="0.3">
      <c r="A74" s="56"/>
      <c r="B74" s="56"/>
      <c r="C74" s="56"/>
      <c r="D74" s="56"/>
      <c r="E74" s="56"/>
    </row>
    <row r="75" spans="1:7" x14ac:dyDescent="0.3">
      <c r="A75" s="56"/>
      <c r="B75" s="56"/>
      <c r="C75" s="56"/>
      <c r="D75" s="56"/>
      <c r="E75" s="56"/>
    </row>
    <row r="76" spans="1:7" x14ac:dyDescent="0.3">
      <c r="A76" s="58"/>
      <c r="B76" s="56"/>
      <c r="C76" s="56"/>
      <c r="D76" s="56"/>
      <c r="E76" s="56"/>
    </row>
    <row r="77" spans="1:7" x14ac:dyDescent="0.3">
      <c r="A77" s="58"/>
      <c r="B77" s="56"/>
      <c r="C77" s="56"/>
      <c r="D77" s="56"/>
      <c r="E77" s="56"/>
    </row>
    <row r="78" spans="1:7" x14ac:dyDescent="0.3">
      <c r="A78" s="56"/>
      <c r="B78" s="56"/>
      <c r="C78" s="56"/>
      <c r="D78" s="56"/>
      <c r="E78" s="56"/>
    </row>
    <row r="79" spans="1:7" x14ac:dyDescent="0.3">
      <c r="D79" s="56"/>
      <c r="E79" s="56"/>
    </row>
    <row r="80" spans="1:7" x14ac:dyDescent="0.3">
      <c r="D80" s="56"/>
      <c r="E80" s="56"/>
    </row>
    <row r="81" spans="1:5" x14ac:dyDescent="0.3">
      <c r="D81" s="56"/>
      <c r="E81" s="56"/>
    </row>
    <row r="82" spans="1:5" x14ac:dyDescent="0.3">
      <c r="D82" s="56"/>
      <c r="E82" s="56"/>
    </row>
    <row r="83" spans="1:5" x14ac:dyDescent="0.3">
      <c r="D83" s="56"/>
      <c r="E83" s="56"/>
    </row>
    <row r="84" spans="1:5" x14ac:dyDescent="0.3">
      <c r="D84" s="56"/>
      <c r="E84" s="56"/>
    </row>
    <row r="85" spans="1:5" x14ac:dyDescent="0.3">
      <c r="D85" s="56"/>
      <c r="E85" s="56"/>
    </row>
    <row r="86" spans="1:5" x14ac:dyDescent="0.3">
      <c r="D86" s="56"/>
      <c r="E86" s="56"/>
    </row>
    <row r="87" spans="1:5" x14ac:dyDescent="0.3">
      <c r="D87" s="56"/>
      <c r="E87" s="56"/>
    </row>
    <row r="88" spans="1:5" x14ac:dyDescent="0.3">
      <c r="D88" s="56"/>
      <c r="E88" s="56"/>
    </row>
    <row r="89" spans="1:5" x14ac:dyDescent="0.3">
      <c r="D89" s="56"/>
      <c r="E89" s="56"/>
    </row>
    <row r="90" spans="1:5" x14ac:dyDescent="0.3">
      <c r="D90" s="56"/>
      <c r="E90" s="56"/>
    </row>
    <row r="91" spans="1:5" x14ac:dyDescent="0.3">
      <c r="A91" s="56"/>
      <c r="B91" s="56"/>
      <c r="C91" s="56"/>
      <c r="D91" s="56"/>
      <c r="E91" s="56"/>
    </row>
    <row r="92" spans="1:5" x14ac:dyDescent="0.3">
      <c r="A92" s="56"/>
      <c r="B92" s="56"/>
      <c r="C92" s="56"/>
      <c r="D92" s="56"/>
      <c r="E92" s="56"/>
    </row>
    <row r="93" spans="1:5" x14ac:dyDescent="0.3">
      <c r="A93" s="56"/>
      <c r="B93" s="56"/>
      <c r="C93" s="56"/>
      <c r="D93" s="56"/>
      <c r="E93" s="56"/>
    </row>
    <row r="103" spans="1:1" x14ac:dyDescent="0.3">
      <c r="A103" s="9"/>
    </row>
    <row r="104" spans="1:1" x14ac:dyDescent="0.3">
      <c r="A104" s="124" t="s">
        <v>119</v>
      </c>
    </row>
    <row r="105" spans="1:1" x14ac:dyDescent="0.3">
      <c r="A105" s="125">
        <v>44133</v>
      </c>
    </row>
    <row r="106" spans="1:1" x14ac:dyDescent="0.3">
      <c r="A106" s="126"/>
    </row>
    <row r="107" spans="1:1" x14ac:dyDescent="0.3">
      <c r="A107" s="124" t="s">
        <v>120</v>
      </c>
    </row>
    <row r="108" spans="1:1" x14ac:dyDescent="0.3">
      <c r="A108" s="126" t="s">
        <v>189</v>
      </c>
    </row>
    <row r="109" spans="1:1" x14ac:dyDescent="0.3">
      <c r="A109" s="101"/>
    </row>
    <row r="110" spans="1:1" x14ac:dyDescent="0.3">
      <c r="A110" s="124" t="s">
        <v>34</v>
      </c>
    </row>
    <row r="111" spans="1:1" x14ac:dyDescent="0.3">
      <c r="A111" s="127" t="s">
        <v>350</v>
      </c>
    </row>
    <row r="112" spans="1:1" x14ac:dyDescent="0.3">
      <c r="A112" s="127" t="s">
        <v>348</v>
      </c>
    </row>
    <row r="113" spans="1:1" x14ac:dyDescent="0.3">
      <c r="A113" s="127" t="s">
        <v>349</v>
      </c>
    </row>
  </sheetData>
  <sortState ref="B45:D53">
    <sortCondition ref="D45:D53"/>
  </sortState>
  <mergeCells count="5">
    <mergeCell ref="C6:D6"/>
    <mergeCell ref="B5:D5"/>
    <mergeCell ref="A5:A6"/>
    <mergeCell ref="E5:G5"/>
    <mergeCell ref="F6:G6"/>
  </mergeCells>
  <conditionalFormatting sqref="C7:C16">
    <cfRule type="colorScale" priority="2">
      <colorScale>
        <cfvo type="min"/>
        <cfvo type="percentile" val="50"/>
        <cfvo type="max"/>
        <color rgb="FF5A8AC6"/>
        <color rgb="FFFCFCFF"/>
        <color rgb="FFF8696B"/>
      </colorScale>
    </cfRule>
  </conditionalFormatting>
  <conditionalFormatting sqref="D7:D16">
    <cfRule type="colorScale" priority="1">
      <colorScale>
        <cfvo type="min"/>
        <cfvo type="percentile" val="50"/>
        <cfvo type="max"/>
        <color rgb="FF5A8AC6"/>
        <color rgb="FFFCFCFF"/>
        <color rgb="FFF8696B"/>
      </colorScale>
    </cfRule>
  </conditionalFormatting>
  <hyperlinks>
    <hyperlink ref="A1" location="'Innehåll - Contents'!A1" display="Tillbaka till innehåll - Back to content"/>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4"/>
  <sheetViews>
    <sheetView zoomScale="80" zoomScaleNormal="80" workbookViewId="0">
      <pane xSplit="3" topLeftCell="D1" activePane="topRight" state="frozen"/>
      <selection pane="topRight"/>
    </sheetView>
  </sheetViews>
  <sheetFormatPr defaultColWidth="9.109375" defaultRowHeight="12.6" x14ac:dyDescent="0.25"/>
  <cols>
    <col min="1" max="1" width="3.5546875" style="135" customWidth="1"/>
    <col min="2" max="2" width="23.5546875" style="135" customWidth="1"/>
    <col min="3" max="3" width="53" style="135" customWidth="1"/>
    <col min="4" max="12" width="7" style="135" bestFit="1" customWidth="1"/>
    <col min="13" max="14" width="7" style="135" customWidth="1"/>
    <col min="15" max="15" width="7" style="135" bestFit="1" customWidth="1"/>
    <col min="16" max="24" width="5.44140625" bestFit="1" customWidth="1"/>
    <col min="25" max="26" width="5.44140625" customWidth="1"/>
    <col min="27" max="27" width="5.44140625" bestFit="1" customWidth="1"/>
    <col min="28" max="28" width="5.5546875" bestFit="1" customWidth="1"/>
    <col min="29" max="36" width="5.44140625" bestFit="1" customWidth="1"/>
    <col min="37" max="38" width="5.44140625" customWidth="1"/>
    <col min="39" max="39" width="5.44140625" bestFit="1" customWidth="1"/>
    <col min="40" max="40" width="10.6640625" style="135" bestFit="1" customWidth="1"/>
    <col min="41" max="47" width="9.44140625" style="135" bestFit="1" customWidth="1"/>
    <col min="48" max="48" width="9.44140625" style="135" customWidth="1"/>
    <col min="49" max="49" width="9.44140625" style="135" bestFit="1" customWidth="1"/>
    <col min="50" max="50" width="9.44140625" style="135" customWidth="1"/>
    <col min="51" max="51" width="9.44140625" style="135" bestFit="1" customWidth="1"/>
    <col min="52" max="59" width="5.88671875" style="135" bestFit="1" customWidth="1"/>
    <col min="60" max="60" width="5.88671875" style="135" customWidth="1"/>
    <col min="61" max="61" width="5.88671875" style="135" bestFit="1" customWidth="1"/>
    <col min="62" max="62" width="5.88671875" style="135" customWidth="1"/>
    <col min="63" max="63" width="5.88671875" style="135" bestFit="1" customWidth="1"/>
    <col min="64" max="16384" width="9.109375" style="135"/>
  </cols>
  <sheetData>
    <row r="1" spans="1:63" s="8" customFormat="1" ht="13.8" x14ac:dyDescent="0.3">
      <c r="A1" s="135"/>
      <c r="B1" s="345" t="s">
        <v>201</v>
      </c>
      <c r="C1" s="256"/>
    </row>
    <row r="2" spans="1:63" s="136" customFormat="1" ht="26.25" customHeight="1" x14ac:dyDescent="0.3">
      <c r="A2" s="121"/>
      <c r="B2" s="121"/>
      <c r="D2" s="424" t="s">
        <v>289</v>
      </c>
      <c r="E2" s="425"/>
      <c r="F2" s="425"/>
      <c r="G2" s="425"/>
      <c r="H2" s="425"/>
      <c r="I2" s="425"/>
      <c r="J2" s="425"/>
      <c r="K2" s="425"/>
      <c r="L2" s="425"/>
      <c r="M2" s="425"/>
      <c r="N2" s="425"/>
      <c r="O2" s="426"/>
      <c r="P2" s="427" t="s">
        <v>356</v>
      </c>
      <c r="Q2" s="428"/>
      <c r="R2" s="428"/>
      <c r="S2" s="428"/>
      <c r="T2" s="428"/>
      <c r="U2" s="428"/>
      <c r="V2" s="428"/>
      <c r="W2" s="428"/>
      <c r="X2" s="428"/>
      <c r="Y2" s="428"/>
      <c r="Z2" s="428"/>
      <c r="AA2" s="428"/>
      <c r="AB2" s="432" t="s">
        <v>359</v>
      </c>
      <c r="AC2" s="433"/>
      <c r="AD2" s="433"/>
      <c r="AE2" s="433"/>
      <c r="AF2" s="433"/>
      <c r="AG2" s="433"/>
      <c r="AH2" s="433"/>
      <c r="AI2" s="433"/>
      <c r="AJ2" s="433"/>
      <c r="AK2" s="433"/>
      <c r="AL2" s="433"/>
      <c r="AM2" s="434"/>
      <c r="AN2" s="427" t="s">
        <v>357</v>
      </c>
      <c r="AO2" s="428"/>
      <c r="AP2" s="428"/>
      <c r="AQ2" s="428"/>
      <c r="AR2" s="428"/>
      <c r="AS2" s="428"/>
      <c r="AT2" s="428"/>
      <c r="AU2" s="428"/>
      <c r="AV2" s="428"/>
      <c r="AW2" s="428"/>
      <c r="AX2" s="428"/>
      <c r="AY2" s="429"/>
      <c r="AZ2" s="427" t="s">
        <v>299</v>
      </c>
      <c r="BA2" s="428"/>
      <c r="BB2" s="428"/>
      <c r="BC2" s="428"/>
      <c r="BD2" s="428"/>
      <c r="BE2" s="428"/>
      <c r="BF2" s="428"/>
      <c r="BG2" s="428"/>
      <c r="BH2" s="428"/>
      <c r="BI2" s="428"/>
      <c r="BJ2" s="428"/>
      <c r="BK2" s="429"/>
    </row>
    <row r="3" spans="1:63" s="136" customFormat="1" ht="13.8" x14ac:dyDescent="0.3">
      <c r="A3" s="105"/>
      <c r="B3" s="137" t="s">
        <v>255</v>
      </c>
      <c r="C3" s="138" t="s">
        <v>21</v>
      </c>
      <c r="D3" s="243">
        <v>2008</v>
      </c>
      <c r="E3" s="243">
        <v>2009</v>
      </c>
      <c r="F3" s="243">
        <v>2010</v>
      </c>
      <c r="G3" s="243">
        <v>2011</v>
      </c>
      <c r="H3" s="243">
        <v>2012</v>
      </c>
      <c r="I3" s="243">
        <v>2013</v>
      </c>
      <c r="J3" s="243">
        <v>2014</v>
      </c>
      <c r="K3" s="243">
        <v>2015</v>
      </c>
      <c r="L3" s="243">
        <v>2016</v>
      </c>
      <c r="M3" s="243">
        <v>2017</v>
      </c>
      <c r="N3" s="243">
        <v>2018</v>
      </c>
      <c r="O3" s="243">
        <v>2019</v>
      </c>
      <c r="P3" s="242" t="s">
        <v>279</v>
      </c>
      <c r="Q3" s="243" t="s">
        <v>280</v>
      </c>
      <c r="R3" s="243" t="s">
        <v>281</v>
      </c>
      <c r="S3" s="243" t="s">
        <v>282</v>
      </c>
      <c r="T3" s="243" t="s">
        <v>283</v>
      </c>
      <c r="U3" s="243" t="s">
        <v>284</v>
      </c>
      <c r="V3" s="243" t="s">
        <v>285</v>
      </c>
      <c r="W3" s="243" t="s">
        <v>286</v>
      </c>
      <c r="X3" s="243" t="s">
        <v>287</v>
      </c>
      <c r="Y3" s="243" t="s">
        <v>288</v>
      </c>
      <c r="Z3" s="243" t="s">
        <v>340</v>
      </c>
      <c r="AA3" s="243" t="s">
        <v>358</v>
      </c>
      <c r="AB3" s="374" t="s">
        <v>279</v>
      </c>
      <c r="AC3" s="375" t="s">
        <v>280</v>
      </c>
      <c r="AD3" s="375" t="s">
        <v>281</v>
      </c>
      <c r="AE3" s="375" t="s">
        <v>282</v>
      </c>
      <c r="AF3" s="375" t="s">
        <v>283</v>
      </c>
      <c r="AG3" s="375" t="s">
        <v>284</v>
      </c>
      <c r="AH3" s="375" t="s">
        <v>285</v>
      </c>
      <c r="AI3" s="375" t="s">
        <v>286</v>
      </c>
      <c r="AJ3" s="375" t="s">
        <v>287</v>
      </c>
      <c r="AK3" s="375" t="s">
        <v>288</v>
      </c>
      <c r="AL3" s="375" t="s">
        <v>340</v>
      </c>
      <c r="AM3" s="382" t="s">
        <v>358</v>
      </c>
      <c r="AN3" s="243">
        <v>2008</v>
      </c>
      <c r="AO3" s="243">
        <v>2009</v>
      </c>
      <c r="AP3" s="243">
        <v>2010</v>
      </c>
      <c r="AQ3" s="243">
        <v>2011</v>
      </c>
      <c r="AR3" s="243">
        <v>2012</v>
      </c>
      <c r="AS3" s="243">
        <v>2013</v>
      </c>
      <c r="AT3" s="243">
        <v>2014</v>
      </c>
      <c r="AU3" s="243">
        <v>2015</v>
      </c>
      <c r="AV3" s="243">
        <v>2016</v>
      </c>
      <c r="AW3" s="243">
        <v>2017</v>
      </c>
      <c r="AX3" s="243">
        <v>2018</v>
      </c>
      <c r="AY3" s="243">
        <v>2019</v>
      </c>
      <c r="AZ3" s="242">
        <v>2008</v>
      </c>
      <c r="BA3" s="243">
        <v>2009</v>
      </c>
      <c r="BB3" s="243">
        <v>2010</v>
      </c>
      <c r="BC3" s="243">
        <v>2011</v>
      </c>
      <c r="BD3" s="243">
        <v>2012</v>
      </c>
      <c r="BE3" s="243">
        <v>2013</v>
      </c>
      <c r="BF3" s="243">
        <v>2014</v>
      </c>
      <c r="BG3" s="243">
        <v>2015</v>
      </c>
      <c r="BH3" s="243">
        <v>2016</v>
      </c>
      <c r="BI3" s="243">
        <v>2017</v>
      </c>
      <c r="BJ3" s="243">
        <v>2018</v>
      </c>
      <c r="BK3" s="243">
        <v>2019</v>
      </c>
    </row>
    <row r="4" spans="1:63" s="121" customFormat="1" ht="13.8" x14ac:dyDescent="0.3">
      <c r="A4" s="140">
        <v>1</v>
      </c>
      <c r="B4" s="113" t="s">
        <v>22</v>
      </c>
      <c r="C4" s="113" t="s">
        <v>35</v>
      </c>
      <c r="D4" s="249">
        <v>9541.7958956153798</v>
      </c>
      <c r="E4" s="134">
        <v>9181.1683708911605</v>
      </c>
      <c r="F4" s="134">
        <v>9458.2683471961009</v>
      </c>
      <c r="G4" s="134">
        <v>9461.0870172058603</v>
      </c>
      <c r="H4" s="134">
        <v>9306.7608374420706</v>
      </c>
      <c r="I4" s="134">
        <v>9281.1336850848493</v>
      </c>
      <c r="J4" s="134">
        <v>9226.7212377893302</v>
      </c>
      <c r="K4" s="134">
        <v>9196.1888035804295</v>
      </c>
      <c r="L4" s="134">
        <v>9029.1537938617203</v>
      </c>
      <c r="M4" s="134">
        <v>9131.7763089869204</v>
      </c>
      <c r="N4" s="134">
        <v>8745.6615546098292</v>
      </c>
      <c r="O4" s="250">
        <v>8729.0274770520391</v>
      </c>
      <c r="P4" s="145">
        <f t="shared" ref="P4:P9" si="0">(D4*1000)/AN4</f>
        <v>156.95033959396957</v>
      </c>
      <c r="Q4" s="145">
        <f t="shared" ref="Q4:AA19" si="1">(E4*1000)/AO4</f>
        <v>150.68387281948401</v>
      </c>
      <c r="R4" s="145">
        <f t="shared" si="1"/>
        <v>154.66564759204127</v>
      </c>
      <c r="S4" s="145">
        <f t="shared" si="1"/>
        <v>150.48890577559465</v>
      </c>
      <c r="T4" s="145">
        <f t="shared" si="1"/>
        <v>147.89068548295043</v>
      </c>
      <c r="U4" s="145">
        <f t="shared" si="1"/>
        <v>147.91829922838232</v>
      </c>
      <c r="V4" s="145">
        <f t="shared" si="1"/>
        <v>138.06669715971347</v>
      </c>
      <c r="W4" s="145">
        <f t="shared" si="1"/>
        <v>134.42755157989225</v>
      </c>
      <c r="X4" s="145">
        <f t="shared" si="1"/>
        <v>134.23057404724111</v>
      </c>
      <c r="Y4" s="145">
        <f t="shared" si="1"/>
        <v>127.85126088886133</v>
      </c>
      <c r="Z4" s="145">
        <f t="shared" si="1"/>
        <v>131.63841766801374</v>
      </c>
      <c r="AA4" s="145">
        <f t="shared" si="1"/>
        <v>120.70004807870629</v>
      </c>
      <c r="AB4" s="279">
        <f>(D4*1000)/(AZ4*1000)</f>
        <v>103.29413689434783</v>
      </c>
      <c r="AC4" s="280">
        <f t="shared" ref="AC4:AM19" si="2">(E4*1000)/(BA4*1000)</f>
        <v>99.578832656086362</v>
      </c>
      <c r="AD4" s="280">
        <f t="shared" si="2"/>
        <v>97.482796672982232</v>
      </c>
      <c r="AE4" s="280">
        <f t="shared" si="2"/>
        <v>89.087448372936549</v>
      </c>
      <c r="AF4" s="280">
        <f t="shared" si="2"/>
        <v>86.173711457796941</v>
      </c>
      <c r="AG4" s="280">
        <f t="shared" si="2"/>
        <v>85.619314438052129</v>
      </c>
      <c r="AH4" s="280">
        <f t="shared" si="2"/>
        <v>85.097728732205042</v>
      </c>
      <c r="AI4" s="280">
        <f t="shared" si="2"/>
        <v>86.146967715039153</v>
      </c>
      <c r="AJ4" s="280">
        <f t="shared" si="2"/>
        <v>87.175030594851279</v>
      </c>
      <c r="AK4" s="280">
        <f t="shared" si="2"/>
        <v>87.868908433840957</v>
      </c>
      <c r="AL4" s="280">
        <f t="shared" si="2"/>
        <v>87.69778445334498</v>
      </c>
      <c r="AM4" s="383">
        <f t="shared" si="2"/>
        <v>88.574606565723357</v>
      </c>
      <c r="AN4" s="100">
        <v>60795</v>
      </c>
      <c r="AO4" s="100">
        <v>60930</v>
      </c>
      <c r="AP4" s="100">
        <v>61153</v>
      </c>
      <c r="AQ4" s="100">
        <v>62869</v>
      </c>
      <c r="AR4" s="100">
        <v>62930</v>
      </c>
      <c r="AS4" s="100">
        <v>62745</v>
      </c>
      <c r="AT4" s="100">
        <v>66828</v>
      </c>
      <c r="AU4" s="100">
        <v>68410</v>
      </c>
      <c r="AV4" s="100">
        <v>67266</v>
      </c>
      <c r="AW4" s="100">
        <v>71425</v>
      </c>
      <c r="AX4" s="100">
        <v>66437</v>
      </c>
      <c r="AY4" s="245">
        <v>72320</v>
      </c>
      <c r="AZ4" s="244">
        <v>92.375</v>
      </c>
      <c r="BA4" s="100">
        <v>92.199999999999989</v>
      </c>
      <c r="BB4" s="100">
        <v>97.024999999999991</v>
      </c>
      <c r="BC4" s="100">
        <v>106.19999999999999</v>
      </c>
      <c r="BD4" s="100">
        <v>108.00000000000001</v>
      </c>
      <c r="BE4" s="100">
        <v>108.39999999999999</v>
      </c>
      <c r="BF4" s="100">
        <v>108.425</v>
      </c>
      <c r="BG4" s="100">
        <v>106.75</v>
      </c>
      <c r="BH4" s="100">
        <v>103.575</v>
      </c>
      <c r="BI4" s="100">
        <v>103.925</v>
      </c>
      <c r="BJ4" s="100">
        <v>99.725000000000009</v>
      </c>
      <c r="BK4" s="245">
        <v>98.550000000000011</v>
      </c>
    </row>
    <row r="5" spans="1:63" s="121" customFormat="1" ht="13.8" x14ac:dyDescent="0.3">
      <c r="A5" s="121">
        <v>2</v>
      </c>
      <c r="B5" s="121" t="s">
        <v>23</v>
      </c>
      <c r="C5" s="121" t="s">
        <v>1</v>
      </c>
      <c r="D5" s="249">
        <v>810.72713178457604</v>
      </c>
      <c r="E5" s="134">
        <v>676.60187066262404</v>
      </c>
      <c r="F5" s="134">
        <v>917.99757017052605</v>
      </c>
      <c r="G5" s="134">
        <v>934.75283945068895</v>
      </c>
      <c r="H5" s="134">
        <v>969.128795902928</v>
      </c>
      <c r="I5" s="134">
        <v>963.75130518733397</v>
      </c>
      <c r="J5" s="134">
        <v>1004.71210633541</v>
      </c>
      <c r="K5" s="134">
        <v>977.53545040285701</v>
      </c>
      <c r="L5" s="134">
        <v>1102.81462285824</v>
      </c>
      <c r="M5" s="134">
        <v>1140.1362379390901</v>
      </c>
      <c r="N5" s="134">
        <v>1108.4816669345801</v>
      </c>
      <c r="O5" s="250">
        <v>1118.58554929448</v>
      </c>
      <c r="P5" s="145">
        <f t="shared" si="0"/>
        <v>30.9036796441479</v>
      </c>
      <c r="Q5" s="145">
        <f t="shared" si="1"/>
        <v>29.38936107473825</v>
      </c>
      <c r="R5" s="145">
        <f t="shared" si="1"/>
        <v>33.632444409984465</v>
      </c>
      <c r="S5" s="145">
        <f t="shared" si="1"/>
        <v>36.058821874423828</v>
      </c>
      <c r="T5" s="145">
        <f t="shared" si="1"/>
        <v>38.537012720809926</v>
      </c>
      <c r="U5" s="145">
        <f t="shared" si="1"/>
        <v>43.234996419511639</v>
      </c>
      <c r="V5" s="145">
        <f t="shared" si="1"/>
        <v>48.960192307168754</v>
      </c>
      <c r="W5" s="145">
        <f t="shared" si="1"/>
        <v>45.523934727465054</v>
      </c>
      <c r="X5" s="145">
        <f t="shared" si="1"/>
        <v>46.644445411252377</v>
      </c>
      <c r="Y5" s="145">
        <f t="shared" si="1"/>
        <v>43.802537090902071</v>
      </c>
      <c r="Z5" s="145">
        <f t="shared" si="1"/>
        <v>42.656879355598399</v>
      </c>
      <c r="AA5" s="145">
        <f t="shared" si="1"/>
        <v>42.811755560872626</v>
      </c>
      <c r="AB5" s="279">
        <f t="shared" ref="AB5:AB39" si="3">(D5*1000)/(AZ5*1000)</f>
        <v>95.661018499654958</v>
      </c>
      <c r="AC5" s="280">
        <f t="shared" si="2"/>
        <v>85.375630367523542</v>
      </c>
      <c r="AD5" s="280">
        <f t="shared" si="2"/>
        <v>113.68390961864101</v>
      </c>
      <c r="AE5" s="280">
        <f t="shared" si="2"/>
        <v>110.62163780481525</v>
      </c>
      <c r="AF5" s="280">
        <f t="shared" si="2"/>
        <v>110.4420280231257</v>
      </c>
      <c r="AG5" s="280">
        <f t="shared" si="2"/>
        <v>107.08347835414824</v>
      </c>
      <c r="AH5" s="280">
        <f t="shared" si="2"/>
        <v>111.01791230225525</v>
      </c>
      <c r="AI5" s="280">
        <f t="shared" si="2"/>
        <v>115.3434159767383</v>
      </c>
      <c r="AJ5" s="280">
        <f t="shared" si="2"/>
        <v>132.8692316696675</v>
      </c>
      <c r="AK5" s="280">
        <f t="shared" si="2"/>
        <v>139.89401692504171</v>
      </c>
      <c r="AL5" s="280">
        <f t="shared" si="2"/>
        <v>136.01002048277056</v>
      </c>
      <c r="AM5" s="383">
        <f t="shared" si="2"/>
        <v>139.82319366181</v>
      </c>
      <c r="AN5" s="100">
        <v>26234</v>
      </c>
      <c r="AO5" s="100">
        <v>23022</v>
      </c>
      <c r="AP5" s="100">
        <v>27295</v>
      </c>
      <c r="AQ5" s="100">
        <v>25923</v>
      </c>
      <c r="AR5" s="100">
        <v>25148</v>
      </c>
      <c r="AS5" s="100">
        <v>22291</v>
      </c>
      <c r="AT5" s="100">
        <v>20521</v>
      </c>
      <c r="AU5" s="100">
        <v>21473</v>
      </c>
      <c r="AV5" s="100">
        <v>23643</v>
      </c>
      <c r="AW5" s="100">
        <v>26029</v>
      </c>
      <c r="AX5" s="100">
        <v>25986</v>
      </c>
      <c r="AY5" s="245">
        <v>26128</v>
      </c>
      <c r="AZ5" s="244">
        <v>8.4750000000000014</v>
      </c>
      <c r="BA5" s="100">
        <v>7.9249999999999989</v>
      </c>
      <c r="BB5" s="100">
        <v>8.0749999999999993</v>
      </c>
      <c r="BC5" s="100">
        <v>8.4499999999999993</v>
      </c>
      <c r="BD5" s="100">
        <v>8.7750000000000004</v>
      </c>
      <c r="BE5" s="100">
        <v>8.9999999999999982</v>
      </c>
      <c r="BF5" s="100">
        <v>9.0500000000000007</v>
      </c>
      <c r="BG5" s="100">
        <v>8.4749999999999996</v>
      </c>
      <c r="BH5" s="100">
        <v>8.2999999999999989</v>
      </c>
      <c r="BI5" s="100">
        <v>8.15</v>
      </c>
      <c r="BJ5" s="100">
        <v>8.15</v>
      </c>
      <c r="BK5" s="245">
        <v>8</v>
      </c>
    </row>
    <row r="6" spans="1:63" s="121" customFormat="1" ht="13.8" x14ac:dyDescent="0.3">
      <c r="A6" s="121">
        <v>3</v>
      </c>
      <c r="B6" s="121" t="s">
        <v>0</v>
      </c>
      <c r="C6" s="121" t="s">
        <v>2</v>
      </c>
      <c r="D6" s="249">
        <v>871.50770837887706</v>
      </c>
      <c r="E6" s="134">
        <v>880.82385616023998</v>
      </c>
      <c r="F6" s="134">
        <v>848.833226730418</v>
      </c>
      <c r="G6" s="134">
        <v>840.74110414957795</v>
      </c>
      <c r="H6" s="134">
        <v>822.28329541750998</v>
      </c>
      <c r="I6" s="134">
        <v>781.23377804606298</v>
      </c>
      <c r="J6" s="134">
        <v>765.22239142512501</v>
      </c>
      <c r="K6" s="134">
        <v>710.07994113848395</v>
      </c>
      <c r="L6" s="134">
        <v>734.29282514122303</v>
      </c>
      <c r="M6" s="134">
        <v>717.63662826646998</v>
      </c>
      <c r="N6" s="134">
        <v>689.965237175379</v>
      </c>
      <c r="O6" s="250">
        <v>653.184721927189</v>
      </c>
      <c r="P6" s="145">
        <f t="shared" si="0"/>
        <v>19.215674656675862</v>
      </c>
      <c r="Q6" s="145">
        <f t="shared" si="1"/>
        <v>19.63845215732275</v>
      </c>
      <c r="R6" s="145">
        <f t="shared" si="1"/>
        <v>15.968718991843216</v>
      </c>
      <c r="S6" s="145">
        <f t="shared" si="1"/>
        <v>16.668803365509692</v>
      </c>
      <c r="T6" s="145">
        <f t="shared" si="1"/>
        <v>18.20862497879736</v>
      </c>
      <c r="U6" s="145">
        <f t="shared" si="1"/>
        <v>17.755313137410525</v>
      </c>
      <c r="V6" s="145">
        <f t="shared" si="1"/>
        <v>17.339006897902365</v>
      </c>
      <c r="W6" s="145">
        <f>(K6*1000)/AU6</f>
        <v>15.940374918926143</v>
      </c>
      <c r="X6" s="145">
        <f t="shared" si="1"/>
        <v>15.80483911195056</v>
      </c>
      <c r="Y6" s="145">
        <f t="shared" si="1"/>
        <v>15.431718309531869</v>
      </c>
      <c r="Z6" s="145">
        <f t="shared" si="1"/>
        <v>14.681985725313423</v>
      </c>
      <c r="AA6" s="145">
        <f t="shared" si="1"/>
        <v>13.990719513508878</v>
      </c>
      <c r="AB6" s="279">
        <f t="shared" si="3"/>
        <v>15.0195210405666</v>
      </c>
      <c r="AC6" s="280">
        <f t="shared" si="2"/>
        <v>15.412490921439021</v>
      </c>
      <c r="AD6" s="280">
        <f t="shared" si="2"/>
        <v>15.050234516496772</v>
      </c>
      <c r="AE6" s="280">
        <f t="shared" si="2"/>
        <v>14.959806123657971</v>
      </c>
      <c r="AF6" s="280">
        <f t="shared" si="2"/>
        <v>14.769345225280826</v>
      </c>
      <c r="AG6" s="280">
        <f t="shared" si="2"/>
        <v>14.178471470890434</v>
      </c>
      <c r="AH6" s="280">
        <f t="shared" si="2"/>
        <v>13.963912252283304</v>
      </c>
      <c r="AI6" s="280">
        <f t="shared" si="2"/>
        <v>12.817327457373356</v>
      </c>
      <c r="AJ6" s="280">
        <f t="shared" si="2"/>
        <v>13.399504108416478</v>
      </c>
      <c r="AK6" s="280">
        <f t="shared" si="2"/>
        <v>12.930389698494954</v>
      </c>
      <c r="AL6" s="280">
        <f t="shared" si="2"/>
        <v>12.443015999555978</v>
      </c>
      <c r="AM6" s="383">
        <f t="shared" si="2"/>
        <v>11.763795081984492</v>
      </c>
      <c r="AN6" s="100">
        <v>45354</v>
      </c>
      <c r="AO6" s="100">
        <v>44852</v>
      </c>
      <c r="AP6" s="100">
        <v>53156</v>
      </c>
      <c r="AQ6" s="100">
        <v>50438</v>
      </c>
      <c r="AR6" s="100">
        <v>45159</v>
      </c>
      <c r="AS6" s="100">
        <v>44000</v>
      </c>
      <c r="AT6" s="100">
        <v>44133</v>
      </c>
      <c r="AU6" s="100">
        <v>44546</v>
      </c>
      <c r="AV6" s="100">
        <v>46460</v>
      </c>
      <c r="AW6" s="100">
        <v>46504</v>
      </c>
      <c r="AX6" s="100">
        <v>46994</v>
      </c>
      <c r="AY6" s="245">
        <v>46687</v>
      </c>
      <c r="AZ6" s="244">
        <v>58.025000000000006</v>
      </c>
      <c r="BA6" s="100">
        <v>57.15</v>
      </c>
      <c r="BB6" s="100">
        <v>56.400000000000006</v>
      </c>
      <c r="BC6" s="100">
        <v>56.199999999999996</v>
      </c>
      <c r="BD6" s="100">
        <v>55.674999999999997</v>
      </c>
      <c r="BE6" s="100">
        <v>55.100000000000009</v>
      </c>
      <c r="BF6" s="100">
        <v>54.8</v>
      </c>
      <c r="BG6" s="100">
        <v>55.4</v>
      </c>
      <c r="BH6" s="100">
        <v>54.8</v>
      </c>
      <c r="BI6" s="100">
        <v>55.500000000000007</v>
      </c>
      <c r="BJ6" s="100">
        <v>55.449999999999996</v>
      </c>
      <c r="BK6" s="245">
        <v>55.525000000000006</v>
      </c>
    </row>
    <row r="7" spans="1:63" s="121" customFormat="1" ht="13.8" x14ac:dyDescent="0.3">
      <c r="A7" s="121">
        <v>4</v>
      </c>
      <c r="B7" s="121" t="s">
        <v>0</v>
      </c>
      <c r="C7" s="121" t="s">
        <v>3</v>
      </c>
      <c r="D7" s="249">
        <v>53.671855618857698</v>
      </c>
      <c r="E7" s="134">
        <v>48.834320202216603</v>
      </c>
      <c r="F7" s="134">
        <v>49.775944604639001</v>
      </c>
      <c r="G7" s="134">
        <v>44.914887876628597</v>
      </c>
      <c r="H7" s="134">
        <v>41.516700407452603</v>
      </c>
      <c r="I7" s="134">
        <v>38.718081541833598</v>
      </c>
      <c r="J7" s="134">
        <v>34.3330385568118</v>
      </c>
      <c r="K7" s="134">
        <v>30.061027217581</v>
      </c>
      <c r="L7" s="134">
        <v>28.3150598266961</v>
      </c>
      <c r="M7" s="134">
        <v>25.849940449329299</v>
      </c>
      <c r="N7" s="134">
        <v>20.6657608354293</v>
      </c>
      <c r="O7" s="250">
        <v>19.2958345771825</v>
      </c>
      <c r="P7" s="145">
        <f t="shared" si="0"/>
        <v>9.3684509720470768</v>
      </c>
      <c r="Q7" s="145">
        <f t="shared" si="1"/>
        <v>10.577067403555686</v>
      </c>
      <c r="R7" s="145">
        <f t="shared" si="1"/>
        <v>9.9991853364079955</v>
      </c>
      <c r="S7" s="145">
        <f t="shared" si="1"/>
        <v>9.3983862474636108</v>
      </c>
      <c r="T7" s="145">
        <f t="shared" si="1"/>
        <v>9.1446476668397807</v>
      </c>
      <c r="U7" s="145">
        <f t="shared" si="1"/>
        <v>8.5887492328823427</v>
      </c>
      <c r="V7" s="145">
        <f t="shared" si="1"/>
        <v>7.6516689451330064</v>
      </c>
      <c r="W7" s="145">
        <f t="shared" si="1"/>
        <v>6.1587845149725462</v>
      </c>
      <c r="X7" s="145">
        <f t="shared" si="1"/>
        <v>5.8952862433262752</v>
      </c>
      <c r="Y7" s="145">
        <f t="shared" si="1"/>
        <v>5.275498050883531</v>
      </c>
      <c r="Z7" s="145">
        <f t="shared" si="1"/>
        <v>4.22958674486887</v>
      </c>
      <c r="AA7" s="145">
        <f t="shared" si="1"/>
        <v>3.8376759302272276</v>
      </c>
      <c r="AB7" s="279">
        <f t="shared" si="3"/>
        <v>5.0514687641277831</v>
      </c>
      <c r="AC7" s="280">
        <f t="shared" si="2"/>
        <v>5.1404547581280635</v>
      </c>
      <c r="AD7" s="280">
        <f t="shared" si="2"/>
        <v>5.3811832005015132</v>
      </c>
      <c r="AE7" s="280">
        <f t="shared" si="2"/>
        <v>5.2378877990237438</v>
      </c>
      <c r="AF7" s="280">
        <f t="shared" si="2"/>
        <v>5.1255185688213096</v>
      </c>
      <c r="AG7" s="280">
        <f t="shared" si="2"/>
        <v>4.7361567635270454</v>
      </c>
      <c r="AH7" s="280">
        <f t="shared" si="2"/>
        <v>4.2517694807197284</v>
      </c>
      <c r="AI7" s="280">
        <f t="shared" si="2"/>
        <v>3.817273297470603</v>
      </c>
      <c r="AJ7" s="280">
        <f t="shared" si="2"/>
        <v>3.6892586093415107</v>
      </c>
      <c r="AK7" s="280">
        <f t="shared" si="2"/>
        <v>3.3035067666874509</v>
      </c>
      <c r="AL7" s="280">
        <f t="shared" si="2"/>
        <v>2.5994667717521134</v>
      </c>
      <c r="AM7" s="383">
        <f t="shared" si="2"/>
        <v>2.4348056248810725</v>
      </c>
      <c r="AN7" s="100">
        <v>5729</v>
      </c>
      <c r="AO7" s="100">
        <v>4617</v>
      </c>
      <c r="AP7" s="100">
        <v>4978</v>
      </c>
      <c r="AQ7" s="100">
        <v>4779</v>
      </c>
      <c r="AR7" s="100">
        <v>4540</v>
      </c>
      <c r="AS7" s="100">
        <v>4508</v>
      </c>
      <c r="AT7" s="100">
        <v>4487</v>
      </c>
      <c r="AU7" s="100">
        <v>4881</v>
      </c>
      <c r="AV7" s="100">
        <v>4803</v>
      </c>
      <c r="AW7" s="100">
        <v>4900</v>
      </c>
      <c r="AX7" s="100">
        <v>4886</v>
      </c>
      <c r="AY7" s="245">
        <v>5028</v>
      </c>
      <c r="AZ7" s="244">
        <v>10.625</v>
      </c>
      <c r="BA7" s="100">
        <v>9.5</v>
      </c>
      <c r="BB7" s="100">
        <v>9.25</v>
      </c>
      <c r="BC7" s="100">
        <v>8.5749999999999993</v>
      </c>
      <c r="BD7" s="100">
        <v>8.1</v>
      </c>
      <c r="BE7" s="100">
        <v>8.1750000000000007</v>
      </c>
      <c r="BF7" s="100">
        <v>8.0749999999999993</v>
      </c>
      <c r="BG7" s="100">
        <v>7.875</v>
      </c>
      <c r="BH7" s="100">
        <v>7.6750000000000007</v>
      </c>
      <c r="BI7" s="100">
        <v>7.8249999999999993</v>
      </c>
      <c r="BJ7" s="100">
        <v>7.9499999999999993</v>
      </c>
      <c r="BK7" s="245">
        <v>7.9249999999999998</v>
      </c>
    </row>
    <row r="8" spans="1:63" s="121" customFormat="1" ht="13.8" x14ac:dyDescent="0.3">
      <c r="A8" s="121">
        <v>5</v>
      </c>
      <c r="B8" s="121" t="s">
        <v>0</v>
      </c>
      <c r="C8" s="121" t="s">
        <v>36</v>
      </c>
      <c r="D8" s="249">
        <v>2208.29909481606</v>
      </c>
      <c r="E8" s="134">
        <v>1884.7848531687901</v>
      </c>
      <c r="F8" s="134">
        <v>1967.46653647826</v>
      </c>
      <c r="G8" s="134">
        <v>1786.92858359913</v>
      </c>
      <c r="H8" s="134">
        <v>1652.4037389661401</v>
      </c>
      <c r="I8" s="134">
        <v>1404.2881482892799</v>
      </c>
      <c r="J8" s="134">
        <v>1242.8482488326999</v>
      </c>
      <c r="K8" s="134">
        <v>1176.0094383682299</v>
      </c>
      <c r="L8" s="134">
        <v>1266.9646999066299</v>
      </c>
      <c r="M8" s="134">
        <v>1332.7668186087701</v>
      </c>
      <c r="N8" s="134">
        <v>1406.4463312143901</v>
      </c>
      <c r="O8" s="250">
        <v>1329.59875316374</v>
      </c>
      <c r="P8" s="145">
        <f t="shared" si="0"/>
        <v>28.178941324997254</v>
      </c>
      <c r="Q8" s="145">
        <f t="shared" si="1"/>
        <v>25.710493440944916</v>
      </c>
      <c r="R8" s="145">
        <f t="shared" si="1"/>
        <v>24.299610168071684</v>
      </c>
      <c r="S8" s="145">
        <f t="shared" si="1"/>
        <v>23.205960593731803</v>
      </c>
      <c r="T8" s="145">
        <f t="shared" si="1"/>
        <v>21.860662260757529</v>
      </c>
      <c r="U8" s="145">
        <f t="shared" si="1"/>
        <v>19.699077647948151</v>
      </c>
      <c r="V8" s="145">
        <f t="shared" si="1"/>
        <v>17.469964983170279</v>
      </c>
      <c r="W8" s="145">
        <f t="shared" si="1"/>
        <v>16.193569970094874</v>
      </c>
      <c r="X8" s="145">
        <f t="shared" si="1"/>
        <v>17.633959190327218</v>
      </c>
      <c r="Y8" s="145">
        <f t="shared" si="1"/>
        <v>17.549336598135074</v>
      </c>
      <c r="Z8" s="145">
        <f t="shared" si="1"/>
        <v>18.874420677631516</v>
      </c>
      <c r="AA8" s="145">
        <f t="shared" si="1"/>
        <v>18.716198665030124</v>
      </c>
      <c r="AB8" s="279">
        <f t="shared" si="3"/>
        <v>23.719646560859932</v>
      </c>
      <c r="AC8" s="280">
        <f t="shared" si="2"/>
        <v>22.05071486597005</v>
      </c>
      <c r="AD8" s="280">
        <f t="shared" si="2"/>
        <v>23.740169369270106</v>
      </c>
      <c r="AE8" s="280">
        <f t="shared" si="2"/>
        <v>21.986202197466998</v>
      </c>
      <c r="AF8" s="280">
        <f t="shared" si="2"/>
        <v>21.191455453236806</v>
      </c>
      <c r="AG8" s="280">
        <f t="shared" si="2"/>
        <v>18.996119692787012</v>
      </c>
      <c r="AH8" s="280">
        <f t="shared" si="2"/>
        <v>17.130920039044796</v>
      </c>
      <c r="AI8" s="280">
        <f t="shared" si="2"/>
        <v>16.215228381499209</v>
      </c>
      <c r="AJ8" s="280">
        <f t="shared" si="2"/>
        <v>17.813211949478102</v>
      </c>
      <c r="AK8" s="280">
        <f t="shared" si="2"/>
        <v>18.517079800052382</v>
      </c>
      <c r="AL8" s="280">
        <f t="shared" si="2"/>
        <v>20.006348950418065</v>
      </c>
      <c r="AM8" s="383">
        <f t="shared" si="2"/>
        <v>19.481300412655532</v>
      </c>
      <c r="AN8" s="100">
        <v>78367</v>
      </c>
      <c r="AO8" s="100">
        <v>73308</v>
      </c>
      <c r="AP8" s="100">
        <v>80967</v>
      </c>
      <c r="AQ8" s="100">
        <v>77003</v>
      </c>
      <c r="AR8" s="100">
        <v>75588</v>
      </c>
      <c r="AS8" s="100">
        <v>71287</v>
      </c>
      <c r="AT8" s="100">
        <v>71142</v>
      </c>
      <c r="AU8" s="100">
        <v>72622</v>
      </c>
      <c r="AV8" s="100">
        <v>71848</v>
      </c>
      <c r="AW8" s="100">
        <v>75944</v>
      </c>
      <c r="AX8" s="100">
        <v>74516</v>
      </c>
      <c r="AY8" s="245">
        <v>71040</v>
      </c>
      <c r="AZ8" s="244">
        <v>93.1</v>
      </c>
      <c r="BA8" s="100">
        <v>85.474999999999994</v>
      </c>
      <c r="BB8" s="100">
        <v>82.875</v>
      </c>
      <c r="BC8" s="100">
        <v>81.274999999999991</v>
      </c>
      <c r="BD8" s="100">
        <v>77.974999999999994</v>
      </c>
      <c r="BE8" s="100">
        <v>73.924999999999997</v>
      </c>
      <c r="BF8" s="100">
        <v>72.55</v>
      </c>
      <c r="BG8" s="100">
        <v>72.524999999999991</v>
      </c>
      <c r="BH8" s="100">
        <v>71.125</v>
      </c>
      <c r="BI8" s="100">
        <v>71.974999999999994</v>
      </c>
      <c r="BJ8" s="100">
        <v>70.3</v>
      </c>
      <c r="BK8" s="245">
        <v>68.25</v>
      </c>
    </row>
    <row r="9" spans="1:63" s="121" customFormat="1" ht="13.8" x14ac:dyDescent="0.3">
      <c r="A9" s="121">
        <v>6</v>
      </c>
      <c r="B9" s="121" t="s">
        <v>0</v>
      </c>
      <c r="C9" s="121" t="s">
        <v>37</v>
      </c>
      <c r="D9" s="249">
        <v>4703.6482405192501</v>
      </c>
      <c r="E9" s="134">
        <v>4551.2924150051304</v>
      </c>
      <c r="F9" s="134">
        <v>4721.9210013412503</v>
      </c>
      <c r="G9" s="134">
        <v>4270.1397454328899</v>
      </c>
      <c r="H9" s="134">
        <v>4476.5792565075099</v>
      </c>
      <c r="I9" s="134">
        <v>4064.5547879392402</v>
      </c>
      <c r="J9" s="134">
        <v>4314.8554735757398</v>
      </c>
      <c r="K9" s="134">
        <v>4218.0279290336703</v>
      </c>
      <c r="L9" s="134">
        <v>4061.1350601096301</v>
      </c>
      <c r="M9" s="134">
        <v>4156.1710551836704</v>
      </c>
      <c r="N9" s="134">
        <v>4290.5210463110097</v>
      </c>
      <c r="O9" s="250">
        <v>3454.0794995084898</v>
      </c>
      <c r="P9" s="145">
        <f t="shared" si="0"/>
        <v>53.14316329999491</v>
      </c>
      <c r="Q9" s="145">
        <f t="shared" si="1"/>
        <v>48.052498706700426</v>
      </c>
      <c r="R9" s="145">
        <f t="shared" si="1"/>
        <v>47.677389728705364</v>
      </c>
      <c r="S9" s="145">
        <f t="shared" si="1"/>
        <v>39.424074168686033</v>
      </c>
      <c r="T9" s="145">
        <f t="shared" si="1"/>
        <v>43.640308996066544</v>
      </c>
      <c r="U9" s="145">
        <f t="shared" si="1"/>
        <v>39.796294945260541</v>
      </c>
      <c r="V9" s="145">
        <f t="shared" si="1"/>
        <v>46.206995786891767</v>
      </c>
      <c r="W9" s="145">
        <f t="shared" si="1"/>
        <v>49.455128725919458</v>
      </c>
      <c r="X9" s="145">
        <f t="shared" si="1"/>
        <v>49.964752215915723</v>
      </c>
      <c r="Y9" s="145">
        <f t="shared" si="1"/>
        <v>58.141277141509576</v>
      </c>
      <c r="Z9" s="145">
        <f t="shared" si="1"/>
        <v>57.412099854292805</v>
      </c>
      <c r="AA9" s="145">
        <f t="shared" si="1"/>
        <v>40.792681336756146</v>
      </c>
      <c r="AB9" s="279">
        <f t="shared" si="3"/>
        <v>118.47980454708438</v>
      </c>
      <c r="AC9" s="280">
        <f t="shared" si="2"/>
        <v>122.67634541792808</v>
      </c>
      <c r="AD9" s="280">
        <f t="shared" si="2"/>
        <v>131.80519194253318</v>
      </c>
      <c r="AE9" s="280">
        <f t="shared" si="2"/>
        <v>121.91690922006823</v>
      </c>
      <c r="AF9" s="280">
        <f t="shared" si="2"/>
        <v>132.44317326945296</v>
      </c>
      <c r="AG9" s="280">
        <f t="shared" si="2"/>
        <v>120.25310023488876</v>
      </c>
      <c r="AH9" s="280">
        <f t="shared" si="2"/>
        <v>129.96552631252229</v>
      </c>
      <c r="AI9" s="280">
        <f t="shared" si="2"/>
        <v>126.00531528106559</v>
      </c>
      <c r="AJ9" s="280">
        <f t="shared" si="2"/>
        <v>122.41552554964974</v>
      </c>
      <c r="AK9" s="280">
        <f t="shared" si="2"/>
        <v>120.73118533576385</v>
      </c>
      <c r="AL9" s="280">
        <f t="shared" si="2"/>
        <v>122.67393985163716</v>
      </c>
      <c r="AM9" s="383">
        <f t="shared" si="2"/>
        <v>97.298014070661679</v>
      </c>
      <c r="AN9" s="100">
        <v>88509</v>
      </c>
      <c r="AO9" s="100">
        <v>94715</v>
      </c>
      <c r="AP9" s="100">
        <v>99039</v>
      </c>
      <c r="AQ9" s="100">
        <v>108313</v>
      </c>
      <c r="AR9" s="100">
        <v>102579</v>
      </c>
      <c r="AS9" s="100">
        <v>102134</v>
      </c>
      <c r="AT9" s="100">
        <v>93381</v>
      </c>
      <c r="AU9" s="100">
        <v>85290</v>
      </c>
      <c r="AV9" s="100">
        <v>81280</v>
      </c>
      <c r="AW9" s="100">
        <v>71484</v>
      </c>
      <c r="AX9" s="100">
        <v>74732</v>
      </c>
      <c r="AY9" s="245">
        <v>84674</v>
      </c>
      <c r="AZ9" s="244">
        <v>39.700000000000003</v>
      </c>
      <c r="BA9" s="100">
        <v>37.099999999999994</v>
      </c>
      <c r="BB9" s="100">
        <v>35.824999999999996</v>
      </c>
      <c r="BC9" s="100">
        <v>35.024999999999999</v>
      </c>
      <c r="BD9" s="100">
        <v>33.799999999999997</v>
      </c>
      <c r="BE9" s="100">
        <v>33.799999999999997</v>
      </c>
      <c r="BF9" s="100">
        <v>33.200000000000003</v>
      </c>
      <c r="BG9" s="100">
        <v>33.475000000000001</v>
      </c>
      <c r="BH9" s="100">
        <v>33.174999999999997</v>
      </c>
      <c r="BI9" s="100">
        <v>34.424999999999997</v>
      </c>
      <c r="BJ9" s="100">
        <v>34.975000000000001</v>
      </c>
      <c r="BK9" s="245">
        <v>35.5</v>
      </c>
    </row>
    <row r="10" spans="1:63" s="121" customFormat="1" ht="13.8" x14ac:dyDescent="0.3">
      <c r="A10" s="121">
        <v>7</v>
      </c>
      <c r="B10" s="121" t="s">
        <v>0</v>
      </c>
      <c r="C10" s="121" t="s">
        <v>38</v>
      </c>
      <c r="D10" s="249">
        <v>3617.3520481393398</v>
      </c>
      <c r="E10" s="134">
        <v>3093.90308139955</v>
      </c>
      <c r="F10" s="134">
        <v>3465.3293467462399</v>
      </c>
      <c r="G10" s="134">
        <v>3532.06829678959</v>
      </c>
      <c r="H10" s="134">
        <v>3559.8361857700902</v>
      </c>
      <c r="I10" s="134">
        <v>3225.2486826565801</v>
      </c>
      <c r="J10" s="134">
        <v>3147.7263171229602</v>
      </c>
      <c r="K10" s="134">
        <v>3318.09879676319</v>
      </c>
      <c r="L10" s="134">
        <v>3353.7074867760498</v>
      </c>
      <c r="M10" s="134">
        <v>3341.77475597485</v>
      </c>
      <c r="N10" s="134">
        <v>3377.9944616728499</v>
      </c>
      <c r="O10" s="250">
        <v>2991.9914900064</v>
      </c>
      <c r="P10" s="145">
        <f t="shared" ref="P10:P16" si="4">(D10*1000)/AN10</f>
        <v>102.43103633411694</v>
      </c>
      <c r="Q10" s="145">
        <f t="shared" si="1"/>
        <v>118.24134683939273</v>
      </c>
      <c r="R10" s="145">
        <f t="shared" si="1"/>
        <v>106.27236711071639</v>
      </c>
      <c r="S10" s="145">
        <f t="shared" si="1"/>
        <v>97.072178771769089</v>
      </c>
      <c r="T10" s="145">
        <f t="shared" si="1"/>
        <v>105.01921071983037</v>
      </c>
      <c r="U10" s="145">
        <f t="shared" si="1"/>
        <v>109.2119965683523</v>
      </c>
      <c r="V10" s="145">
        <f t="shared" si="1"/>
        <v>103.71421143732982</v>
      </c>
      <c r="W10" s="145">
        <f t="shared" si="1"/>
        <v>107.66057095273167</v>
      </c>
      <c r="X10" s="145">
        <f t="shared" si="1"/>
        <v>111.13455568068561</v>
      </c>
      <c r="Y10" s="145">
        <f t="shared" si="1"/>
        <v>98.238373635971726</v>
      </c>
      <c r="Z10" s="145">
        <f t="shared" si="1"/>
        <v>101.61521107219113</v>
      </c>
      <c r="AA10" s="145">
        <f t="shared" si="1"/>
        <v>90.614236954674581</v>
      </c>
      <c r="AB10" s="279">
        <f t="shared" si="3"/>
        <v>85.567168495312572</v>
      </c>
      <c r="AC10" s="280">
        <f t="shared" si="2"/>
        <v>80.517972189968773</v>
      </c>
      <c r="AD10" s="280">
        <f t="shared" si="2"/>
        <v>87.508316837026271</v>
      </c>
      <c r="AE10" s="280">
        <f t="shared" si="2"/>
        <v>86.253194060795863</v>
      </c>
      <c r="AF10" s="280">
        <f t="shared" si="2"/>
        <v>87.73471807196772</v>
      </c>
      <c r="AG10" s="280">
        <f t="shared" si="2"/>
        <v>81.189394151204041</v>
      </c>
      <c r="AH10" s="280">
        <f t="shared" si="2"/>
        <v>81.759125120076888</v>
      </c>
      <c r="AI10" s="280">
        <f t="shared" si="2"/>
        <v>86.521481010774181</v>
      </c>
      <c r="AJ10" s="280">
        <f t="shared" si="2"/>
        <v>87.850883740040572</v>
      </c>
      <c r="AK10" s="280">
        <f t="shared" si="2"/>
        <v>84.601892556325325</v>
      </c>
      <c r="AL10" s="280">
        <f t="shared" si="2"/>
        <v>84.029712976936565</v>
      </c>
      <c r="AM10" s="383">
        <f t="shared" si="2"/>
        <v>76.865548876208081</v>
      </c>
      <c r="AN10" s="100">
        <v>35315</v>
      </c>
      <c r="AO10" s="100">
        <v>26166</v>
      </c>
      <c r="AP10" s="100">
        <v>32608</v>
      </c>
      <c r="AQ10" s="100">
        <v>36386</v>
      </c>
      <c r="AR10" s="100">
        <v>33897</v>
      </c>
      <c r="AS10" s="100">
        <v>29532</v>
      </c>
      <c r="AT10" s="100">
        <v>30350</v>
      </c>
      <c r="AU10" s="100">
        <v>30820</v>
      </c>
      <c r="AV10" s="100">
        <v>30177</v>
      </c>
      <c r="AW10" s="100">
        <v>34017</v>
      </c>
      <c r="AX10" s="100">
        <v>33243</v>
      </c>
      <c r="AY10" s="245">
        <v>33019</v>
      </c>
      <c r="AZ10" s="244">
        <v>42.275000000000006</v>
      </c>
      <c r="BA10" s="100">
        <v>38.424999999999997</v>
      </c>
      <c r="BB10" s="100">
        <v>39.599999999999994</v>
      </c>
      <c r="BC10" s="100">
        <v>40.949999999999996</v>
      </c>
      <c r="BD10" s="100">
        <v>40.575000000000003</v>
      </c>
      <c r="BE10" s="100">
        <v>39.724999999999994</v>
      </c>
      <c r="BF10" s="100">
        <v>38.5</v>
      </c>
      <c r="BG10" s="100">
        <v>38.35</v>
      </c>
      <c r="BH10" s="100">
        <v>38.175000000000004</v>
      </c>
      <c r="BI10" s="100">
        <v>39.5</v>
      </c>
      <c r="BJ10" s="100">
        <v>40.200000000000003</v>
      </c>
      <c r="BK10" s="245">
        <v>38.924999999999997</v>
      </c>
    </row>
    <row r="11" spans="1:63" s="121" customFormat="1" ht="13.8" x14ac:dyDescent="0.3">
      <c r="A11" s="121">
        <v>8</v>
      </c>
      <c r="B11" s="121" t="s">
        <v>0</v>
      </c>
      <c r="C11" s="121" t="s">
        <v>39</v>
      </c>
      <c r="D11" s="249">
        <v>6252.7623865411297</v>
      </c>
      <c r="E11" s="134">
        <v>3630.6643255496901</v>
      </c>
      <c r="F11" s="134">
        <v>5942.7353920655796</v>
      </c>
      <c r="G11" s="134">
        <v>5544.1198474807297</v>
      </c>
      <c r="H11" s="134">
        <v>4724.4100698688499</v>
      </c>
      <c r="I11" s="134">
        <v>4784.3256797390804</v>
      </c>
      <c r="J11" s="134">
        <v>4857.3274939023204</v>
      </c>
      <c r="K11" s="134">
        <v>5061.5983926787503</v>
      </c>
      <c r="L11" s="134">
        <v>5031.5475409772598</v>
      </c>
      <c r="M11" s="134">
        <v>4952.6801137769999</v>
      </c>
      <c r="N11" s="134">
        <v>4631.1487433439597</v>
      </c>
      <c r="O11" s="250">
        <v>5924.4172910670004</v>
      </c>
      <c r="P11" s="145">
        <f t="shared" si="4"/>
        <v>65.018481907279167</v>
      </c>
      <c r="Q11" s="145">
        <f t="shared" si="1"/>
        <v>70.042718733475255</v>
      </c>
      <c r="R11" s="145">
        <f t="shared" si="1"/>
        <v>68.886903510752305</v>
      </c>
      <c r="S11" s="145">
        <f t="shared" si="1"/>
        <v>63.294819703634239</v>
      </c>
      <c r="T11" s="145">
        <f t="shared" si="1"/>
        <v>56.196146899831682</v>
      </c>
      <c r="U11" s="145">
        <f t="shared" si="1"/>
        <v>55.405561947621685</v>
      </c>
      <c r="V11" s="145">
        <f t="shared" si="1"/>
        <v>55.099852463301232</v>
      </c>
      <c r="W11" s="145">
        <f t="shared" si="1"/>
        <v>59.181292371751034</v>
      </c>
      <c r="X11" s="145">
        <f t="shared" si="1"/>
        <v>53.823128707650163</v>
      </c>
      <c r="Y11" s="145">
        <f t="shared" si="1"/>
        <v>53.707383900592085</v>
      </c>
      <c r="Z11" s="145">
        <f t="shared" si="1"/>
        <v>49.146242713133113</v>
      </c>
      <c r="AA11" s="145">
        <f t="shared" si="1"/>
        <v>65.171522920268416</v>
      </c>
      <c r="AB11" s="279">
        <f t="shared" si="3"/>
        <v>50.57846217626799</v>
      </c>
      <c r="AC11" s="280">
        <f t="shared" si="2"/>
        <v>33.088761226244614</v>
      </c>
      <c r="AD11" s="280">
        <f t="shared" si="2"/>
        <v>54.91092993361589</v>
      </c>
      <c r="AE11" s="280">
        <f t="shared" si="2"/>
        <v>49.868404294857029</v>
      </c>
      <c r="AF11" s="280">
        <f t="shared" si="2"/>
        <v>42.60063182929531</v>
      </c>
      <c r="AG11" s="280">
        <f t="shared" si="2"/>
        <v>44.577923873646228</v>
      </c>
      <c r="AH11" s="280">
        <f t="shared" si="2"/>
        <v>45.480594512194003</v>
      </c>
      <c r="AI11" s="280">
        <f t="shared" si="2"/>
        <v>48.343824189863895</v>
      </c>
      <c r="AJ11" s="280">
        <f t="shared" si="2"/>
        <v>49.559690135210637</v>
      </c>
      <c r="AK11" s="280">
        <f t="shared" si="2"/>
        <v>48.095946722767657</v>
      </c>
      <c r="AL11" s="280">
        <f t="shared" si="2"/>
        <v>45.126906147078778</v>
      </c>
      <c r="AM11" s="383">
        <f t="shared" si="2"/>
        <v>57.476762464875101</v>
      </c>
      <c r="AN11" s="100">
        <v>96169</v>
      </c>
      <c r="AO11" s="100">
        <v>51835</v>
      </c>
      <c r="AP11" s="100">
        <v>86268</v>
      </c>
      <c r="AQ11" s="100">
        <v>87592</v>
      </c>
      <c r="AR11" s="100">
        <v>84070</v>
      </c>
      <c r="AS11" s="100">
        <v>86351</v>
      </c>
      <c r="AT11" s="100">
        <v>88155</v>
      </c>
      <c r="AU11" s="100">
        <v>85527</v>
      </c>
      <c r="AV11" s="100">
        <v>93483</v>
      </c>
      <c r="AW11" s="100">
        <v>92216</v>
      </c>
      <c r="AX11" s="100">
        <v>94232</v>
      </c>
      <c r="AY11" s="245">
        <v>90905</v>
      </c>
      <c r="AZ11" s="244">
        <v>123.625</v>
      </c>
      <c r="BA11" s="100">
        <v>109.72499999999999</v>
      </c>
      <c r="BB11" s="100">
        <v>108.22499999999999</v>
      </c>
      <c r="BC11" s="100">
        <v>111.175</v>
      </c>
      <c r="BD11" s="100">
        <v>110.9</v>
      </c>
      <c r="BE11" s="100">
        <v>107.32499999999999</v>
      </c>
      <c r="BF11" s="100">
        <v>106.80000000000001</v>
      </c>
      <c r="BG11" s="100">
        <v>104.70000000000002</v>
      </c>
      <c r="BH11" s="100">
        <v>101.52500000000001</v>
      </c>
      <c r="BI11" s="100">
        <v>102.97499999999999</v>
      </c>
      <c r="BJ11" s="100">
        <v>102.625</v>
      </c>
      <c r="BK11" s="245">
        <v>103.07499999999999</v>
      </c>
    </row>
    <row r="12" spans="1:63" s="121" customFormat="1" ht="13.8" x14ac:dyDescent="0.3">
      <c r="A12" s="121">
        <v>9</v>
      </c>
      <c r="B12" s="121" t="s">
        <v>0</v>
      </c>
      <c r="C12" s="121" t="s">
        <v>4</v>
      </c>
      <c r="D12" s="249">
        <v>28.199675785863601</v>
      </c>
      <c r="E12" s="134">
        <v>22.411151613559401</v>
      </c>
      <c r="F12" s="134">
        <v>21.544029456246601</v>
      </c>
      <c r="G12" s="134">
        <v>19.837762747056001</v>
      </c>
      <c r="H12" s="134">
        <v>19.412449121745802</v>
      </c>
      <c r="I12" s="134">
        <v>17.574538825556601</v>
      </c>
      <c r="J12" s="134">
        <v>14.910313728212801</v>
      </c>
      <c r="K12" s="134">
        <v>12.1788077466069</v>
      </c>
      <c r="L12" s="134">
        <v>11.332199756154999</v>
      </c>
      <c r="M12" s="134">
        <v>10.1252503557441</v>
      </c>
      <c r="N12" s="134">
        <v>9.9034491944077399</v>
      </c>
      <c r="O12" s="250">
        <v>9.8150907936071796</v>
      </c>
      <c r="P12" s="145">
        <f t="shared" si="4"/>
        <v>0.65954897057403872</v>
      </c>
      <c r="Q12" s="145">
        <f t="shared" si="1"/>
        <v>0.70369102027001385</v>
      </c>
      <c r="R12" s="145">
        <f t="shared" si="1"/>
        <v>0.77728576167141472</v>
      </c>
      <c r="S12" s="145">
        <f t="shared" si="1"/>
        <v>0.884745461914905</v>
      </c>
      <c r="T12" s="145">
        <f t="shared" si="1"/>
        <v>0.68401864417708957</v>
      </c>
      <c r="U12" s="145">
        <f t="shared" si="1"/>
        <v>0.64070502462838497</v>
      </c>
      <c r="V12" s="145">
        <f t="shared" si="1"/>
        <v>0.59328003056711764</v>
      </c>
      <c r="W12" s="145">
        <f t="shared" si="1"/>
        <v>0.51596372422499992</v>
      </c>
      <c r="X12" s="145">
        <f t="shared" si="1"/>
        <v>0.49724439474133392</v>
      </c>
      <c r="Y12" s="145">
        <f t="shared" si="1"/>
        <v>0.42789377322165828</v>
      </c>
      <c r="Z12" s="145">
        <f t="shared" si="1"/>
        <v>0.44618170816398178</v>
      </c>
      <c r="AA12" s="145">
        <f t="shared" si="1"/>
        <v>0.42798983096878646</v>
      </c>
      <c r="AB12" s="279">
        <f t="shared" si="3"/>
        <v>0.97661214842817667</v>
      </c>
      <c r="AC12" s="280">
        <f t="shared" si="2"/>
        <v>0.73720893465655912</v>
      </c>
      <c r="AD12" s="280">
        <f t="shared" si="2"/>
        <v>0.74034465485383505</v>
      </c>
      <c r="AE12" s="280">
        <f t="shared" si="2"/>
        <v>0.69974471770920632</v>
      </c>
      <c r="AF12" s="280">
        <f t="shared" si="2"/>
        <v>0.66766806953553914</v>
      </c>
      <c r="AG12" s="280">
        <f t="shared" si="2"/>
        <v>0.58193837170717222</v>
      </c>
      <c r="AH12" s="280">
        <f t="shared" si="2"/>
        <v>0.51194210225623349</v>
      </c>
      <c r="AI12" s="280">
        <f t="shared" si="2"/>
        <v>0.57719467993397622</v>
      </c>
      <c r="AJ12" s="280">
        <f t="shared" si="2"/>
        <v>0.58113844903358969</v>
      </c>
      <c r="AK12" s="280">
        <f t="shared" si="2"/>
        <v>0.54805144009440321</v>
      </c>
      <c r="AL12" s="280">
        <f t="shared" si="2"/>
        <v>0.57914907569635909</v>
      </c>
      <c r="AM12" s="383">
        <f t="shared" si="2"/>
        <v>0.56734628864781389</v>
      </c>
      <c r="AN12" s="100">
        <v>42756</v>
      </c>
      <c r="AO12" s="100">
        <v>31848</v>
      </c>
      <c r="AP12" s="100">
        <v>27717</v>
      </c>
      <c r="AQ12" s="100">
        <v>22422</v>
      </c>
      <c r="AR12" s="100">
        <v>28380</v>
      </c>
      <c r="AS12" s="100">
        <v>27430</v>
      </c>
      <c r="AT12" s="100">
        <v>25132</v>
      </c>
      <c r="AU12" s="100">
        <v>23604</v>
      </c>
      <c r="AV12" s="100">
        <v>22790</v>
      </c>
      <c r="AW12" s="100">
        <v>23663</v>
      </c>
      <c r="AX12" s="100">
        <v>22196</v>
      </c>
      <c r="AY12" s="245">
        <v>22933</v>
      </c>
      <c r="AZ12" s="244">
        <v>28.875</v>
      </c>
      <c r="BA12" s="100">
        <v>30.400000000000002</v>
      </c>
      <c r="BB12" s="100">
        <v>29.1</v>
      </c>
      <c r="BC12" s="100">
        <v>28.35</v>
      </c>
      <c r="BD12" s="100">
        <v>29.074999999999999</v>
      </c>
      <c r="BE12" s="100">
        <v>30.2</v>
      </c>
      <c r="BF12" s="100">
        <v>29.125</v>
      </c>
      <c r="BG12" s="100">
        <v>21.1</v>
      </c>
      <c r="BH12" s="100">
        <v>19.5</v>
      </c>
      <c r="BI12" s="100">
        <v>18.475000000000001</v>
      </c>
      <c r="BJ12" s="100">
        <v>17.100000000000001</v>
      </c>
      <c r="BK12" s="245">
        <v>17.3</v>
      </c>
    </row>
    <row r="13" spans="1:63" s="121" customFormat="1" ht="13.8" x14ac:dyDescent="0.3">
      <c r="A13" s="121">
        <v>10</v>
      </c>
      <c r="B13" s="121" t="s">
        <v>0</v>
      </c>
      <c r="C13" s="121" t="s">
        <v>5</v>
      </c>
      <c r="D13" s="249">
        <v>50.222305861113199</v>
      </c>
      <c r="E13" s="134">
        <v>60.647112369320702</v>
      </c>
      <c r="F13" s="134">
        <v>63.204840071634003</v>
      </c>
      <c r="G13" s="134">
        <v>42.140430126284301</v>
      </c>
      <c r="H13" s="134">
        <v>35.857538311011503</v>
      </c>
      <c r="I13" s="134">
        <v>35.253550107359104</v>
      </c>
      <c r="J13" s="134">
        <v>31.4600779468709</v>
      </c>
      <c r="K13" s="134">
        <v>33.803856953982702</v>
      </c>
      <c r="L13" s="134">
        <v>34.532692318502797</v>
      </c>
      <c r="M13" s="134">
        <v>27.468183156624299</v>
      </c>
      <c r="N13" s="134">
        <v>26.133069935475302</v>
      </c>
      <c r="O13" s="250">
        <v>28.4942462879673</v>
      </c>
      <c r="P13" s="145">
        <f t="shared" si="4"/>
        <v>2.1446942760009051</v>
      </c>
      <c r="Q13" s="145">
        <f t="shared" si="1"/>
        <v>3.5879496165959122</v>
      </c>
      <c r="R13" s="145">
        <f t="shared" si="1"/>
        <v>3.2235854578280208</v>
      </c>
      <c r="S13" s="145">
        <f t="shared" si="1"/>
        <v>1.813583668715971</v>
      </c>
      <c r="T13" s="145">
        <f t="shared" si="1"/>
        <v>1.7631675424601219</v>
      </c>
      <c r="U13" s="145">
        <f t="shared" si="1"/>
        <v>1.881694694815004</v>
      </c>
      <c r="V13" s="145">
        <f t="shared" si="1"/>
        <v>1.9703186539031063</v>
      </c>
      <c r="W13" s="145">
        <f t="shared" si="1"/>
        <v>1.5446130662089421</v>
      </c>
      <c r="X13" s="145">
        <f t="shared" si="1"/>
        <v>1.6639053829865471</v>
      </c>
      <c r="Y13" s="145">
        <f t="shared" si="1"/>
        <v>1.2470799580779215</v>
      </c>
      <c r="Z13" s="145">
        <f t="shared" si="1"/>
        <v>1.1664466137955409</v>
      </c>
      <c r="AA13" s="145">
        <f t="shared" si="1"/>
        <v>1.3113464166766671</v>
      </c>
      <c r="AB13" s="279">
        <f t="shared" si="3"/>
        <v>1.6938383089751503</v>
      </c>
      <c r="AC13" s="280">
        <f t="shared" si="2"/>
        <v>2.199351309857505</v>
      </c>
      <c r="AD13" s="280">
        <f t="shared" si="2"/>
        <v>2.3344354597094736</v>
      </c>
      <c r="AE13" s="280">
        <f t="shared" si="2"/>
        <v>1.5436054991312931</v>
      </c>
      <c r="AF13" s="280">
        <f t="shared" si="2"/>
        <v>1.3354762871885102</v>
      </c>
      <c r="AG13" s="280">
        <f t="shared" si="2"/>
        <v>1.3315788520248952</v>
      </c>
      <c r="AH13" s="280">
        <f t="shared" si="2"/>
        <v>1.1598185418201254</v>
      </c>
      <c r="AI13" s="280">
        <f t="shared" si="2"/>
        <v>1.3001483443839501</v>
      </c>
      <c r="AJ13" s="280">
        <f t="shared" si="2"/>
        <v>1.4254981349227163</v>
      </c>
      <c r="AK13" s="280">
        <f t="shared" si="2"/>
        <v>1.124592964447259</v>
      </c>
      <c r="AL13" s="280">
        <f t="shared" si="2"/>
        <v>1.0911511455313279</v>
      </c>
      <c r="AM13" s="383">
        <f t="shared" si="2"/>
        <v>1.2282002710330731</v>
      </c>
      <c r="AN13" s="100">
        <v>23417</v>
      </c>
      <c r="AO13" s="100">
        <v>16903</v>
      </c>
      <c r="AP13" s="100">
        <v>19607</v>
      </c>
      <c r="AQ13" s="100">
        <v>23236</v>
      </c>
      <c r="AR13" s="100">
        <v>20337</v>
      </c>
      <c r="AS13" s="100">
        <v>18735</v>
      </c>
      <c r="AT13" s="100">
        <v>15967</v>
      </c>
      <c r="AU13" s="100">
        <v>21885</v>
      </c>
      <c r="AV13" s="100">
        <v>20754</v>
      </c>
      <c r="AW13" s="100">
        <v>22026</v>
      </c>
      <c r="AX13" s="100">
        <v>22404</v>
      </c>
      <c r="AY13" s="245">
        <v>21729</v>
      </c>
      <c r="AZ13" s="244">
        <v>29.649999999999995</v>
      </c>
      <c r="BA13" s="100">
        <v>27.575000000000003</v>
      </c>
      <c r="BB13" s="100">
        <v>27.074999999999999</v>
      </c>
      <c r="BC13" s="100">
        <v>27.3</v>
      </c>
      <c r="BD13" s="100">
        <v>26.85</v>
      </c>
      <c r="BE13" s="100">
        <v>26.475000000000001</v>
      </c>
      <c r="BF13" s="100">
        <v>27.125</v>
      </c>
      <c r="BG13" s="100">
        <v>25.999999999999996</v>
      </c>
      <c r="BH13" s="100">
        <v>24.225000000000001</v>
      </c>
      <c r="BI13" s="100">
        <v>24.425000000000001</v>
      </c>
      <c r="BJ13" s="100">
        <v>23.95</v>
      </c>
      <c r="BK13" s="245">
        <v>23.200000000000003</v>
      </c>
    </row>
    <row r="14" spans="1:63" s="121" customFormat="1" ht="13.8" x14ac:dyDescent="0.3">
      <c r="A14" s="121">
        <v>11</v>
      </c>
      <c r="B14" s="121" t="s">
        <v>0</v>
      </c>
      <c r="C14" s="121" t="s">
        <v>6</v>
      </c>
      <c r="D14" s="249">
        <v>200.15177207648699</v>
      </c>
      <c r="E14" s="134">
        <v>153.83191611495101</v>
      </c>
      <c r="F14" s="134">
        <v>167.03129465751999</v>
      </c>
      <c r="G14" s="134">
        <v>142.44009514004199</v>
      </c>
      <c r="H14" s="134">
        <v>139.72022588226</v>
      </c>
      <c r="I14" s="134">
        <v>133.96307514079999</v>
      </c>
      <c r="J14" s="134">
        <v>144.55105137273301</v>
      </c>
      <c r="K14" s="134">
        <v>148.025648196237</v>
      </c>
      <c r="L14" s="134">
        <v>143.06992211033901</v>
      </c>
      <c r="M14" s="134">
        <v>136.494211912445</v>
      </c>
      <c r="N14" s="134">
        <v>128.33368459856999</v>
      </c>
      <c r="O14" s="250">
        <v>141.10046483624799</v>
      </c>
      <c r="P14" s="145">
        <f t="shared" si="4"/>
        <v>1.9317804466411252</v>
      </c>
      <c r="Q14" s="145">
        <f t="shared" si="1"/>
        <v>2.7663132966777142</v>
      </c>
      <c r="R14" s="145">
        <f t="shared" si="1"/>
        <v>1.9544967781128011</v>
      </c>
      <c r="S14" s="145">
        <f t="shared" si="1"/>
        <v>1.4632502454162206</v>
      </c>
      <c r="T14" s="145">
        <f t="shared" si="1"/>
        <v>1.5826581396237056</v>
      </c>
      <c r="U14" s="145">
        <f t="shared" si="1"/>
        <v>1.9230713762478284</v>
      </c>
      <c r="V14" s="145">
        <f t="shared" si="1"/>
        <v>2.0538071008600638</v>
      </c>
      <c r="W14" s="145">
        <f t="shared" si="1"/>
        <v>1.9312143432561024</v>
      </c>
      <c r="X14" s="145">
        <f t="shared" si="1"/>
        <v>1.8073968785257208</v>
      </c>
      <c r="Y14" s="145">
        <f t="shared" si="1"/>
        <v>1.5379976102272164</v>
      </c>
      <c r="Z14" s="145">
        <f t="shared" si="1"/>
        <v>1.3411539946970916</v>
      </c>
      <c r="AA14" s="145">
        <f t="shared" si="1"/>
        <v>1.4456274251959222</v>
      </c>
      <c r="AB14" s="279">
        <f t="shared" si="3"/>
        <v>2.1309744165715938</v>
      </c>
      <c r="AC14" s="280">
        <f t="shared" si="2"/>
        <v>1.8938986286851465</v>
      </c>
      <c r="AD14" s="280">
        <f t="shared" si="2"/>
        <v>2.0957502466439144</v>
      </c>
      <c r="AE14" s="280">
        <f t="shared" si="2"/>
        <v>1.7386645729635881</v>
      </c>
      <c r="AF14" s="280">
        <f t="shared" si="2"/>
        <v>1.7416045607012776</v>
      </c>
      <c r="AG14" s="280">
        <f t="shared" si="2"/>
        <v>1.7147273618022396</v>
      </c>
      <c r="AH14" s="280">
        <f t="shared" si="2"/>
        <v>1.9370325142074778</v>
      </c>
      <c r="AI14" s="280">
        <f t="shared" si="2"/>
        <v>2.0139543972277143</v>
      </c>
      <c r="AJ14" s="280">
        <f t="shared" si="2"/>
        <v>1.9870822515324864</v>
      </c>
      <c r="AK14" s="280">
        <f t="shared" si="2"/>
        <v>1.8545409227234375</v>
      </c>
      <c r="AL14" s="280">
        <f t="shared" si="2"/>
        <v>1.7151177360316738</v>
      </c>
      <c r="AM14" s="383">
        <f t="shared" si="2"/>
        <v>1.8788344185918504</v>
      </c>
      <c r="AN14" s="100">
        <v>103610</v>
      </c>
      <c r="AO14" s="100">
        <v>55609</v>
      </c>
      <c r="AP14" s="100">
        <v>85460</v>
      </c>
      <c r="AQ14" s="100">
        <v>97345</v>
      </c>
      <c r="AR14" s="100">
        <v>88282</v>
      </c>
      <c r="AS14" s="100">
        <v>69661</v>
      </c>
      <c r="AT14" s="100">
        <v>70382</v>
      </c>
      <c r="AU14" s="100">
        <v>76649</v>
      </c>
      <c r="AV14" s="100">
        <v>79158</v>
      </c>
      <c r="AW14" s="100">
        <v>88748</v>
      </c>
      <c r="AX14" s="100">
        <v>95689</v>
      </c>
      <c r="AY14" s="245">
        <v>97605</v>
      </c>
      <c r="AZ14" s="244">
        <v>93.925000000000011</v>
      </c>
      <c r="BA14" s="100">
        <v>81.224999999999994</v>
      </c>
      <c r="BB14" s="100">
        <v>79.7</v>
      </c>
      <c r="BC14" s="100">
        <v>81.925000000000011</v>
      </c>
      <c r="BD14" s="100">
        <v>80.224999999999994</v>
      </c>
      <c r="BE14" s="100">
        <v>78.125</v>
      </c>
      <c r="BF14" s="100">
        <v>74.625</v>
      </c>
      <c r="BG14" s="100">
        <v>73.5</v>
      </c>
      <c r="BH14" s="100">
        <v>72</v>
      </c>
      <c r="BI14" s="100">
        <v>73.599999999999994</v>
      </c>
      <c r="BJ14" s="100">
        <v>74.825000000000003</v>
      </c>
      <c r="BK14" s="245">
        <v>75.100000000000009</v>
      </c>
    </row>
    <row r="15" spans="1:63" s="121" customFormat="1" ht="13.8" x14ac:dyDescent="0.3">
      <c r="A15" s="121">
        <v>12</v>
      </c>
      <c r="B15" s="121" t="s">
        <v>0</v>
      </c>
      <c r="C15" s="121" t="s">
        <v>7</v>
      </c>
      <c r="D15" s="249">
        <v>254.84850806331701</v>
      </c>
      <c r="E15" s="134">
        <v>201.37776428565499</v>
      </c>
      <c r="F15" s="134">
        <v>233.33126401558201</v>
      </c>
      <c r="G15" s="134">
        <v>213.42982116336799</v>
      </c>
      <c r="H15" s="134">
        <v>212.06749673915101</v>
      </c>
      <c r="I15" s="134">
        <v>218.26856022715901</v>
      </c>
      <c r="J15" s="134">
        <v>175.82595059838101</v>
      </c>
      <c r="K15" s="134">
        <v>178.79561277068399</v>
      </c>
      <c r="L15" s="134">
        <v>147.28073427577601</v>
      </c>
      <c r="M15" s="134">
        <v>173.86976049760199</v>
      </c>
      <c r="N15" s="134">
        <v>179.24397003090399</v>
      </c>
      <c r="O15" s="250">
        <v>163.41203612891999</v>
      </c>
      <c r="P15" s="145">
        <f t="shared" si="4"/>
        <v>3.7621568949412021</v>
      </c>
      <c r="Q15" s="145">
        <f t="shared" si="1"/>
        <v>5.256944273518025</v>
      </c>
      <c r="R15" s="145">
        <f t="shared" si="1"/>
        <v>3.4235384640243858</v>
      </c>
      <c r="S15" s="145">
        <f t="shared" si="1"/>
        <v>2.7393000123645046</v>
      </c>
      <c r="T15" s="145">
        <f t="shared" si="1"/>
        <v>3.498251377231504</v>
      </c>
      <c r="U15" s="145">
        <f t="shared" si="1"/>
        <v>3.4872195719378025</v>
      </c>
      <c r="V15" s="145">
        <f t="shared" si="1"/>
        <v>2.6095066800988591</v>
      </c>
      <c r="W15" s="145">
        <f t="shared" si="1"/>
        <v>1.924706526408138</v>
      </c>
      <c r="X15" s="145">
        <f t="shared" si="1"/>
        <v>1.475152835766629</v>
      </c>
      <c r="Y15" s="145">
        <f t="shared" si="1"/>
        <v>1.6201964375347297</v>
      </c>
      <c r="Z15" s="145">
        <f t="shared" si="1"/>
        <v>1.5552352239518967</v>
      </c>
      <c r="AA15" s="145">
        <f t="shared" si="1"/>
        <v>1.4467771837636454</v>
      </c>
      <c r="AB15" s="279">
        <f t="shared" si="3"/>
        <v>3.333531825550256</v>
      </c>
      <c r="AC15" s="280">
        <f t="shared" si="2"/>
        <v>3.3107729434550763</v>
      </c>
      <c r="AD15" s="280">
        <f t="shared" si="2"/>
        <v>3.8647000251028079</v>
      </c>
      <c r="AE15" s="280">
        <f t="shared" si="2"/>
        <v>3.2784918765494315</v>
      </c>
      <c r="AF15" s="280">
        <f t="shared" si="2"/>
        <v>3.4609138594720688</v>
      </c>
      <c r="AG15" s="280">
        <f t="shared" si="2"/>
        <v>3.5433207829084257</v>
      </c>
      <c r="AH15" s="280">
        <f t="shared" si="2"/>
        <v>2.7919960396725849</v>
      </c>
      <c r="AI15" s="280">
        <f t="shared" si="2"/>
        <v>2.8201200752473814</v>
      </c>
      <c r="AJ15" s="280">
        <f t="shared" si="2"/>
        <v>2.2519989950424466</v>
      </c>
      <c r="AK15" s="280">
        <f t="shared" si="2"/>
        <v>2.4351507072493281</v>
      </c>
      <c r="AL15" s="280">
        <f t="shared" si="2"/>
        <v>2.359249358748325</v>
      </c>
      <c r="AM15" s="383">
        <f t="shared" si="2"/>
        <v>2.1912441988457254</v>
      </c>
      <c r="AN15" s="100">
        <v>67740</v>
      </c>
      <c r="AO15" s="100">
        <v>38307</v>
      </c>
      <c r="AP15" s="100">
        <v>68155</v>
      </c>
      <c r="AQ15" s="100">
        <v>77914</v>
      </c>
      <c r="AR15" s="100">
        <v>60621</v>
      </c>
      <c r="AS15" s="100">
        <v>62591</v>
      </c>
      <c r="AT15" s="100">
        <v>67379</v>
      </c>
      <c r="AU15" s="100">
        <v>92895</v>
      </c>
      <c r="AV15" s="100">
        <v>99841</v>
      </c>
      <c r="AW15" s="100">
        <v>107314</v>
      </c>
      <c r="AX15" s="100">
        <v>115252</v>
      </c>
      <c r="AY15" s="245">
        <v>112949</v>
      </c>
      <c r="AZ15" s="244">
        <v>76.449999999999989</v>
      </c>
      <c r="BA15" s="100">
        <v>60.824999999999996</v>
      </c>
      <c r="BB15" s="100">
        <v>60.375</v>
      </c>
      <c r="BC15" s="100">
        <v>65.100000000000009</v>
      </c>
      <c r="BD15" s="100">
        <v>61.274999999999999</v>
      </c>
      <c r="BE15" s="100">
        <v>61.599999999999994</v>
      </c>
      <c r="BF15" s="100">
        <v>62.975000000000001</v>
      </c>
      <c r="BG15" s="100">
        <v>63.4</v>
      </c>
      <c r="BH15" s="100">
        <v>65.400000000000006</v>
      </c>
      <c r="BI15" s="100">
        <v>71.399999999999991</v>
      </c>
      <c r="BJ15" s="100">
        <v>75.974999999999994</v>
      </c>
      <c r="BK15" s="245">
        <v>74.575000000000003</v>
      </c>
    </row>
    <row r="16" spans="1:63" s="121" customFormat="1" ht="13.8" x14ac:dyDescent="0.3">
      <c r="A16" s="121">
        <v>13</v>
      </c>
      <c r="B16" s="121" t="s">
        <v>0</v>
      </c>
      <c r="C16" s="121" t="s">
        <v>8</v>
      </c>
      <c r="D16" s="249">
        <v>34.1531683241205</v>
      </c>
      <c r="E16" s="134">
        <v>27.327316851848501</v>
      </c>
      <c r="F16" s="134">
        <v>28.977936711559401</v>
      </c>
      <c r="G16" s="134">
        <v>26.172200788452201</v>
      </c>
      <c r="H16" s="134">
        <v>19.0198412153429</v>
      </c>
      <c r="I16" s="134">
        <v>18.6657402599017</v>
      </c>
      <c r="J16" s="134">
        <v>17.357963225391199</v>
      </c>
      <c r="K16" s="134">
        <v>17.164001144153701</v>
      </c>
      <c r="L16" s="134">
        <v>19.102916630015699</v>
      </c>
      <c r="M16" s="134">
        <v>15.896313156003201</v>
      </c>
      <c r="N16" s="134">
        <v>15.2488233992029</v>
      </c>
      <c r="O16" s="250">
        <v>15.2621829656843</v>
      </c>
      <c r="P16" s="145">
        <f t="shared" si="4"/>
        <v>1.7575735037114297</v>
      </c>
      <c r="Q16" s="145">
        <f t="shared" si="1"/>
        <v>1.2878701565506621</v>
      </c>
      <c r="R16" s="145">
        <f t="shared" si="1"/>
        <v>1.6411585609990031</v>
      </c>
      <c r="S16" s="145">
        <f t="shared" si="1"/>
        <v>1.4661475989273545</v>
      </c>
      <c r="T16" s="145">
        <f t="shared" si="1"/>
        <v>1.2091443874979595</v>
      </c>
      <c r="U16" s="145">
        <f t="shared" si="1"/>
        <v>0.75627973987689723</v>
      </c>
      <c r="V16" s="145">
        <f t="shared" si="1"/>
        <v>0.69392992825582467</v>
      </c>
      <c r="W16" s="145">
        <f t="shared" si="1"/>
        <v>0.68549068030487248</v>
      </c>
      <c r="X16" s="145">
        <f t="shared" si="1"/>
        <v>0.78287433424923969</v>
      </c>
      <c r="Y16" s="145">
        <f t="shared" si="1"/>
        <v>0.5965964779884857</v>
      </c>
      <c r="Z16" s="145">
        <f t="shared" si="1"/>
        <v>0.54043179044524026</v>
      </c>
      <c r="AA16" s="145">
        <f t="shared" si="1"/>
        <v>0.53133905325457109</v>
      </c>
      <c r="AB16" s="279">
        <f t="shared" si="3"/>
        <v>2.2285917340372268</v>
      </c>
      <c r="AC16" s="280">
        <f t="shared" si="2"/>
        <v>1.737826190896566</v>
      </c>
      <c r="AD16" s="280">
        <f t="shared" si="2"/>
        <v>1.954666894540263</v>
      </c>
      <c r="AE16" s="280">
        <f t="shared" si="2"/>
        <v>1.7926164923597399</v>
      </c>
      <c r="AF16" s="280">
        <f t="shared" si="2"/>
        <v>1.296070951641765</v>
      </c>
      <c r="AG16" s="280">
        <f t="shared" si="2"/>
        <v>1.2464601175226511</v>
      </c>
      <c r="AH16" s="280">
        <f t="shared" si="2"/>
        <v>1.1495339884365035</v>
      </c>
      <c r="AI16" s="280">
        <f t="shared" si="2"/>
        <v>1.1002564835995963</v>
      </c>
      <c r="AJ16" s="280">
        <f t="shared" si="2"/>
        <v>1.2714087607331581</v>
      </c>
      <c r="AK16" s="280">
        <f t="shared" si="2"/>
        <v>1.0189944330771281</v>
      </c>
      <c r="AL16" s="280">
        <f t="shared" si="2"/>
        <v>0.97436571240913095</v>
      </c>
      <c r="AM16" s="383">
        <f t="shared" si="2"/>
        <v>0.95837883614972053</v>
      </c>
      <c r="AN16" s="100">
        <v>19432</v>
      </c>
      <c r="AO16" s="100">
        <v>21219</v>
      </c>
      <c r="AP16" s="100">
        <v>17657</v>
      </c>
      <c r="AQ16" s="100">
        <v>17851</v>
      </c>
      <c r="AR16" s="100">
        <v>15730</v>
      </c>
      <c r="AS16" s="100">
        <v>24681</v>
      </c>
      <c r="AT16" s="100">
        <v>25014</v>
      </c>
      <c r="AU16" s="100">
        <v>25039</v>
      </c>
      <c r="AV16" s="100">
        <v>24401</v>
      </c>
      <c r="AW16" s="100">
        <v>26645</v>
      </c>
      <c r="AX16" s="100">
        <v>28216</v>
      </c>
      <c r="AY16" s="245">
        <v>28724</v>
      </c>
      <c r="AZ16" s="244">
        <v>15.324999999999999</v>
      </c>
      <c r="BA16" s="100">
        <v>15.725</v>
      </c>
      <c r="BB16" s="100">
        <v>14.824999999999999</v>
      </c>
      <c r="BC16" s="100">
        <v>14.6</v>
      </c>
      <c r="BD16" s="100">
        <v>14.675000000000001</v>
      </c>
      <c r="BE16" s="100">
        <v>14.975</v>
      </c>
      <c r="BF16" s="100">
        <v>15.099999999999998</v>
      </c>
      <c r="BG16" s="100">
        <v>15.6</v>
      </c>
      <c r="BH16" s="100">
        <v>15.024999999999999</v>
      </c>
      <c r="BI16" s="100">
        <v>15.600000000000001</v>
      </c>
      <c r="BJ16" s="100">
        <v>15.65</v>
      </c>
      <c r="BK16" s="245">
        <v>15.925000000000001</v>
      </c>
    </row>
    <row r="17" spans="1:63" s="121" customFormat="1" ht="13.8" x14ac:dyDescent="0.3">
      <c r="A17" s="121">
        <v>14</v>
      </c>
      <c r="B17" s="121" t="s">
        <v>0</v>
      </c>
      <c r="C17" s="121" t="s">
        <v>40</v>
      </c>
      <c r="D17" s="249">
        <v>150.732536942102</v>
      </c>
      <c r="E17" s="134">
        <v>136.18304690122</v>
      </c>
      <c r="F17" s="134">
        <v>149.56601297860399</v>
      </c>
      <c r="G17" s="134">
        <v>146.09567009161799</v>
      </c>
      <c r="H17" s="134">
        <v>145.34665558349499</v>
      </c>
      <c r="I17" s="134">
        <v>146.08194309840201</v>
      </c>
      <c r="J17" s="134">
        <v>134.21195106144199</v>
      </c>
      <c r="K17" s="134">
        <v>123.000294828188</v>
      </c>
      <c r="L17" s="134">
        <v>117.60555519658</v>
      </c>
      <c r="M17" s="134">
        <v>112.146805250179</v>
      </c>
      <c r="N17" s="134">
        <v>105.11918509373</v>
      </c>
      <c r="O17" s="250">
        <v>103.155155670881</v>
      </c>
      <c r="P17" s="145">
        <f t="shared" ref="P17:P39" si="5">(D17*1000)/AN17</f>
        <v>3.5274750635862024</v>
      </c>
      <c r="Q17" s="145">
        <f t="shared" si="1"/>
        <v>3.6125698835774727</v>
      </c>
      <c r="R17" s="145">
        <f t="shared" si="1"/>
        <v>3.8727605639203522</v>
      </c>
      <c r="S17" s="145">
        <f t="shared" si="1"/>
        <v>3.6974076909274922</v>
      </c>
      <c r="T17" s="145">
        <f t="shared" si="1"/>
        <v>4.0746448258668098</v>
      </c>
      <c r="U17" s="145">
        <f t="shared" si="1"/>
        <v>4.555948824176709</v>
      </c>
      <c r="V17" s="145">
        <f t="shared" si="1"/>
        <v>3.9933336624547593</v>
      </c>
      <c r="W17" s="145">
        <f t="shared" si="1"/>
        <v>3.7556195178219904</v>
      </c>
      <c r="X17" s="145">
        <f t="shared" si="1"/>
        <v>3.3471526410684196</v>
      </c>
      <c r="Y17" s="145">
        <f t="shared" si="1"/>
        <v>3.5053544603562963</v>
      </c>
      <c r="Z17" s="145">
        <f t="shared" si="1"/>
        <v>3.2996165827650823</v>
      </c>
      <c r="AA17" s="145">
        <f t="shared" si="1"/>
        <v>3.2907504919412065</v>
      </c>
      <c r="AB17" s="279">
        <f t="shared" si="3"/>
        <v>2.7759214906464456</v>
      </c>
      <c r="AC17" s="280">
        <f t="shared" si="2"/>
        <v>2.6611245119925742</v>
      </c>
      <c r="AD17" s="280">
        <f t="shared" si="2"/>
        <v>3.0261206470127266</v>
      </c>
      <c r="AE17" s="280">
        <f t="shared" si="2"/>
        <v>2.890122059181365</v>
      </c>
      <c r="AF17" s="280">
        <f t="shared" si="2"/>
        <v>2.8838622139582335</v>
      </c>
      <c r="AG17" s="280">
        <f t="shared" si="2"/>
        <v>3.0933180116125358</v>
      </c>
      <c r="AH17" s="280">
        <f t="shared" si="2"/>
        <v>2.8723799050067842</v>
      </c>
      <c r="AI17" s="280">
        <f t="shared" si="2"/>
        <v>2.6739194527866958</v>
      </c>
      <c r="AJ17" s="280">
        <f t="shared" si="2"/>
        <v>2.6004545095982312</v>
      </c>
      <c r="AK17" s="280">
        <f t="shared" si="2"/>
        <v>2.5018807640865366</v>
      </c>
      <c r="AL17" s="280">
        <f t="shared" si="2"/>
        <v>2.3622288785107863</v>
      </c>
      <c r="AM17" s="383">
        <f t="shared" si="2"/>
        <v>2.3338270513773987</v>
      </c>
      <c r="AN17" s="100">
        <v>42731</v>
      </c>
      <c r="AO17" s="100">
        <v>37697</v>
      </c>
      <c r="AP17" s="100">
        <v>38620</v>
      </c>
      <c r="AQ17" s="100">
        <v>39513</v>
      </c>
      <c r="AR17" s="100">
        <v>35671</v>
      </c>
      <c r="AS17" s="100">
        <v>32064</v>
      </c>
      <c r="AT17" s="100">
        <v>33609</v>
      </c>
      <c r="AU17" s="100">
        <v>32751</v>
      </c>
      <c r="AV17" s="100">
        <v>35136</v>
      </c>
      <c r="AW17" s="100">
        <v>31993</v>
      </c>
      <c r="AX17" s="100">
        <v>31858</v>
      </c>
      <c r="AY17" s="245">
        <v>31347</v>
      </c>
      <c r="AZ17" s="244">
        <v>54.300000000000004</v>
      </c>
      <c r="BA17" s="100">
        <v>51.174999999999997</v>
      </c>
      <c r="BB17" s="100">
        <v>49.424999999999997</v>
      </c>
      <c r="BC17" s="100">
        <v>50.55</v>
      </c>
      <c r="BD17" s="100">
        <v>50.400000000000006</v>
      </c>
      <c r="BE17" s="100">
        <v>47.225000000000001</v>
      </c>
      <c r="BF17" s="100">
        <v>46.725000000000001</v>
      </c>
      <c r="BG17" s="100">
        <v>46</v>
      </c>
      <c r="BH17" s="100">
        <v>45.224999999999994</v>
      </c>
      <c r="BI17" s="100">
        <v>44.825000000000003</v>
      </c>
      <c r="BJ17" s="100">
        <v>44.5</v>
      </c>
      <c r="BK17" s="245">
        <v>44.199999999999996</v>
      </c>
    </row>
    <row r="18" spans="1:63" s="121" customFormat="1" ht="13.8" x14ac:dyDescent="0.3">
      <c r="A18" s="121">
        <v>15</v>
      </c>
      <c r="B18" s="121" t="s">
        <v>28</v>
      </c>
      <c r="C18" s="121" t="s">
        <v>41</v>
      </c>
      <c r="D18" s="249">
        <v>10280.605562327401</v>
      </c>
      <c r="E18" s="134">
        <v>10561.0843296073</v>
      </c>
      <c r="F18" s="134">
        <v>13005.825756292101</v>
      </c>
      <c r="G18" s="134">
        <v>10636.0232453928</v>
      </c>
      <c r="H18" s="134">
        <v>9938.2898144433802</v>
      </c>
      <c r="I18" s="134">
        <v>9573.43057049651</v>
      </c>
      <c r="J18" s="134">
        <v>8452.2963344722393</v>
      </c>
      <c r="K18" s="134">
        <v>8336.7253775990102</v>
      </c>
      <c r="L18" s="134">
        <v>8479.1851371251505</v>
      </c>
      <c r="M18" s="134">
        <v>8383.7313827041598</v>
      </c>
      <c r="N18" s="134">
        <v>8231.4011851770392</v>
      </c>
      <c r="O18" s="250">
        <v>7088.3681031716897</v>
      </c>
      <c r="P18" s="145">
        <f t="shared" si="5"/>
        <v>82.517482260006261</v>
      </c>
      <c r="Q18" s="145">
        <f t="shared" si="1"/>
        <v>86.802481586015219</v>
      </c>
      <c r="R18" s="145">
        <f t="shared" si="1"/>
        <v>106.56931487198648</v>
      </c>
      <c r="S18" s="145">
        <f t="shared" si="1"/>
        <v>85.238888317688065</v>
      </c>
      <c r="T18" s="145">
        <f t="shared" si="1"/>
        <v>71.021773380427632</v>
      </c>
      <c r="U18" s="145">
        <f t="shared" si="1"/>
        <v>70.517833591117423</v>
      </c>
      <c r="V18" s="145">
        <f t="shared" si="1"/>
        <v>59.967905201758384</v>
      </c>
      <c r="W18" s="145">
        <f t="shared" si="1"/>
        <v>57.889906100958335</v>
      </c>
      <c r="X18" s="145">
        <f t="shared" si="1"/>
        <v>61.437137805767179</v>
      </c>
      <c r="Y18" s="145">
        <f t="shared" si="1"/>
        <v>63.553559709998488</v>
      </c>
      <c r="Z18" s="145">
        <f t="shared" si="1"/>
        <v>62.984170060272703</v>
      </c>
      <c r="AA18" s="145">
        <f t="shared" si="1"/>
        <v>52.687519349257371</v>
      </c>
      <c r="AB18" s="279">
        <f t="shared" si="3"/>
        <v>200.40166788162574</v>
      </c>
      <c r="AC18" s="280">
        <f t="shared" si="2"/>
        <v>203.39112815806067</v>
      </c>
      <c r="AD18" s="280">
        <f t="shared" si="2"/>
        <v>253.77220987887026</v>
      </c>
      <c r="AE18" s="280">
        <f t="shared" si="2"/>
        <v>199.92524897354886</v>
      </c>
      <c r="AF18" s="280">
        <f t="shared" si="2"/>
        <v>184.89841515243495</v>
      </c>
      <c r="AG18" s="280">
        <f t="shared" si="2"/>
        <v>172.96170859072288</v>
      </c>
      <c r="AH18" s="280">
        <f t="shared" si="2"/>
        <v>149.07048208945747</v>
      </c>
      <c r="AI18" s="280">
        <f t="shared" si="2"/>
        <v>146.45103869299973</v>
      </c>
      <c r="AJ18" s="280">
        <f t="shared" si="2"/>
        <v>148.49711273424086</v>
      </c>
      <c r="AK18" s="280">
        <f t="shared" si="2"/>
        <v>144.8592895499639</v>
      </c>
      <c r="AL18" s="280">
        <f t="shared" si="2"/>
        <v>142.84427219396164</v>
      </c>
      <c r="AM18" s="383">
        <f t="shared" si="2"/>
        <v>121.16868552430239</v>
      </c>
      <c r="AN18" s="100">
        <v>124587</v>
      </c>
      <c r="AO18" s="100">
        <v>121668</v>
      </c>
      <c r="AP18" s="100">
        <v>122041</v>
      </c>
      <c r="AQ18" s="100">
        <v>124779</v>
      </c>
      <c r="AR18" s="100">
        <v>139933</v>
      </c>
      <c r="AS18" s="100">
        <v>135759</v>
      </c>
      <c r="AT18" s="100">
        <v>140947</v>
      </c>
      <c r="AU18" s="100">
        <v>144010</v>
      </c>
      <c r="AV18" s="100">
        <v>138014</v>
      </c>
      <c r="AW18" s="100">
        <v>131916</v>
      </c>
      <c r="AX18" s="100">
        <v>130690</v>
      </c>
      <c r="AY18" s="245">
        <v>134536</v>
      </c>
      <c r="AZ18" s="244">
        <v>51.3</v>
      </c>
      <c r="BA18" s="100">
        <v>51.924999999999997</v>
      </c>
      <c r="BB18" s="100">
        <v>51.25</v>
      </c>
      <c r="BC18" s="100">
        <v>53.2</v>
      </c>
      <c r="BD18" s="100">
        <v>53.750000000000007</v>
      </c>
      <c r="BE18" s="100">
        <v>55.349999999999994</v>
      </c>
      <c r="BF18" s="100">
        <v>56.7</v>
      </c>
      <c r="BG18" s="100">
        <v>56.924999999999997</v>
      </c>
      <c r="BH18" s="100">
        <v>57.099999999999994</v>
      </c>
      <c r="BI18" s="100">
        <v>57.875</v>
      </c>
      <c r="BJ18" s="100">
        <v>57.625</v>
      </c>
      <c r="BK18" s="245">
        <v>58.5</v>
      </c>
    </row>
    <row r="19" spans="1:63" s="121" customFormat="1" ht="13.8" x14ac:dyDescent="0.3">
      <c r="A19" s="121">
        <v>16</v>
      </c>
      <c r="B19" s="121" t="s">
        <v>24</v>
      </c>
      <c r="C19" s="121" t="s">
        <v>9</v>
      </c>
      <c r="D19" s="249">
        <v>1997.66706713486</v>
      </c>
      <c r="E19" s="134">
        <v>1963.49800612383</v>
      </c>
      <c r="F19" s="134">
        <v>2069.2398490403002</v>
      </c>
      <c r="G19" s="134">
        <v>2090.49092608712</v>
      </c>
      <c r="H19" s="134">
        <v>2039.1953789678601</v>
      </c>
      <c r="I19" s="134">
        <v>2016.9539051352999</v>
      </c>
      <c r="J19" s="134">
        <v>1950.14331860728</v>
      </c>
      <c r="K19" s="134">
        <v>1994.9284699559901</v>
      </c>
      <c r="L19" s="134">
        <v>1929.6010998295601</v>
      </c>
      <c r="M19" s="134">
        <v>1832.1100196483201</v>
      </c>
      <c r="N19" s="134">
        <v>1807.3950341239499</v>
      </c>
      <c r="O19" s="250">
        <v>1795.2873050804801</v>
      </c>
      <c r="P19" s="145">
        <f t="shared" si="5"/>
        <v>8.3034078206982169</v>
      </c>
      <c r="Q19" s="145">
        <f t="shared" si="1"/>
        <v>8.0313236507028396</v>
      </c>
      <c r="R19" s="145">
        <f t="shared" si="1"/>
        <v>8.5632458307756938</v>
      </c>
      <c r="S19" s="145">
        <f t="shared" si="1"/>
        <v>8.388841552683278</v>
      </c>
      <c r="T19" s="145">
        <f t="shared" si="1"/>
        <v>8.2293645108572004</v>
      </c>
      <c r="U19" s="145">
        <f t="shared" si="1"/>
        <v>8.4423874677084907</v>
      </c>
      <c r="V19" s="145">
        <f t="shared" si="1"/>
        <v>7.8916108977455126</v>
      </c>
      <c r="W19" s="145">
        <f t="shared" si="1"/>
        <v>7.576233963845409</v>
      </c>
      <c r="X19" s="145">
        <f t="shared" si="1"/>
        <v>7.351505464591412</v>
      </c>
      <c r="Y19" s="145">
        <f t="shared" si="1"/>
        <v>6.5339159045945792</v>
      </c>
      <c r="Z19" s="145">
        <f t="shared" si="1"/>
        <v>6.2400353333354621</v>
      </c>
      <c r="AA19" s="145">
        <f t="shared" si="1"/>
        <v>6.1063570952693684</v>
      </c>
      <c r="AB19" s="279">
        <f t="shared" si="3"/>
        <v>6.7597227548764405</v>
      </c>
      <c r="AC19" s="280">
        <f t="shared" si="2"/>
        <v>6.6469126815295532</v>
      </c>
      <c r="AD19" s="280">
        <f t="shared" si="2"/>
        <v>6.8997660854961662</v>
      </c>
      <c r="AE19" s="280">
        <f t="shared" si="2"/>
        <v>6.6233375876027569</v>
      </c>
      <c r="AF19" s="280">
        <f t="shared" si="2"/>
        <v>6.3467020820661695</v>
      </c>
      <c r="AG19" s="280">
        <f t="shared" si="2"/>
        <v>6.2174904597265712</v>
      </c>
      <c r="AH19" s="280">
        <f t="shared" si="2"/>
        <v>5.8681812039638306</v>
      </c>
      <c r="AI19" s="280">
        <f t="shared" si="2"/>
        <v>5.8365373609010831</v>
      </c>
      <c r="AJ19" s="280">
        <f t="shared" si="2"/>
        <v>5.5432378621935081</v>
      </c>
      <c r="AK19" s="280">
        <f t="shared" si="2"/>
        <v>4.9068899086664075</v>
      </c>
      <c r="AL19" s="280">
        <f t="shared" si="2"/>
        <v>4.678128728158276</v>
      </c>
      <c r="AM19" s="383">
        <f t="shared" si="2"/>
        <v>4.6198849847670616</v>
      </c>
      <c r="AN19" s="100">
        <v>240584</v>
      </c>
      <c r="AO19" s="100">
        <v>244480</v>
      </c>
      <c r="AP19" s="100">
        <v>241642</v>
      </c>
      <c r="AQ19" s="100">
        <v>249199</v>
      </c>
      <c r="AR19" s="100">
        <v>247795</v>
      </c>
      <c r="AS19" s="100">
        <v>238908</v>
      </c>
      <c r="AT19" s="100">
        <v>247116</v>
      </c>
      <c r="AU19" s="100">
        <v>263314</v>
      </c>
      <c r="AV19" s="100">
        <v>262477</v>
      </c>
      <c r="AW19" s="100">
        <v>280400</v>
      </c>
      <c r="AX19" s="100">
        <v>289645</v>
      </c>
      <c r="AY19" s="245">
        <v>294003</v>
      </c>
      <c r="AZ19" s="244">
        <v>295.52499999999998</v>
      </c>
      <c r="BA19" s="100">
        <v>295.39999999999998</v>
      </c>
      <c r="BB19" s="100">
        <v>299.89999999999998</v>
      </c>
      <c r="BC19" s="100">
        <v>315.625</v>
      </c>
      <c r="BD19" s="100">
        <v>321.29999999999995</v>
      </c>
      <c r="BE19" s="100">
        <v>324.40000000000003</v>
      </c>
      <c r="BF19" s="100">
        <v>332.32499999999999</v>
      </c>
      <c r="BG19" s="100">
        <v>341.8</v>
      </c>
      <c r="BH19" s="100">
        <v>348.1</v>
      </c>
      <c r="BI19" s="100">
        <v>373.37500000000006</v>
      </c>
      <c r="BJ19" s="100">
        <v>386.35</v>
      </c>
      <c r="BK19" s="245">
        <v>388.6</v>
      </c>
    </row>
    <row r="20" spans="1:63" s="121" customFormat="1" ht="13.8" x14ac:dyDescent="0.3">
      <c r="A20" s="121">
        <v>17</v>
      </c>
      <c r="B20" s="121" t="s">
        <v>29</v>
      </c>
      <c r="C20" s="121" t="s">
        <v>10</v>
      </c>
      <c r="D20" s="249">
        <v>2043.06854103469</v>
      </c>
      <c r="E20" s="134">
        <v>1875.01614520665</v>
      </c>
      <c r="F20" s="134">
        <v>1963.93496021275</v>
      </c>
      <c r="G20" s="134">
        <v>2023.47475667817</v>
      </c>
      <c r="H20" s="134">
        <v>1836.29045867174</v>
      </c>
      <c r="I20" s="134">
        <v>1821.48844167076</v>
      </c>
      <c r="J20" s="134">
        <v>1697.91074806749</v>
      </c>
      <c r="K20" s="134">
        <v>1679.08102495603</v>
      </c>
      <c r="L20" s="134">
        <v>1651.60319334787</v>
      </c>
      <c r="M20" s="134">
        <v>1608.7789818675001</v>
      </c>
      <c r="N20" s="134">
        <v>1622.4532906223801</v>
      </c>
      <c r="O20" s="250">
        <v>1595.5330344054701</v>
      </c>
      <c r="P20" s="145">
        <f t="shared" si="5"/>
        <v>6.341171978840781</v>
      </c>
      <c r="Q20" s="145">
        <f t="shared" ref="Q20:AA35" si="6">(E20*1000)/AO20</f>
        <v>5.8044105252610416</v>
      </c>
      <c r="R20" s="145">
        <f t="shared" si="6"/>
        <v>5.816791536977389</v>
      </c>
      <c r="S20" s="145">
        <f t="shared" si="6"/>
        <v>5.7708205780822155</v>
      </c>
      <c r="T20" s="145">
        <f t="shared" si="6"/>
        <v>5.2330130909270034</v>
      </c>
      <c r="U20" s="145">
        <f t="shared" si="6"/>
        <v>4.8812662743515771</v>
      </c>
      <c r="V20" s="145">
        <f t="shared" si="6"/>
        <v>4.2719679461459439</v>
      </c>
      <c r="W20" s="145">
        <f t="shared" si="6"/>
        <v>4.0398844753601315</v>
      </c>
      <c r="X20" s="145">
        <f t="shared" si="6"/>
        <v>3.769286158804197</v>
      </c>
      <c r="Y20" s="145">
        <f t="shared" si="6"/>
        <v>3.5582300225544041</v>
      </c>
      <c r="Z20" s="145">
        <f t="shared" si="6"/>
        <v>3.4925267261271769</v>
      </c>
      <c r="AA20" s="145">
        <f t="shared" si="6"/>
        <v>3.3544619083675222</v>
      </c>
      <c r="AB20" s="279">
        <f t="shared" si="3"/>
        <v>3.8256128471766502</v>
      </c>
      <c r="AC20" s="280">
        <f t="shared" ref="AC20:AC39" si="7">(E20*1000)/(BA20*1000)</f>
        <v>3.48629413881216</v>
      </c>
      <c r="AD20" s="280">
        <f t="shared" ref="AD20:AD39" si="8">(F20*1000)/(BB20*1000)</f>
        <v>3.6233291088284671</v>
      </c>
      <c r="AE20" s="280">
        <f t="shared" ref="AE20:AE39" si="9">(G20*1000)/(BC20*1000)</f>
        <v>3.6757034635389103</v>
      </c>
      <c r="AF20" s="280">
        <f t="shared" ref="AF20:AF39" si="10">(H20*1000)/(BD20*1000)</f>
        <v>3.3408359113467481</v>
      </c>
      <c r="AG20" s="280">
        <f t="shared" ref="AG20:AG39" si="11">(I20*1000)/(BE20*1000)</f>
        <v>3.3011434763640253</v>
      </c>
      <c r="AH20" s="280">
        <f t="shared" ref="AH20:AH39" si="12">(J20*1000)/(BF20*1000)</f>
        <v>3.0310362798544919</v>
      </c>
      <c r="AI20" s="280">
        <f t="shared" ref="AI20:AI39" si="13">(K20*1000)/(BG20*1000)</f>
        <v>2.9870242827770159</v>
      </c>
      <c r="AJ20" s="280">
        <f t="shared" ref="AJ20:AJ39" si="14">(L20*1000)/(BH20*1000)</f>
        <v>2.9334455723065047</v>
      </c>
      <c r="AK20" s="280">
        <f t="shared" ref="AK20:AK39" si="15">(M20*1000)/(BI20*1000)</f>
        <v>2.7998241939914723</v>
      </c>
      <c r="AL20" s="280">
        <f t="shared" ref="AL20:AL39" si="16">(N20*1000)/(BJ20*1000)</f>
        <v>2.8347222689305154</v>
      </c>
      <c r="AM20" s="383">
        <f t="shared" ref="AM20:AM39" si="17">(O20*1000)/(BK20*1000)</f>
        <v>2.7957473881294379</v>
      </c>
      <c r="AN20" s="100">
        <v>322191</v>
      </c>
      <c r="AO20" s="100">
        <v>323033</v>
      </c>
      <c r="AP20" s="100">
        <v>337632</v>
      </c>
      <c r="AQ20" s="100">
        <v>350639</v>
      </c>
      <c r="AR20" s="100">
        <v>350905</v>
      </c>
      <c r="AS20" s="100">
        <v>373159</v>
      </c>
      <c r="AT20" s="100">
        <v>397454</v>
      </c>
      <c r="AU20" s="100">
        <v>415626</v>
      </c>
      <c r="AV20" s="100">
        <v>438174</v>
      </c>
      <c r="AW20" s="100">
        <v>452129</v>
      </c>
      <c r="AX20" s="100">
        <v>464550</v>
      </c>
      <c r="AY20" s="245">
        <v>475645</v>
      </c>
      <c r="AZ20" s="244">
        <v>534.04999999999995</v>
      </c>
      <c r="BA20" s="100">
        <v>537.82500000000005</v>
      </c>
      <c r="BB20" s="100">
        <v>542.02499999999998</v>
      </c>
      <c r="BC20" s="100">
        <v>550.5</v>
      </c>
      <c r="BD20" s="100">
        <v>549.65</v>
      </c>
      <c r="BE20" s="100">
        <v>551.77499999999998</v>
      </c>
      <c r="BF20" s="100">
        <v>560.17499999999995</v>
      </c>
      <c r="BG20" s="100">
        <v>562.125</v>
      </c>
      <c r="BH20" s="100">
        <v>563.02500000000009</v>
      </c>
      <c r="BI20" s="100">
        <v>574.6</v>
      </c>
      <c r="BJ20" s="100">
        <v>572.34999999999991</v>
      </c>
      <c r="BK20" s="245">
        <v>570.70000000000005</v>
      </c>
    </row>
    <row r="21" spans="1:63" s="121" customFormat="1" ht="13.8" x14ac:dyDescent="0.3">
      <c r="A21" s="121">
        <v>18</v>
      </c>
      <c r="B21" s="121" t="s">
        <v>241</v>
      </c>
      <c r="C21" s="121" t="s">
        <v>42</v>
      </c>
      <c r="D21" s="249">
        <v>11408.488624350501</v>
      </c>
      <c r="E21" s="134">
        <v>10835.805424725701</v>
      </c>
      <c r="F21" s="134">
        <v>10482.3710525196</v>
      </c>
      <c r="G21" s="134">
        <v>8456.2488586579293</v>
      </c>
      <c r="H21" s="134">
        <v>7857.7947636419303</v>
      </c>
      <c r="I21" s="134">
        <v>8391.1730832761004</v>
      </c>
      <c r="J21" s="134">
        <v>9003.9270373151194</v>
      </c>
      <c r="K21" s="134">
        <v>10618.3976063603</v>
      </c>
      <c r="L21" s="134">
        <v>10552.270834789901</v>
      </c>
      <c r="M21" s="134">
        <v>9167.4900369034694</v>
      </c>
      <c r="N21" s="134">
        <v>9547.0654523755602</v>
      </c>
      <c r="O21" s="250">
        <v>9386.1537113966697</v>
      </c>
      <c r="P21" s="145">
        <f t="shared" si="5"/>
        <v>69.20400978053479</v>
      </c>
      <c r="Q21" s="145">
        <f t="shared" si="6"/>
        <v>73.264899862241805</v>
      </c>
      <c r="R21" s="145">
        <f t="shared" si="6"/>
        <v>66.646560992094507</v>
      </c>
      <c r="S21" s="145">
        <f t="shared" si="6"/>
        <v>48.995885409192425</v>
      </c>
      <c r="T21" s="145">
        <f t="shared" si="6"/>
        <v>46.49912871708009</v>
      </c>
      <c r="U21" s="145">
        <f t="shared" si="6"/>
        <v>48.397583823255857</v>
      </c>
      <c r="V21" s="145">
        <f t="shared" si="6"/>
        <v>51.070174058110204</v>
      </c>
      <c r="W21" s="145">
        <f t="shared" si="6"/>
        <v>61.357450140185946</v>
      </c>
      <c r="X21" s="145">
        <f t="shared" si="6"/>
        <v>60.615275408648024</v>
      </c>
      <c r="Y21" s="145">
        <f t="shared" si="6"/>
        <v>52.17219853003408</v>
      </c>
      <c r="Z21" s="145">
        <f t="shared" si="6"/>
        <v>54.243765460677153</v>
      </c>
      <c r="AA21" s="145">
        <f t="shared" si="6"/>
        <v>53.638842157157463</v>
      </c>
      <c r="AB21" s="279">
        <f t="shared" si="3"/>
        <v>47.579975495153796</v>
      </c>
      <c r="AC21" s="280">
        <f t="shared" si="7"/>
        <v>46.605614730003012</v>
      </c>
      <c r="AD21" s="280">
        <f t="shared" si="8"/>
        <v>44.548963249127077</v>
      </c>
      <c r="AE21" s="280">
        <f t="shared" si="9"/>
        <v>35.396604682536335</v>
      </c>
      <c r="AF21" s="280">
        <f t="shared" si="10"/>
        <v>33.412542845293636</v>
      </c>
      <c r="AG21" s="280">
        <f t="shared" si="11"/>
        <v>35.802338488644693</v>
      </c>
      <c r="AH21" s="280">
        <f t="shared" si="12"/>
        <v>39.007590327369734</v>
      </c>
      <c r="AI21" s="280">
        <f t="shared" si="13"/>
        <v>46.592354569373853</v>
      </c>
      <c r="AJ21" s="280">
        <f t="shared" si="14"/>
        <v>45.513352748716407</v>
      </c>
      <c r="AK21" s="280">
        <f t="shared" si="15"/>
        <v>38.714062655842355</v>
      </c>
      <c r="AL21" s="280">
        <f t="shared" si="16"/>
        <v>39.159415309169653</v>
      </c>
      <c r="AM21" s="383">
        <f t="shared" si="17"/>
        <v>38.02756492007159</v>
      </c>
      <c r="AN21" s="100">
        <v>164853</v>
      </c>
      <c r="AO21" s="100">
        <v>147899</v>
      </c>
      <c r="AP21" s="100">
        <v>157283</v>
      </c>
      <c r="AQ21" s="100">
        <v>172591</v>
      </c>
      <c r="AR21" s="100">
        <v>168988</v>
      </c>
      <c r="AS21" s="100">
        <v>173380</v>
      </c>
      <c r="AT21" s="100">
        <v>176305</v>
      </c>
      <c r="AU21" s="100">
        <v>173058</v>
      </c>
      <c r="AV21" s="100">
        <v>174086</v>
      </c>
      <c r="AW21" s="100">
        <v>175716</v>
      </c>
      <c r="AX21" s="100">
        <v>176003</v>
      </c>
      <c r="AY21" s="245">
        <v>174988</v>
      </c>
      <c r="AZ21" s="244">
        <v>239.77500000000001</v>
      </c>
      <c r="BA21" s="100">
        <v>232.5</v>
      </c>
      <c r="BB21" s="100">
        <v>235.3</v>
      </c>
      <c r="BC21" s="100">
        <v>238.9</v>
      </c>
      <c r="BD21" s="100">
        <v>235.17499999999998</v>
      </c>
      <c r="BE21" s="100">
        <v>234.375</v>
      </c>
      <c r="BF21" s="100">
        <v>230.82499999999999</v>
      </c>
      <c r="BG21" s="100">
        <v>227.89999999999998</v>
      </c>
      <c r="BH21" s="100">
        <v>231.85000000000002</v>
      </c>
      <c r="BI21" s="100">
        <v>236.8</v>
      </c>
      <c r="BJ21" s="100">
        <v>243.79999999999998</v>
      </c>
      <c r="BK21" s="245">
        <v>246.82499999999999</v>
      </c>
    </row>
    <row r="22" spans="1:63" s="121" customFormat="1" ht="13.8" x14ac:dyDescent="0.3">
      <c r="A22" s="121">
        <v>19</v>
      </c>
      <c r="B22" s="121" t="s">
        <v>29</v>
      </c>
      <c r="C22" s="121" t="s">
        <v>11</v>
      </c>
      <c r="D22" s="249">
        <v>85.278040560415604</v>
      </c>
      <c r="E22" s="134">
        <v>85.212480676646095</v>
      </c>
      <c r="F22" s="134">
        <v>89.717589217048797</v>
      </c>
      <c r="G22" s="134">
        <v>84.946811615900501</v>
      </c>
      <c r="H22" s="134">
        <v>79.656245266710599</v>
      </c>
      <c r="I22" s="134">
        <v>79.241290833950401</v>
      </c>
      <c r="J22" s="134">
        <v>76.965633474160796</v>
      </c>
      <c r="K22" s="134">
        <v>78.153560798029702</v>
      </c>
      <c r="L22" s="134">
        <v>76.058194325058494</v>
      </c>
      <c r="M22" s="134">
        <v>74.553293615950807</v>
      </c>
      <c r="N22" s="134">
        <v>72.4787751866496</v>
      </c>
      <c r="O22" s="250">
        <v>70.985101581839203</v>
      </c>
      <c r="P22" s="145">
        <f t="shared" si="5"/>
        <v>1.4908487711825948</v>
      </c>
      <c r="Q22" s="145">
        <f t="shared" si="6"/>
        <v>1.514350109768013</v>
      </c>
      <c r="R22" s="145">
        <f t="shared" si="6"/>
        <v>1.5501423573621438</v>
      </c>
      <c r="S22" s="145">
        <f t="shared" si="6"/>
        <v>1.4306349531956903</v>
      </c>
      <c r="T22" s="145">
        <f t="shared" si="6"/>
        <v>1.3177865777740929</v>
      </c>
      <c r="U22" s="145">
        <f t="shared" si="6"/>
        <v>1.2604592367052732</v>
      </c>
      <c r="V22" s="145">
        <f t="shared" si="6"/>
        <v>1.1777810105001041</v>
      </c>
      <c r="W22" s="145">
        <f t="shared" si="6"/>
        <v>1.1282454280067808</v>
      </c>
      <c r="X22" s="145">
        <f t="shared" si="6"/>
        <v>1.0473305837851101</v>
      </c>
      <c r="Y22" s="145">
        <f t="shared" si="6"/>
        <v>1.007476940756092</v>
      </c>
      <c r="Z22" s="145">
        <f t="shared" si="6"/>
        <v>0.98527466880522008</v>
      </c>
      <c r="AA22" s="145">
        <f t="shared" si="6"/>
        <v>0.9591025993330704</v>
      </c>
      <c r="AB22" s="279">
        <f t="shared" si="3"/>
        <v>0.61483807181265759</v>
      </c>
      <c r="AC22" s="280">
        <f t="shared" si="7"/>
        <v>0.59672605515858612</v>
      </c>
      <c r="AD22" s="280">
        <f t="shared" si="8"/>
        <v>0.60866749808038534</v>
      </c>
      <c r="AE22" s="280">
        <f t="shared" si="9"/>
        <v>0.55484527508752768</v>
      </c>
      <c r="AF22" s="280">
        <f t="shared" si="10"/>
        <v>0.49668742177216274</v>
      </c>
      <c r="AG22" s="280">
        <f t="shared" si="11"/>
        <v>0.46612524019970825</v>
      </c>
      <c r="AH22" s="280">
        <f t="shared" si="12"/>
        <v>0.43631311493288444</v>
      </c>
      <c r="AI22" s="280">
        <f t="shared" si="13"/>
        <v>0.42474761303277014</v>
      </c>
      <c r="AJ22" s="280">
        <f t="shared" si="14"/>
        <v>0.38608220469572835</v>
      </c>
      <c r="AK22" s="280">
        <f t="shared" si="15"/>
        <v>0.37086578095237321</v>
      </c>
      <c r="AL22" s="280">
        <f t="shared" si="16"/>
        <v>0.36665625489641884</v>
      </c>
      <c r="AM22" s="383">
        <f t="shared" si="17"/>
        <v>0.35162898616390936</v>
      </c>
      <c r="AN22" s="100">
        <v>57201</v>
      </c>
      <c r="AO22" s="100">
        <v>56270</v>
      </c>
      <c r="AP22" s="100">
        <v>57877</v>
      </c>
      <c r="AQ22" s="100">
        <v>59377</v>
      </c>
      <c r="AR22" s="100">
        <v>60447</v>
      </c>
      <c r="AS22" s="100">
        <v>62867</v>
      </c>
      <c r="AT22" s="100">
        <v>65348</v>
      </c>
      <c r="AU22" s="100">
        <v>69270</v>
      </c>
      <c r="AV22" s="100">
        <v>72621</v>
      </c>
      <c r="AW22" s="100">
        <v>74000</v>
      </c>
      <c r="AX22" s="100">
        <v>73562</v>
      </c>
      <c r="AY22" s="245">
        <v>74012</v>
      </c>
      <c r="AZ22" s="244">
        <v>138.69999999999999</v>
      </c>
      <c r="BA22" s="100">
        <v>142.80000000000001</v>
      </c>
      <c r="BB22" s="100">
        <v>147.4</v>
      </c>
      <c r="BC22" s="100">
        <v>153.10000000000002</v>
      </c>
      <c r="BD22" s="100">
        <v>160.375</v>
      </c>
      <c r="BE22" s="100">
        <v>170</v>
      </c>
      <c r="BF22" s="100">
        <v>176.39999999999998</v>
      </c>
      <c r="BG22" s="100">
        <v>184</v>
      </c>
      <c r="BH22" s="100">
        <v>197</v>
      </c>
      <c r="BI22" s="100">
        <v>201.02499999999998</v>
      </c>
      <c r="BJ22" s="100">
        <v>197.67500000000001</v>
      </c>
      <c r="BK22" s="245">
        <v>201.875</v>
      </c>
    </row>
    <row r="23" spans="1:63" s="121" customFormat="1" ht="13.8" x14ac:dyDescent="0.3">
      <c r="A23" s="121">
        <v>20</v>
      </c>
      <c r="B23" s="121" t="s">
        <v>29</v>
      </c>
      <c r="C23" s="121" t="s">
        <v>43</v>
      </c>
      <c r="D23" s="249">
        <v>41.577467230473303</v>
      </c>
      <c r="E23" s="134">
        <v>39.860602139696503</v>
      </c>
      <c r="F23" s="134">
        <v>40.237592181722903</v>
      </c>
      <c r="G23" s="134">
        <v>38.414858211544498</v>
      </c>
      <c r="H23" s="134">
        <v>34.733397330266897</v>
      </c>
      <c r="I23" s="134">
        <v>32.288232150651901</v>
      </c>
      <c r="J23" s="134">
        <v>30.644929929159801</v>
      </c>
      <c r="K23" s="134">
        <v>28.5025496730856</v>
      </c>
      <c r="L23" s="134">
        <v>25.8867066207143</v>
      </c>
      <c r="M23" s="134">
        <v>24.361794553088899</v>
      </c>
      <c r="N23" s="134">
        <v>23.608690714297499</v>
      </c>
      <c r="O23" s="250">
        <v>22.964636756668199</v>
      </c>
      <c r="P23" s="145">
        <f t="shared" si="5"/>
        <v>0.93655600374990544</v>
      </c>
      <c r="Q23" s="145">
        <f t="shared" si="6"/>
        <v>0.79869762036781411</v>
      </c>
      <c r="R23" s="145">
        <f t="shared" si="6"/>
        <v>0.61989820030385001</v>
      </c>
      <c r="S23" s="145">
        <f t="shared" si="6"/>
        <v>0.51477886754320989</v>
      </c>
      <c r="T23" s="145">
        <f t="shared" si="6"/>
        <v>0.46881905503349974</v>
      </c>
      <c r="U23" s="145">
        <f t="shared" si="6"/>
        <v>0.42600546423352947</v>
      </c>
      <c r="V23" s="145">
        <f t="shared" si="6"/>
        <v>0.38495753999899252</v>
      </c>
      <c r="W23" s="145">
        <f t="shared" si="6"/>
        <v>0.30866290174661148</v>
      </c>
      <c r="X23" s="145">
        <f t="shared" si="6"/>
        <v>0.31959686190664338</v>
      </c>
      <c r="Y23" s="145">
        <f t="shared" si="6"/>
        <v>0.30778495240914816</v>
      </c>
      <c r="Z23" s="145">
        <f t="shared" si="6"/>
        <v>0.26988454924491578</v>
      </c>
      <c r="AA23" s="145">
        <f t="shared" si="6"/>
        <v>0.26016355224502319</v>
      </c>
      <c r="AB23" s="279">
        <f t="shared" si="3"/>
        <v>0.76675827073256442</v>
      </c>
      <c r="AC23" s="280">
        <f t="shared" si="7"/>
        <v>0.74961169985324871</v>
      </c>
      <c r="AD23" s="280">
        <f t="shared" si="8"/>
        <v>0.79013435801124998</v>
      </c>
      <c r="AE23" s="280">
        <f t="shared" si="9"/>
        <v>0.75323251395185287</v>
      </c>
      <c r="AF23" s="280">
        <f t="shared" si="10"/>
        <v>0.67607586044315127</v>
      </c>
      <c r="AG23" s="280">
        <f t="shared" si="11"/>
        <v>0.62332494499327995</v>
      </c>
      <c r="AH23" s="280">
        <f t="shared" si="12"/>
        <v>0.59245877098423982</v>
      </c>
      <c r="AI23" s="280">
        <f t="shared" si="13"/>
        <v>0.53677118028409798</v>
      </c>
      <c r="AJ23" s="280">
        <f t="shared" si="14"/>
        <v>0.4980607334432765</v>
      </c>
      <c r="AK23" s="280">
        <f t="shared" si="15"/>
        <v>0.45472318344542972</v>
      </c>
      <c r="AL23" s="280">
        <f t="shared" si="16"/>
        <v>0.41619551721987658</v>
      </c>
      <c r="AM23" s="383">
        <f t="shared" si="17"/>
        <v>0.38726200264195948</v>
      </c>
      <c r="AN23" s="100">
        <v>44394</v>
      </c>
      <c r="AO23" s="100">
        <v>49907</v>
      </c>
      <c r="AP23" s="100">
        <v>64910</v>
      </c>
      <c r="AQ23" s="100">
        <v>74624</v>
      </c>
      <c r="AR23" s="100">
        <v>74087</v>
      </c>
      <c r="AS23" s="100">
        <v>75793</v>
      </c>
      <c r="AT23" s="100">
        <v>79606</v>
      </c>
      <c r="AU23" s="100">
        <v>92342</v>
      </c>
      <c r="AV23" s="100">
        <v>80998</v>
      </c>
      <c r="AW23" s="100">
        <v>79152</v>
      </c>
      <c r="AX23" s="100">
        <v>87477</v>
      </c>
      <c r="AY23" s="245">
        <v>88270</v>
      </c>
      <c r="AZ23" s="244">
        <v>54.225000000000001</v>
      </c>
      <c r="BA23" s="100">
        <v>53.174999999999997</v>
      </c>
      <c r="BB23" s="100">
        <v>50.924999999999997</v>
      </c>
      <c r="BC23" s="100">
        <v>51</v>
      </c>
      <c r="BD23" s="100">
        <v>51.375</v>
      </c>
      <c r="BE23" s="100">
        <v>51.8</v>
      </c>
      <c r="BF23" s="100">
        <v>51.724999999999994</v>
      </c>
      <c r="BG23" s="100">
        <v>53.099999999999994</v>
      </c>
      <c r="BH23" s="100">
        <v>51.975000000000009</v>
      </c>
      <c r="BI23" s="100">
        <v>53.575000000000003</v>
      </c>
      <c r="BJ23" s="100">
        <v>56.725000000000001</v>
      </c>
      <c r="BK23" s="245">
        <v>59.3</v>
      </c>
    </row>
    <row r="24" spans="1:63" s="121" customFormat="1" ht="13.8" x14ac:dyDescent="0.3">
      <c r="A24" s="121">
        <v>21</v>
      </c>
      <c r="B24" s="121" t="s">
        <v>29</v>
      </c>
      <c r="C24" s="121" t="s">
        <v>12</v>
      </c>
      <c r="D24" s="249">
        <v>39.277215956425202</v>
      </c>
      <c r="E24" s="134">
        <v>33.411906552360399</v>
      </c>
      <c r="F24" s="134">
        <v>32.594407923941503</v>
      </c>
      <c r="G24" s="134">
        <v>32.8318290063362</v>
      </c>
      <c r="H24" s="134">
        <v>25.9157912109367</v>
      </c>
      <c r="I24" s="134">
        <v>24.8810406049938</v>
      </c>
      <c r="J24" s="134">
        <v>23.860094696569401</v>
      </c>
      <c r="K24" s="134">
        <v>21.003852575066301</v>
      </c>
      <c r="L24" s="134">
        <v>20.3289658515083</v>
      </c>
      <c r="M24" s="134">
        <v>18.463001448018201</v>
      </c>
      <c r="N24" s="134">
        <v>18.3301599242211</v>
      </c>
      <c r="O24" s="250">
        <v>18.161335865126301</v>
      </c>
      <c r="P24" s="145">
        <f t="shared" si="5"/>
        <v>1.0236972465707153</v>
      </c>
      <c r="Q24" s="145">
        <f t="shared" si="6"/>
        <v>0.8104964717727634</v>
      </c>
      <c r="R24" s="145">
        <f t="shared" si="6"/>
        <v>0.74924506181048445</v>
      </c>
      <c r="S24" s="145">
        <f t="shared" si="6"/>
        <v>0.7796682262250344</v>
      </c>
      <c r="T24" s="145">
        <f t="shared" si="6"/>
        <v>0.59246927920389325</v>
      </c>
      <c r="U24" s="145">
        <f t="shared" si="6"/>
        <v>0.57241218867172339</v>
      </c>
      <c r="V24" s="145">
        <f t="shared" si="6"/>
        <v>0.50815893633278109</v>
      </c>
      <c r="W24" s="145">
        <f t="shared" si="6"/>
        <v>0.41876213838679144</v>
      </c>
      <c r="X24" s="145">
        <f t="shared" si="6"/>
        <v>0.37650416437952922</v>
      </c>
      <c r="Y24" s="145">
        <f t="shared" si="6"/>
        <v>0.31950095087161817</v>
      </c>
      <c r="Z24" s="145">
        <f t="shared" si="6"/>
        <v>0.30011067690856119</v>
      </c>
      <c r="AA24" s="145">
        <f t="shared" si="6"/>
        <v>0.277238442100603</v>
      </c>
      <c r="AB24" s="279">
        <f t="shared" si="3"/>
        <v>1.6097219654272623</v>
      </c>
      <c r="AC24" s="280">
        <f t="shared" si="7"/>
        <v>1.386386163998357</v>
      </c>
      <c r="AD24" s="280">
        <f t="shared" si="8"/>
        <v>1.4682165731505183</v>
      </c>
      <c r="AE24" s="280">
        <f t="shared" si="9"/>
        <v>1.569024086324311</v>
      </c>
      <c r="AF24" s="280">
        <f t="shared" si="10"/>
        <v>1.2224429816479574</v>
      </c>
      <c r="AG24" s="280">
        <f t="shared" si="11"/>
        <v>1.162665448831486</v>
      </c>
      <c r="AH24" s="280">
        <f t="shared" si="12"/>
        <v>1.098278236896175</v>
      </c>
      <c r="AI24" s="280">
        <f t="shared" si="13"/>
        <v>0.92527984912186345</v>
      </c>
      <c r="AJ24" s="280">
        <f t="shared" si="14"/>
        <v>0.90451460963329489</v>
      </c>
      <c r="AK24" s="280">
        <f t="shared" si="15"/>
        <v>0.83073122375784925</v>
      </c>
      <c r="AL24" s="280">
        <f t="shared" si="16"/>
        <v>0.87182686916628305</v>
      </c>
      <c r="AM24" s="383">
        <f t="shared" si="17"/>
        <v>0.87419185873050786</v>
      </c>
      <c r="AN24" s="100">
        <v>38368</v>
      </c>
      <c r="AO24" s="100">
        <v>41224</v>
      </c>
      <c r="AP24" s="100">
        <v>43503</v>
      </c>
      <c r="AQ24" s="100">
        <v>42110</v>
      </c>
      <c r="AR24" s="100">
        <v>43742</v>
      </c>
      <c r="AS24" s="100">
        <v>43467</v>
      </c>
      <c r="AT24" s="100">
        <v>46954</v>
      </c>
      <c r="AU24" s="100">
        <v>50157</v>
      </c>
      <c r="AV24" s="100">
        <v>53994</v>
      </c>
      <c r="AW24" s="100">
        <v>57787</v>
      </c>
      <c r="AX24" s="100">
        <v>61078</v>
      </c>
      <c r="AY24" s="245">
        <v>65508</v>
      </c>
      <c r="AZ24" s="244">
        <v>24.4</v>
      </c>
      <c r="BA24" s="100">
        <v>24.099999999999998</v>
      </c>
      <c r="BB24" s="100">
        <v>22.199999999999996</v>
      </c>
      <c r="BC24" s="100">
        <v>20.924999999999997</v>
      </c>
      <c r="BD24" s="100">
        <v>21.2</v>
      </c>
      <c r="BE24" s="100">
        <v>21.4</v>
      </c>
      <c r="BF24" s="100">
        <v>21.725000000000001</v>
      </c>
      <c r="BG24" s="100">
        <v>22.7</v>
      </c>
      <c r="BH24" s="100">
        <v>22.474999999999998</v>
      </c>
      <c r="BI24" s="100">
        <v>22.225000000000001</v>
      </c>
      <c r="BJ24" s="100">
        <v>21.024999999999999</v>
      </c>
      <c r="BK24" s="245">
        <v>20.774999999999999</v>
      </c>
    </row>
    <row r="25" spans="1:63" s="121" customFormat="1" ht="13.8" x14ac:dyDescent="0.3">
      <c r="A25" s="121">
        <v>22</v>
      </c>
      <c r="B25" s="121" t="s">
        <v>29</v>
      </c>
      <c r="C25" s="121" t="s">
        <v>13</v>
      </c>
      <c r="D25" s="249">
        <v>90.3950990088981</v>
      </c>
      <c r="E25" s="134">
        <v>91.386600709054306</v>
      </c>
      <c r="F25" s="134">
        <v>82.613147357715206</v>
      </c>
      <c r="G25" s="134">
        <v>87.278067409595096</v>
      </c>
      <c r="H25" s="134">
        <v>78.493605237469296</v>
      </c>
      <c r="I25" s="134">
        <v>74.836520564225594</v>
      </c>
      <c r="J25" s="134">
        <v>69.976077413626996</v>
      </c>
      <c r="K25" s="134">
        <v>67.882590940138996</v>
      </c>
      <c r="L25" s="134">
        <v>63.674775572014298</v>
      </c>
      <c r="M25" s="134">
        <v>62.288271919749498</v>
      </c>
      <c r="N25" s="134">
        <v>61.602950173880302</v>
      </c>
      <c r="O25" s="250">
        <v>59.875039998113103</v>
      </c>
      <c r="P25" s="145">
        <f t="shared" si="5"/>
        <v>1.0058204892391189</v>
      </c>
      <c r="Q25" s="145">
        <f t="shared" si="6"/>
        <v>1.0108242711823545</v>
      </c>
      <c r="R25" s="145">
        <f t="shared" si="6"/>
        <v>0.80912369353896307</v>
      </c>
      <c r="S25" s="145">
        <f t="shared" si="6"/>
        <v>0.80946437099659718</v>
      </c>
      <c r="T25" s="145">
        <f t="shared" si="6"/>
        <v>0.73242826971856878</v>
      </c>
      <c r="U25" s="145">
        <f t="shared" si="6"/>
        <v>0.63935515219329853</v>
      </c>
      <c r="V25" s="145">
        <f t="shared" si="6"/>
        <v>0.53765301391174092</v>
      </c>
      <c r="W25" s="145">
        <f t="shared" si="6"/>
        <v>0.46434814479980707</v>
      </c>
      <c r="X25" s="145">
        <f t="shared" si="6"/>
        <v>0.46129442222635053</v>
      </c>
      <c r="Y25" s="145">
        <f t="shared" si="6"/>
        <v>0.41672200759840972</v>
      </c>
      <c r="Z25" s="145">
        <f t="shared" si="6"/>
        <v>0.37758705339217707</v>
      </c>
      <c r="AA25" s="145">
        <f t="shared" si="6"/>
        <v>0.35386093790439471</v>
      </c>
      <c r="AB25" s="279">
        <f t="shared" si="3"/>
        <v>0.87997175963882301</v>
      </c>
      <c r="AC25" s="280">
        <f t="shared" si="7"/>
        <v>0.92030816424022466</v>
      </c>
      <c r="AD25" s="280">
        <f t="shared" si="8"/>
        <v>0.82778704767249689</v>
      </c>
      <c r="AE25" s="280">
        <f t="shared" si="9"/>
        <v>0.84551288359985566</v>
      </c>
      <c r="AF25" s="280">
        <f t="shared" si="10"/>
        <v>0.73980777792148256</v>
      </c>
      <c r="AG25" s="280">
        <f t="shared" si="11"/>
        <v>0.70055249767587735</v>
      </c>
      <c r="AH25" s="280">
        <f t="shared" si="12"/>
        <v>0.63455975890842886</v>
      </c>
      <c r="AI25" s="280">
        <f t="shared" si="13"/>
        <v>0.59506983072661845</v>
      </c>
      <c r="AJ25" s="280">
        <f t="shared" si="14"/>
        <v>0.55855066291240607</v>
      </c>
      <c r="AK25" s="280">
        <f t="shared" si="15"/>
        <v>0.5135059515230791</v>
      </c>
      <c r="AL25" s="280">
        <f t="shared" si="16"/>
        <v>0.48726873778034641</v>
      </c>
      <c r="AM25" s="383">
        <f t="shared" si="17"/>
        <v>0.45394268383709707</v>
      </c>
      <c r="AN25" s="100">
        <v>89872</v>
      </c>
      <c r="AO25" s="100">
        <v>90408</v>
      </c>
      <c r="AP25" s="100">
        <v>102102</v>
      </c>
      <c r="AQ25" s="100">
        <v>107822</v>
      </c>
      <c r="AR25" s="100">
        <v>107169</v>
      </c>
      <c r="AS25" s="100">
        <v>117050</v>
      </c>
      <c r="AT25" s="100">
        <v>130151</v>
      </c>
      <c r="AU25" s="100">
        <v>146189</v>
      </c>
      <c r="AV25" s="100">
        <v>138035</v>
      </c>
      <c r="AW25" s="100">
        <v>149472</v>
      </c>
      <c r="AX25" s="100">
        <v>163149</v>
      </c>
      <c r="AY25" s="245">
        <v>169205</v>
      </c>
      <c r="AZ25" s="244">
        <v>102.72500000000001</v>
      </c>
      <c r="BA25" s="100">
        <v>99.3</v>
      </c>
      <c r="BB25" s="100">
        <v>99.800000000000011</v>
      </c>
      <c r="BC25" s="100">
        <v>103.22499999999999</v>
      </c>
      <c r="BD25" s="100">
        <v>106.1</v>
      </c>
      <c r="BE25" s="100">
        <v>106.82499999999999</v>
      </c>
      <c r="BF25" s="100">
        <v>110.27500000000001</v>
      </c>
      <c r="BG25" s="100">
        <v>114.075</v>
      </c>
      <c r="BH25" s="100">
        <v>114</v>
      </c>
      <c r="BI25" s="100">
        <v>121.30000000000001</v>
      </c>
      <c r="BJ25" s="100">
        <v>126.42500000000001</v>
      </c>
      <c r="BK25" s="245">
        <v>131.9</v>
      </c>
    </row>
    <row r="26" spans="1:63" s="121" customFormat="1" ht="13.8" x14ac:dyDescent="0.3">
      <c r="A26" s="121">
        <v>23</v>
      </c>
      <c r="B26" s="121" t="s">
        <v>29</v>
      </c>
      <c r="C26" s="121" t="s">
        <v>44</v>
      </c>
      <c r="D26" s="249">
        <v>74.842240162039801</v>
      </c>
      <c r="E26" s="134">
        <v>77.107100703957798</v>
      </c>
      <c r="F26" s="134">
        <v>90.347415535128505</v>
      </c>
      <c r="G26" s="134">
        <v>80.875035828816294</v>
      </c>
      <c r="H26" s="134">
        <v>86.040719401759901</v>
      </c>
      <c r="I26" s="134">
        <v>81.636077916976504</v>
      </c>
      <c r="J26" s="134">
        <v>77.992384923180595</v>
      </c>
      <c r="K26" s="134">
        <v>80.3807633081896</v>
      </c>
      <c r="L26" s="134">
        <v>79.246428556466995</v>
      </c>
      <c r="M26" s="134">
        <v>81.693659501764202</v>
      </c>
      <c r="N26" s="134">
        <v>76.760743043933104</v>
      </c>
      <c r="O26" s="250">
        <v>75.119471845072894</v>
      </c>
      <c r="P26" s="145">
        <f t="shared" si="5"/>
        <v>0.66803149188674693</v>
      </c>
      <c r="Q26" s="145">
        <f t="shared" si="6"/>
        <v>0.67071815646872701</v>
      </c>
      <c r="R26" s="145">
        <f t="shared" si="6"/>
        <v>0.77640733148108987</v>
      </c>
      <c r="S26" s="145">
        <f t="shared" si="6"/>
        <v>0.64443286609201977</v>
      </c>
      <c r="T26" s="145">
        <f t="shared" si="6"/>
        <v>0.69117894188618534</v>
      </c>
      <c r="U26" s="145">
        <f t="shared" si="6"/>
        <v>0.62917494213513958</v>
      </c>
      <c r="V26" s="145">
        <f t="shared" si="6"/>
        <v>0.58680158093145485</v>
      </c>
      <c r="W26" s="145">
        <f t="shared" si="6"/>
        <v>0.55415518202693947</v>
      </c>
      <c r="X26" s="145">
        <f t="shared" si="6"/>
        <v>0.518109671313848</v>
      </c>
      <c r="Y26" s="145">
        <f t="shared" si="6"/>
        <v>0.52490207600917649</v>
      </c>
      <c r="Z26" s="145">
        <f t="shared" si="6"/>
        <v>0.47862389507247322</v>
      </c>
      <c r="AA26" s="145">
        <f t="shared" si="6"/>
        <v>0.46157775566114412</v>
      </c>
      <c r="AB26" s="279">
        <f t="shared" si="3"/>
        <v>0.77717798714475395</v>
      </c>
      <c r="AC26" s="280">
        <f t="shared" si="7"/>
        <v>0.82050652518178024</v>
      </c>
      <c r="AD26" s="280">
        <f t="shared" si="8"/>
        <v>0.96344884601576652</v>
      </c>
      <c r="AE26" s="280">
        <f t="shared" si="9"/>
        <v>0.84619446328868742</v>
      </c>
      <c r="AF26" s="280">
        <f t="shared" si="10"/>
        <v>0.89462666391224221</v>
      </c>
      <c r="AG26" s="280">
        <f t="shared" si="11"/>
        <v>0.85104068717202508</v>
      </c>
      <c r="AH26" s="280">
        <f t="shared" si="12"/>
        <v>0.81178646810492439</v>
      </c>
      <c r="AI26" s="280">
        <f t="shared" si="13"/>
        <v>0.8430074809458793</v>
      </c>
      <c r="AJ26" s="280">
        <f t="shared" si="14"/>
        <v>0.84058794544117743</v>
      </c>
      <c r="AK26" s="280">
        <f t="shared" si="15"/>
        <v>0.88749222706968167</v>
      </c>
      <c r="AL26" s="280">
        <f t="shared" si="16"/>
        <v>0.82939754774644092</v>
      </c>
      <c r="AM26" s="383">
        <f t="shared" si="17"/>
        <v>0.80751918134988332</v>
      </c>
      <c r="AN26" s="100">
        <v>112034</v>
      </c>
      <c r="AO26" s="100">
        <v>114962</v>
      </c>
      <c r="AP26" s="100">
        <v>116366</v>
      </c>
      <c r="AQ26" s="100">
        <v>125498</v>
      </c>
      <c r="AR26" s="100">
        <v>124484</v>
      </c>
      <c r="AS26" s="100">
        <v>129751</v>
      </c>
      <c r="AT26" s="100">
        <v>132911</v>
      </c>
      <c r="AU26" s="100">
        <v>145051</v>
      </c>
      <c r="AV26" s="100">
        <v>152953</v>
      </c>
      <c r="AW26" s="100">
        <v>155636</v>
      </c>
      <c r="AX26" s="100">
        <v>160378</v>
      </c>
      <c r="AY26" s="245">
        <v>162745</v>
      </c>
      <c r="AZ26" s="244">
        <v>96.3</v>
      </c>
      <c r="BA26" s="100">
        <v>93.974999999999994</v>
      </c>
      <c r="BB26" s="100">
        <v>93.775000000000006</v>
      </c>
      <c r="BC26" s="100">
        <v>95.575000000000003</v>
      </c>
      <c r="BD26" s="100">
        <v>96.174999999999997</v>
      </c>
      <c r="BE26" s="100">
        <v>95.924999999999997</v>
      </c>
      <c r="BF26" s="100">
        <v>96.074999999999989</v>
      </c>
      <c r="BG26" s="100">
        <v>95.350000000000009</v>
      </c>
      <c r="BH26" s="100">
        <v>94.275000000000006</v>
      </c>
      <c r="BI26" s="100">
        <v>92.05</v>
      </c>
      <c r="BJ26" s="100">
        <v>92.55</v>
      </c>
      <c r="BK26" s="245">
        <v>93.025000000000006</v>
      </c>
    </row>
    <row r="27" spans="1:63" s="121" customFormat="1" ht="13.8" x14ac:dyDescent="0.3">
      <c r="A27" s="121">
        <v>24</v>
      </c>
      <c r="B27" s="121" t="s">
        <v>29</v>
      </c>
      <c r="C27" s="121" t="s">
        <v>14</v>
      </c>
      <c r="D27" s="249">
        <v>280.49592049521601</v>
      </c>
      <c r="E27" s="134">
        <v>270.70350673414299</v>
      </c>
      <c r="F27" s="134">
        <v>310.57179579289999</v>
      </c>
      <c r="G27" s="134">
        <v>259.02903538382702</v>
      </c>
      <c r="H27" s="134">
        <v>230.57525940947099</v>
      </c>
      <c r="I27" s="134">
        <v>211.380656840353</v>
      </c>
      <c r="J27" s="134">
        <v>216.30495027205899</v>
      </c>
      <c r="K27" s="134">
        <v>206.978138087437</v>
      </c>
      <c r="L27" s="134">
        <v>202.0295843403</v>
      </c>
      <c r="M27" s="134">
        <v>189.50957043355501</v>
      </c>
      <c r="N27" s="134">
        <v>186.06106080331799</v>
      </c>
      <c r="O27" s="250">
        <v>183.98464441593501</v>
      </c>
      <c r="P27" s="145">
        <f t="shared" si="5"/>
        <v>0.88016944840411204</v>
      </c>
      <c r="Q27" s="145">
        <f t="shared" si="6"/>
        <v>0.86954017028936015</v>
      </c>
      <c r="R27" s="145">
        <f t="shared" si="6"/>
        <v>1.0437318171955812</v>
      </c>
      <c r="S27" s="145">
        <f t="shared" si="6"/>
        <v>0.85266100939740086</v>
      </c>
      <c r="T27" s="145">
        <f t="shared" si="6"/>
        <v>0.72975860757964106</v>
      </c>
      <c r="U27" s="145">
        <f t="shared" si="6"/>
        <v>0.65860930624817893</v>
      </c>
      <c r="V27" s="145">
        <f t="shared" si="6"/>
        <v>0.65095037263139532</v>
      </c>
      <c r="W27" s="145">
        <f t="shared" si="6"/>
        <v>0.62087543109635679</v>
      </c>
      <c r="X27" s="145">
        <f t="shared" si="6"/>
        <v>0.59761988167764613</v>
      </c>
      <c r="Y27" s="145">
        <f t="shared" si="6"/>
        <v>0.54452704807558927</v>
      </c>
      <c r="Z27" s="145">
        <f t="shared" si="6"/>
        <v>0.51800178402326902</v>
      </c>
      <c r="AA27" s="145">
        <f t="shared" si="6"/>
        <v>0.49948457689836273</v>
      </c>
      <c r="AB27" s="279">
        <f t="shared" si="3"/>
        <v>4.0636859180762919</v>
      </c>
      <c r="AC27" s="280">
        <f t="shared" si="7"/>
        <v>3.9189794677400371</v>
      </c>
      <c r="AD27" s="280">
        <f t="shared" si="8"/>
        <v>4.5521699639853423</v>
      </c>
      <c r="AE27" s="280">
        <f t="shared" si="9"/>
        <v>3.6393261030393673</v>
      </c>
      <c r="AF27" s="280">
        <f t="shared" si="10"/>
        <v>3.237279879388852</v>
      </c>
      <c r="AG27" s="280">
        <f t="shared" si="11"/>
        <v>2.8681228879288061</v>
      </c>
      <c r="AH27" s="280">
        <f t="shared" si="12"/>
        <v>2.8640178784781063</v>
      </c>
      <c r="AI27" s="280">
        <f t="shared" si="13"/>
        <v>2.6941508374544356</v>
      </c>
      <c r="AJ27" s="280">
        <f t="shared" si="14"/>
        <v>2.5976159992324011</v>
      </c>
      <c r="AK27" s="280">
        <f t="shared" si="15"/>
        <v>2.2970857022249094</v>
      </c>
      <c r="AL27" s="280">
        <f t="shared" si="16"/>
        <v>2.1889536565096233</v>
      </c>
      <c r="AM27" s="383">
        <f t="shared" si="17"/>
        <v>2.0865851365572441</v>
      </c>
      <c r="AN27" s="100">
        <v>318684</v>
      </c>
      <c r="AO27" s="100">
        <v>311318</v>
      </c>
      <c r="AP27" s="100">
        <v>297559</v>
      </c>
      <c r="AQ27" s="100">
        <v>303789</v>
      </c>
      <c r="AR27" s="100">
        <v>315961</v>
      </c>
      <c r="AS27" s="100">
        <v>320950</v>
      </c>
      <c r="AT27" s="100">
        <v>332291</v>
      </c>
      <c r="AU27" s="100">
        <v>333365</v>
      </c>
      <c r="AV27" s="100">
        <v>338057</v>
      </c>
      <c r="AW27" s="100">
        <v>348026</v>
      </c>
      <c r="AX27" s="100">
        <v>359190</v>
      </c>
      <c r="AY27" s="245">
        <v>368349</v>
      </c>
      <c r="AZ27" s="244">
        <v>69.025000000000006</v>
      </c>
      <c r="BA27" s="100">
        <v>69.074999999999989</v>
      </c>
      <c r="BB27" s="100">
        <v>68.224999999999994</v>
      </c>
      <c r="BC27" s="100">
        <v>71.175000000000011</v>
      </c>
      <c r="BD27" s="100">
        <v>71.224999999999994</v>
      </c>
      <c r="BE27" s="100">
        <v>73.7</v>
      </c>
      <c r="BF27" s="100">
        <v>75.525000000000006</v>
      </c>
      <c r="BG27" s="100">
        <v>76.824999999999989</v>
      </c>
      <c r="BH27" s="100">
        <v>77.775000000000006</v>
      </c>
      <c r="BI27" s="100">
        <v>82.5</v>
      </c>
      <c r="BJ27" s="100">
        <v>85</v>
      </c>
      <c r="BK27" s="245">
        <v>88.174999999999997</v>
      </c>
    </row>
    <row r="28" spans="1:63" s="121" customFormat="1" ht="13.8" x14ac:dyDescent="0.3">
      <c r="A28" s="121">
        <v>25</v>
      </c>
      <c r="B28" s="121" t="s">
        <v>29</v>
      </c>
      <c r="C28" s="121" t="s">
        <v>45</v>
      </c>
      <c r="D28" s="249">
        <v>447.30993636598998</v>
      </c>
      <c r="E28" s="134">
        <v>431.10056932282203</v>
      </c>
      <c r="F28" s="134">
        <v>423.74018884955598</v>
      </c>
      <c r="G28" s="134">
        <v>426.356357734293</v>
      </c>
      <c r="H28" s="134">
        <v>390.62506659097102</v>
      </c>
      <c r="I28" s="134">
        <v>379.00423392541097</v>
      </c>
      <c r="J28" s="134">
        <v>366.21746972631598</v>
      </c>
      <c r="K28" s="134">
        <v>355.64999384012401</v>
      </c>
      <c r="L28" s="134">
        <v>334.01871811965401</v>
      </c>
      <c r="M28" s="134">
        <v>320.90713210617201</v>
      </c>
      <c r="N28" s="134">
        <v>314.20170420588101</v>
      </c>
      <c r="O28" s="250">
        <v>307.153371725966</v>
      </c>
      <c r="P28" s="145">
        <f t="shared" si="5"/>
        <v>2.9635146407885964</v>
      </c>
      <c r="Q28" s="145">
        <f t="shared" si="6"/>
        <v>3.0752699637104501</v>
      </c>
      <c r="R28" s="145">
        <f t="shared" si="6"/>
        <v>2.6853841303561961</v>
      </c>
      <c r="S28" s="145">
        <f t="shared" si="6"/>
        <v>2.5911231440292504</v>
      </c>
      <c r="T28" s="145">
        <f t="shared" si="6"/>
        <v>2.3086860754321625</v>
      </c>
      <c r="U28" s="145">
        <f t="shared" si="6"/>
        <v>2.0649567885399498</v>
      </c>
      <c r="V28" s="145">
        <f t="shared" si="6"/>
        <v>1.9211105909221939</v>
      </c>
      <c r="W28" s="145">
        <f t="shared" si="6"/>
        <v>1.7842718868186329</v>
      </c>
      <c r="X28" s="145">
        <f t="shared" si="6"/>
        <v>1.5941864049276404</v>
      </c>
      <c r="Y28" s="145">
        <f t="shared" si="6"/>
        <v>1.4430250786076941</v>
      </c>
      <c r="Z28" s="145">
        <f t="shared" si="6"/>
        <v>1.3500928310798148</v>
      </c>
      <c r="AA28" s="145">
        <f t="shared" si="6"/>
        <v>1.3020766515863669</v>
      </c>
      <c r="AB28" s="279">
        <f t="shared" si="3"/>
        <v>2.3499339971945887</v>
      </c>
      <c r="AC28" s="280">
        <f t="shared" si="7"/>
        <v>2.2470709894335266</v>
      </c>
      <c r="AD28" s="280">
        <f t="shared" si="8"/>
        <v>2.1627673285673397</v>
      </c>
      <c r="AE28" s="280">
        <f t="shared" si="9"/>
        <v>2.1002776243068619</v>
      </c>
      <c r="AF28" s="280">
        <f t="shared" si="10"/>
        <v>1.8438756978568371</v>
      </c>
      <c r="AG28" s="280">
        <f t="shared" si="11"/>
        <v>1.7520131003139303</v>
      </c>
      <c r="AH28" s="280">
        <f t="shared" si="12"/>
        <v>1.6580304232091272</v>
      </c>
      <c r="AI28" s="280">
        <f t="shared" si="13"/>
        <v>1.575938822820977</v>
      </c>
      <c r="AJ28" s="280">
        <f t="shared" si="14"/>
        <v>1.4547853576639982</v>
      </c>
      <c r="AK28" s="280">
        <f t="shared" si="15"/>
        <v>1.2925471034384133</v>
      </c>
      <c r="AL28" s="280">
        <f t="shared" si="16"/>
        <v>1.1962752872868112</v>
      </c>
      <c r="AM28" s="383">
        <f t="shared" si="17"/>
        <v>1.1376050804665407</v>
      </c>
      <c r="AN28" s="100">
        <v>150939</v>
      </c>
      <c r="AO28" s="100">
        <v>140183</v>
      </c>
      <c r="AP28" s="100">
        <v>157795</v>
      </c>
      <c r="AQ28" s="100">
        <v>164545</v>
      </c>
      <c r="AR28" s="100">
        <v>169198</v>
      </c>
      <c r="AS28" s="100">
        <v>183541</v>
      </c>
      <c r="AT28" s="100">
        <v>190628</v>
      </c>
      <c r="AU28" s="100">
        <v>199325</v>
      </c>
      <c r="AV28" s="100">
        <v>209523</v>
      </c>
      <c r="AW28" s="100">
        <v>222385</v>
      </c>
      <c r="AX28" s="100">
        <v>232726</v>
      </c>
      <c r="AY28" s="245">
        <v>235895</v>
      </c>
      <c r="AZ28" s="244">
        <v>190.35</v>
      </c>
      <c r="BA28" s="100">
        <v>191.85</v>
      </c>
      <c r="BB28" s="100">
        <v>195.92499999999998</v>
      </c>
      <c r="BC28" s="100">
        <v>203</v>
      </c>
      <c r="BD28" s="100">
        <v>211.85000000000002</v>
      </c>
      <c r="BE28" s="100">
        <v>216.32499999999999</v>
      </c>
      <c r="BF28" s="100">
        <v>220.875</v>
      </c>
      <c r="BG28" s="100">
        <v>225.67500000000001</v>
      </c>
      <c r="BH28" s="100">
        <v>229.6</v>
      </c>
      <c r="BI28" s="100">
        <v>248.27499999999998</v>
      </c>
      <c r="BJ28" s="100">
        <v>262.64999999999998</v>
      </c>
      <c r="BK28" s="245">
        <v>270</v>
      </c>
    </row>
    <row r="29" spans="1:63" s="121" customFormat="1" ht="13.8" x14ac:dyDescent="0.3">
      <c r="A29" s="121">
        <v>26</v>
      </c>
      <c r="B29" s="121" t="s">
        <v>29</v>
      </c>
      <c r="C29" s="121" t="s">
        <v>15</v>
      </c>
      <c r="D29" s="249">
        <v>88.655974646689003</v>
      </c>
      <c r="E29" s="134">
        <v>88.549377783609003</v>
      </c>
      <c r="F29" s="134">
        <v>85.321900789035496</v>
      </c>
      <c r="G29" s="134">
        <v>86.258077717909998</v>
      </c>
      <c r="H29" s="134">
        <v>79.293961418196204</v>
      </c>
      <c r="I29" s="134">
        <v>75.418296117153702</v>
      </c>
      <c r="J29" s="134">
        <v>73.265474476015299</v>
      </c>
      <c r="K29" s="134">
        <v>72.680810258733501</v>
      </c>
      <c r="L29" s="134">
        <v>68.464179230568007</v>
      </c>
      <c r="M29" s="134">
        <v>65.856405890339701</v>
      </c>
      <c r="N29" s="134">
        <v>65.006951673249802</v>
      </c>
      <c r="O29" s="250">
        <v>63.218526663792098</v>
      </c>
      <c r="P29" s="145">
        <f t="shared" si="5"/>
        <v>2.5527937644818164</v>
      </c>
      <c r="Q29" s="145">
        <f t="shared" si="6"/>
        <v>2.5335291632173327</v>
      </c>
      <c r="R29" s="145">
        <f t="shared" si="6"/>
        <v>2.3524097267448441</v>
      </c>
      <c r="S29" s="145">
        <f t="shared" si="6"/>
        <v>2.3425054373057601</v>
      </c>
      <c r="T29" s="145">
        <f t="shared" si="6"/>
        <v>2.2499847176152379</v>
      </c>
      <c r="U29" s="145">
        <f t="shared" si="6"/>
        <v>2.1861643027756306</v>
      </c>
      <c r="V29" s="145">
        <f t="shared" si="6"/>
        <v>2.0217300277605701</v>
      </c>
      <c r="W29" s="145">
        <f t="shared" si="6"/>
        <v>1.8863433755186478</v>
      </c>
      <c r="X29" s="145">
        <f t="shared" si="6"/>
        <v>1.6813403543852656</v>
      </c>
      <c r="Y29" s="145">
        <f t="shared" si="6"/>
        <v>1.4930039875388732</v>
      </c>
      <c r="Z29" s="145">
        <f t="shared" si="6"/>
        <v>1.3712810967651732</v>
      </c>
      <c r="AA29" s="145">
        <f t="shared" si="6"/>
        <v>1.3744054321758397</v>
      </c>
      <c r="AB29" s="279">
        <f t="shared" si="3"/>
        <v>1.4678141497796193</v>
      </c>
      <c r="AC29" s="280">
        <f t="shared" si="7"/>
        <v>1.526055627464179</v>
      </c>
      <c r="AD29" s="280">
        <f t="shared" si="8"/>
        <v>1.4442979397212949</v>
      </c>
      <c r="AE29" s="280">
        <f t="shared" si="9"/>
        <v>1.4878495509773177</v>
      </c>
      <c r="AF29" s="280">
        <f t="shared" si="10"/>
        <v>1.3606857386219855</v>
      </c>
      <c r="AG29" s="280">
        <f t="shared" si="11"/>
        <v>1.2870016402244662</v>
      </c>
      <c r="AH29" s="280">
        <f t="shared" si="12"/>
        <v>1.2396865393572809</v>
      </c>
      <c r="AI29" s="280">
        <f t="shared" si="13"/>
        <v>1.2184544888304023</v>
      </c>
      <c r="AJ29" s="280">
        <f t="shared" si="14"/>
        <v>1.1550262206759683</v>
      </c>
      <c r="AK29" s="280">
        <f t="shared" si="15"/>
        <v>1.0903378458665511</v>
      </c>
      <c r="AL29" s="280">
        <f t="shared" si="16"/>
        <v>1.0713959896703718</v>
      </c>
      <c r="AM29" s="383">
        <f t="shared" si="17"/>
        <v>1.040634183766125</v>
      </c>
      <c r="AN29" s="100">
        <v>34729</v>
      </c>
      <c r="AO29" s="100">
        <v>34951</v>
      </c>
      <c r="AP29" s="100">
        <v>36270</v>
      </c>
      <c r="AQ29" s="100">
        <v>36823</v>
      </c>
      <c r="AR29" s="100">
        <v>35242</v>
      </c>
      <c r="AS29" s="100">
        <v>34498</v>
      </c>
      <c r="AT29" s="100">
        <v>36239</v>
      </c>
      <c r="AU29" s="100">
        <v>38530</v>
      </c>
      <c r="AV29" s="100">
        <v>40720</v>
      </c>
      <c r="AW29" s="100">
        <v>44110</v>
      </c>
      <c r="AX29" s="100">
        <v>47406</v>
      </c>
      <c r="AY29" s="245">
        <v>45997</v>
      </c>
      <c r="AZ29" s="244">
        <v>60.4</v>
      </c>
      <c r="BA29" s="100">
        <v>58.025000000000006</v>
      </c>
      <c r="BB29" s="100">
        <v>59.075000000000003</v>
      </c>
      <c r="BC29" s="100">
        <v>57.975000000000001</v>
      </c>
      <c r="BD29" s="100">
        <v>58.274999999999999</v>
      </c>
      <c r="BE29" s="100">
        <v>58.599999999999994</v>
      </c>
      <c r="BF29" s="100">
        <v>59.099999999999994</v>
      </c>
      <c r="BG29" s="100">
        <v>59.65</v>
      </c>
      <c r="BH29" s="100">
        <v>59.274999999999999</v>
      </c>
      <c r="BI29" s="100">
        <v>60.400000000000006</v>
      </c>
      <c r="BJ29" s="100">
        <v>60.674999999999997</v>
      </c>
      <c r="BK29" s="245">
        <v>60.75</v>
      </c>
    </row>
    <row r="30" spans="1:63" s="121" customFormat="1" ht="13.8" x14ac:dyDescent="0.3">
      <c r="A30" s="121">
        <v>27</v>
      </c>
      <c r="B30" s="121" t="s">
        <v>29</v>
      </c>
      <c r="C30" s="121" t="s">
        <v>46</v>
      </c>
      <c r="D30" s="249">
        <v>429.25162127436499</v>
      </c>
      <c r="E30" s="134">
        <v>445.04180057463498</v>
      </c>
      <c r="F30" s="134">
        <v>494.61675301140599</v>
      </c>
      <c r="G30" s="134">
        <v>511.41248550187299</v>
      </c>
      <c r="H30" s="134">
        <v>484.57342932740897</v>
      </c>
      <c r="I30" s="134">
        <v>517.54571446740499</v>
      </c>
      <c r="J30" s="134">
        <v>458.22297449549001</v>
      </c>
      <c r="K30" s="134">
        <v>467.83311863629501</v>
      </c>
      <c r="L30" s="134">
        <v>456.91678889843803</v>
      </c>
      <c r="M30" s="134">
        <v>450.26806640468402</v>
      </c>
      <c r="N30" s="134">
        <v>470.69923782175101</v>
      </c>
      <c r="O30" s="250">
        <v>462.18459256286502</v>
      </c>
      <c r="P30" s="145">
        <f t="shared" si="5"/>
        <v>3.5686213682035581</v>
      </c>
      <c r="Q30" s="145">
        <f t="shared" si="6"/>
        <v>3.9436230124202263</v>
      </c>
      <c r="R30" s="145">
        <f t="shared" si="6"/>
        <v>4.1341052381786314</v>
      </c>
      <c r="S30" s="145">
        <f t="shared" si="6"/>
        <v>3.9833355570759963</v>
      </c>
      <c r="T30" s="145">
        <f t="shared" si="6"/>
        <v>3.824029966756175</v>
      </c>
      <c r="U30" s="145">
        <f t="shared" si="6"/>
        <v>4.0978789072290889</v>
      </c>
      <c r="V30" s="145">
        <f t="shared" si="6"/>
        <v>3.458077810362318</v>
      </c>
      <c r="W30" s="145">
        <f t="shared" si="6"/>
        <v>3.2576185739095274</v>
      </c>
      <c r="X30" s="145">
        <f t="shared" si="6"/>
        <v>3.0318621737728546</v>
      </c>
      <c r="Y30" s="145">
        <f t="shared" si="6"/>
        <v>2.965274693636911</v>
      </c>
      <c r="Z30" s="145">
        <f t="shared" si="6"/>
        <v>3.045926707532006</v>
      </c>
      <c r="AA30" s="145">
        <f t="shared" si="6"/>
        <v>2.9800864818904063</v>
      </c>
      <c r="AB30" s="279">
        <f t="shared" si="3"/>
        <v>1.9788019881266106</v>
      </c>
      <c r="AC30" s="280">
        <f t="shared" si="7"/>
        <v>2.1741172475556181</v>
      </c>
      <c r="AD30" s="280">
        <f t="shared" si="8"/>
        <v>2.2846039400064937</v>
      </c>
      <c r="AE30" s="280">
        <f t="shared" si="9"/>
        <v>2.1755290247872936</v>
      </c>
      <c r="AF30" s="280">
        <f t="shared" si="10"/>
        <v>2.0159061022461109</v>
      </c>
      <c r="AG30" s="280">
        <f t="shared" si="11"/>
        <v>2.126754528323012</v>
      </c>
      <c r="AH30" s="280">
        <f t="shared" si="12"/>
        <v>1.841732212602452</v>
      </c>
      <c r="AI30" s="280">
        <f t="shared" si="13"/>
        <v>1.7876695400699083</v>
      </c>
      <c r="AJ30" s="280">
        <f t="shared" si="14"/>
        <v>1.6615155959943202</v>
      </c>
      <c r="AK30" s="280">
        <f t="shared" si="15"/>
        <v>1.5871274811585621</v>
      </c>
      <c r="AL30" s="280">
        <f t="shared" si="16"/>
        <v>1.5839126367350922</v>
      </c>
      <c r="AM30" s="383">
        <f t="shared" si="17"/>
        <v>1.5421574660088921</v>
      </c>
      <c r="AN30" s="100">
        <v>120285</v>
      </c>
      <c r="AO30" s="100">
        <v>112851</v>
      </c>
      <c r="AP30" s="100">
        <v>119643</v>
      </c>
      <c r="AQ30" s="100">
        <v>128388</v>
      </c>
      <c r="AR30" s="100">
        <v>126718</v>
      </c>
      <c r="AS30" s="100">
        <v>126296</v>
      </c>
      <c r="AT30" s="100">
        <v>132508</v>
      </c>
      <c r="AU30" s="100">
        <v>143612</v>
      </c>
      <c r="AV30" s="100">
        <v>150705</v>
      </c>
      <c r="AW30" s="100">
        <v>151847</v>
      </c>
      <c r="AX30" s="100">
        <v>154534</v>
      </c>
      <c r="AY30" s="245">
        <v>155091</v>
      </c>
      <c r="AZ30" s="244">
        <v>216.92500000000001</v>
      </c>
      <c r="BA30" s="100">
        <v>204.7</v>
      </c>
      <c r="BB30" s="100">
        <v>216.50000000000003</v>
      </c>
      <c r="BC30" s="100">
        <v>235.07499999999999</v>
      </c>
      <c r="BD30" s="100">
        <v>240.375</v>
      </c>
      <c r="BE30" s="100">
        <v>243.35000000000002</v>
      </c>
      <c r="BF30" s="100">
        <v>248.79999999999998</v>
      </c>
      <c r="BG30" s="100">
        <v>261.7</v>
      </c>
      <c r="BH30" s="100">
        <v>275</v>
      </c>
      <c r="BI30" s="100">
        <v>283.7</v>
      </c>
      <c r="BJ30" s="100">
        <v>297.17500000000001</v>
      </c>
      <c r="BK30" s="245">
        <v>299.7</v>
      </c>
    </row>
    <row r="31" spans="1:63" s="121" customFormat="1" ht="13.8" x14ac:dyDescent="0.3">
      <c r="A31" s="121">
        <v>28</v>
      </c>
      <c r="B31" s="121" t="s">
        <v>29</v>
      </c>
      <c r="C31" s="121" t="s">
        <v>16</v>
      </c>
      <c r="D31" s="249">
        <v>69.638874241957595</v>
      </c>
      <c r="E31" s="134">
        <v>70.873083275829998</v>
      </c>
      <c r="F31" s="134">
        <v>73.027060328591404</v>
      </c>
      <c r="G31" s="134">
        <v>70.852131012282896</v>
      </c>
      <c r="H31" s="134">
        <v>66.683986989339004</v>
      </c>
      <c r="I31" s="134">
        <v>66.134850695530702</v>
      </c>
      <c r="J31" s="134">
        <v>64.919214220844907</v>
      </c>
      <c r="K31" s="134">
        <v>64.858787703384607</v>
      </c>
      <c r="L31" s="134">
        <v>60.996277750118601</v>
      </c>
      <c r="M31" s="134">
        <v>58.815346658711299</v>
      </c>
      <c r="N31" s="134">
        <v>59.548615075941299</v>
      </c>
      <c r="O31" s="250">
        <v>57.994824902469801</v>
      </c>
      <c r="P31" s="145">
        <f t="shared" si="5"/>
        <v>2.1404953046645847</v>
      </c>
      <c r="Q31" s="145">
        <f t="shared" si="6"/>
        <v>2.040158993518236</v>
      </c>
      <c r="R31" s="145">
        <f t="shared" si="6"/>
        <v>1.9681721735821311</v>
      </c>
      <c r="S31" s="145">
        <f t="shared" si="6"/>
        <v>1.8355949898257182</v>
      </c>
      <c r="T31" s="145">
        <f t="shared" si="6"/>
        <v>1.7590542348608245</v>
      </c>
      <c r="U31" s="145">
        <f t="shared" si="6"/>
        <v>1.6657393823018587</v>
      </c>
      <c r="V31" s="145">
        <f t="shared" si="6"/>
        <v>1.637885110022326</v>
      </c>
      <c r="W31" s="145">
        <f t="shared" si="6"/>
        <v>1.5472408145085668</v>
      </c>
      <c r="X31" s="145">
        <f t="shared" si="6"/>
        <v>1.4205663456639479</v>
      </c>
      <c r="Y31" s="145">
        <f t="shared" si="6"/>
        <v>1.3749613488570998</v>
      </c>
      <c r="Z31" s="145">
        <f t="shared" si="6"/>
        <v>1.3948098066648233</v>
      </c>
      <c r="AA31" s="145">
        <f t="shared" si="6"/>
        <v>1.2917880588588886</v>
      </c>
      <c r="AB31" s="279">
        <f t="shared" si="3"/>
        <v>1.2980218870821547</v>
      </c>
      <c r="AC31" s="280">
        <f t="shared" si="7"/>
        <v>1.2172277076140834</v>
      </c>
      <c r="AD31" s="280">
        <f t="shared" si="8"/>
        <v>1.1932526197482254</v>
      </c>
      <c r="AE31" s="280">
        <f t="shared" si="9"/>
        <v>1.0674520679816633</v>
      </c>
      <c r="AF31" s="280">
        <f t="shared" si="10"/>
        <v>0.9526283855619857</v>
      </c>
      <c r="AG31" s="280">
        <f t="shared" si="11"/>
        <v>0.92723239671266311</v>
      </c>
      <c r="AH31" s="280">
        <f t="shared" si="12"/>
        <v>0.88265417023582471</v>
      </c>
      <c r="AI31" s="280">
        <f t="shared" si="13"/>
        <v>0.84782729024032166</v>
      </c>
      <c r="AJ31" s="280">
        <f t="shared" si="14"/>
        <v>0.72506719465222702</v>
      </c>
      <c r="AK31" s="280">
        <f t="shared" si="15"/>
        <v>0.70670287364026796</v>
      </c>
      <c r="AL31" s="280">
        <f t="shared" si="16"/>
        <v>0.70222423438610015</v>
      </c>
      <c r="AM31" s="383">
        <f t="shared" si="17"/>
        <v>0.67201419353962677</v>
      </c>
      <c r="AN31" s="100">
        <v>32534</v>
      </c>
      <c r="AO31" s="100">
        <v>34739</v>
      </c>
      <c r="AP31" s="100">
        <v>37104</v>
      </c>
      <c r="AQ31" s="100">
        <v>38599</v>
      </c>
      <c r="AR31" s="100">
        <v>37909</v>
      </c>
      <c r="AS31" s="100">
        <v>39703</v>
      </c>
      <c r="AT31" s="100">
        <v>39636</v>
      </c>
      <c r="AU31" s="100">
        <v>41919</v>
      </c>
      <c r="AV31" s="100">
        <v>42938</v>
      </c>
      <c r="AW31" s="100">
        <v>42776</v>
      </c>
      <c r="AX31" s="100">
        <v>42693</v>
      </c>
      <c r="AY31" s="245">
        <v>44895</v>
      </c>
      <c r="AZ31" s="244">
        <v>53.65</v>
      </c>
      <c r="BA31" s="100">
        <v>58.224999999999994</v>
      </c>
      <c r="BB31" s="100">
        <v>61.2</v>
      </c>
      <c r="BC31" s="100">
        <v>66.375</v>
      </c>
      <c r="BD31" s="100">
        <v>70</v>
      </c>
      <c r="BE31" s="100">
        <v>71.325000000000003</v>
      </c>
      <c r="BF31" s="100">
        <v>73.55</v>
      </c>
      <c r="BG31" s="100">
        <v>76.5</v>
      </c>
      <c r="BH31" s="100">
        <v>84.125</v>
      </c>
      <c r="BI31" s="100">
        <v>83.224999999999994</v>
      </c>
      <c r="BJ31" s="100">
        <v>84.800000000000011</v>
      </c>
      <c r="BK31" s="245">
        <v>86.300000000000011</v>
      </c>
    </row>
    <row r="32" spans="1:63" s="121" customFormat="1" ht="13.8" x14ac:dyDescent="0.3">
      <c r="A32" s="121">
        <v>29</v>
      </c>
      <c r="B32" s="121" t="s">
        <v>29</v>
      </c>
      <c r="C32" s="121" t="s">
        <v>17</v>
      </c>
      <c r="D32" s="249">
        <v>174.943034856879</v>
      </c>
      <c r="E32" s="134">
        <v>161.58142030819801</v>
      </c>
      <c r="F32" s="134">
        <v>174.345031801641</v>
      </c>
      <c r="G32" s="134">
        <v>149.555799592591</v>
      </c>
      <c r="H32" s="134">
        <v>145.400010205255</v>
      </c>
      <c r="I32" s="134">
        <v>127.27195129667599</v>
      </c>
      <c r="J32" s="134">
        <v>133.29454741912099</v>
      </c>
      <c r="K32" s="134">
        <v>135.20155288842699</v>
      </c>
      <c r="L32" s="134">
        <v>121.555219517544</v>
      </c>
      <c r="M32" s="134">
        <v>160.561395208455</v>
      </c>
      <c r="N32" s="134">
        <v>158.90245055172099</v>
      </c>
      <c r="O32" s="250">
        <v>157.616085697595</v>
      </c>
      <c r="P32" s="145">
        <f t="shared" si="5"/>
        <v>3.7318792366756051</v>
      </c>
      <c r="Q32" s="145">
        <f t="shared" si="6"/>
        <v>3.1594661981971375</v>
      </c>
      <c r="R32" s="145">
        <f t="shared" si="6"/>
        <v>3.3370024844321287</v>
      </c>
      <c r="S32" s="145">
        <f t="shared" si="6"/>
        <v>2.8507996338726103</v>
      </c>
      <c r="T32" s="145">
        <f t="shared" si="6"/>
        <v>3.1789761293728409</v>
      </c>
      <c r="U32" s="145">
        <f t="shared" si="6"/>
        <v>2.8134480910908324</v>
      </c>
      <c r="V32" s="145">
        <f t="shared" si="6"/>
        <v>2.8611962010672718</v>
      </c>
      <c r="W32" s="145">
        <f t="shared" si="6"/>
        <v>2.7283130438588836</v>
      </c>
      <c r="X32" s="145">
        <f t="shared" si="6"/>
        <v>2.3327106549260974</v>
      </c>
      <c r="Y32" s="145">
        <f t="shared" si="6"/>
        <v>2.9821953047632799</v>
      </c>
      <c r="Z32" s="145">
        <f t="shared" si="6"/>
        <v>3.0106565091269606</v>
      </c>
      <c r="AA32" s="145">
        <f t="shared" si="6"/>
        <v>2.8900232076276176</v>
      </c>
      <c r="AB32" s="279">
        <f t="shared" si="3"/>
        <v>3.2143874112426092</v>
      </c>
      <c r="AC32" s="280">
        <f t="shared" si="7"/>
        <v>2.9311822278131157</v>
      </c>
      <c r="AD32" s="280">
        <f t="shared" si="8"/>
        <v>3.0215776742052163</v>
      </c>
      <c r="AE32" s="280">
        <f t="shared" si="9"/>
        <v>2.4719966874808432</v>
      </c>
      <c r="AF32" s="280">
        <f t="shared" si="10"/>
        <v>2.7603229274846703</v>
      </c>
      <c r="AG32" s="280">
        <f t="shared" si="11"/>
        <v>2.3536190715982617</v>
      </c>
      <c r="AH32" s="280">
        <f t="shared" si="12"/>
        <v>2.3151462860463914</v>
      </c>
      <c r="AI32" s="280">
        <f t="shared" si="13"/>
        <v>2.279958733363018</v>
      </c>
      <c r="AJ32" s="280">
        <f t="shared" si="14"/>
        <v>2.0150057110243513</v>
      </c>
      <c r="AK32" s="280">
        <f t="shared" si="15"/>
        <v>2.5813729133192123</v>
      </c>
      <c r="AL32" s="280">
        <f t="shared" si="16"/>
        <v>2.460742555969353</v>
      </c>
      <c r="AM32" s="383">
        <f t="shared" si="17"/>
        <v>2.4036002393838358</v>
      </c>
      <c r="AN32" s="100">
        <v>46878</v>
      </c>
      <c r="AO32" s="100">
        <v>51142</v>
      </c>
      <c r="AP32" s="100">
        <v>52246</v>
      </c>
      <c r="AQ32" s="100">
        <v>52461</v>
      </c>
      <c r="AR32" s="100">
        <v>45738</v>
      </c>
      <c r="AS32" s="100">
        <v>45237</v>
      </c>
      <c r="AT32" s="100">
        <v>46587</v>
      </c>
      <c r="AU32" s="100">
        <v>49555</v>
      </c>
      <c r="AV32" s="100">
        <v>52109</v>
      </c>
      <c r="AW32" s="100">
        <v>53840</v>
      </c>
      <c r="AX32" s="100">
        <v>52780</v>
      </c>
      <c r="AY32" s="245">
        <v>54538</v>
      </c>
      <c r="AZ32" s="244">
        <v>54.424999999999997</v>
      </c>
      <c r="BA32" s="100">
        <v>55.125</v>
      </c>
      <c r="BB32" s="100">
        <v>57.7</v>
      </c>
      <c r="BC32" s="100">
        <v>60.5</v>
      </c>
      <c r="BD32" s="100">
        <v>52.674999999999997</v>
      </c>
      <c r="BE32" s="100">
        <v>54.075000000000003</v>
      </c>
      <c r="BF32" s="100">
        <v>57.575000000000003</v>
      </c>
      <c r="BG32" s="100">
        <v>59.300000000000004</v>
      </c>
      <c r="BH32" s="100">
        <v>60.325000000000003</v>
      </c>
      <c r="BI32" s="100">
        <v>62.199999999999996</v>
      </c>
      <c r="BJ32" s="100">
        <v>64.575000000000003</v>
      </c>
      <c r="BK32" s="245">
        <v>65.574999999999989</v>
      </c>
    </row>
    <row r="33" spans="1:63" s="121" customFormat="1" ht="13.8" x14ac:dyDescent="0.3">
      <c r="A33" s="121">
        <v>30</v>
      </c>
      <c r="B33" s="121" t="s">
        <v>29</v>
      </c>
      <c r="C33" s="121" t="s">
        <v>18</v>
      </c>
      <c r="D33" s="249">
        <v>28.645980282145</v>
      </c>
      <c r="E33" s="134">
        <v>29.677839126554201</v>
      </c>
      <c r="F33" s="134">
        <v>31.596832395354799</v>
      </c>
      <c r="G33" s="134">
        <v>33.011315755863599</v>
      </c>
      <c r="H33" s="134">
        <v>31.576857993589499</v>
      </c>
      <c r="I33" s="134">
        <v>31.737491174744399</v>
      </c>
      <c r="J33" s="134">
        <v>31.474782504206399</v>
      </c>
      <c r="K33" s="134">
        <v>33.006156726616197</v>
      </c>
      <c r="L33" s="134">
        <v>33.644402981712702</v>
      </c>
      <c r="M33" s="134">
        <v>31.866605841184601</v>
      </c>
      <c r="N33" s="134">
        <v>30.904497115793799</v>
      </c>
      <c r="O33" s="250">
        <v>30.124539589641198</v>
      </c>
      <c r="P33" s="145">
        <f t="shared" si="5"/>
        <v>0.83907382197261271</v>
      </c>
      <c r="Q33" s="145">
        <f t="shared" si="6"/>
        <v>0.79191586953127868</v>
      </c>
      <c r="R33" s="145">
        <f t="shared" si="6"/>
        <v>0.73698673746541643</v>
      </c>
      <c r="S33" s="145">
        <f t="shared" si="6"/>
        <v>0.70826054529948301</v>
      </c>
      <c r="T33" s="145">
        <f t="shared" si="6"/>
        <v>0.64947567810093787</v>
      </c>
      <c r="U33" s="145">
        <f t="shared" si="6"/>
        <v>0.60844084150807864</v>
      </c>
      <c r="V33" s="145">
        <f t="shared" si="6"/>
        <v>0.5728103389423892</v>
      </c>
      <c r="W33" s="145">
        <f t="shared" si="6"/>
        <v>0.56446833113772499</v>
      </c>
      <c r="X33" s="145">
        <f t="shared" si="6"/>
        <v>0.51203681467290696</v>
      </c>
      <c r="Y33" s="145">
        <f t="shared" si="6"/>
        <v>0.52807367372913416</v>
      </c>
      <c r="Z33" s="145">
        <f t="shared" si="6"/>
        <v>0.53165368603956364</v>
      </c>
      <c r="AA33" s="145">
        <f t="shared" si="6"/>
        <v>0.52645950943956232</v>
      </c>
      <c r="AB33" s="279">
        <f t="shared" si="3"/>
        <v>0.41742776367424406</v>
      </c>
      <c r="AC33" s="280">
        <f t="shared" si="7"/>
        <v>0.40336852363648251</v>
      </c>
      <c r="AD33" s="280">
        <f t="shared" si="8"/>
        <v>0.40212322488520263</v>
      </c>
      <c r="AE33" s="280">
        <f t="shared" si="9"/>
        <v>0.37770384160027004</v>
      </c>
      <c r="AF33" s="280">
        <f t="shared" si="10"/>
        <v>0.35124424909443269</v>
      </c>
      <c r="AG33" s="280">
        <f t="shared" si="11"/>
        <v>0.33215584693610045</v>
      </c>
      <c r="AH33" s="280">
        <f t="shared" si="12"/>
        <v>0.307671383227824</v>
      </c>
      <c r="AI33" s="280">
        <f t="shared" si="13"/>
        <v>0.30610857154292787</v>
      </c>
      <c r="AJ33" s="280">
        <f t="shared" si="14"/>
        <v>0.27600002446031746</v>
      </c>
      <c r="AK33" s="280">
        <f t="shared" si="15"/>
        <v>0.27904208267236957</v>
      </c>
      <c r="AL33" s="280">
        <f t="shared" si="16"/>
        <v>0.27544115076465064</v>
      </c>
      <c r="AM33" s="383">
        <f t="shared" si="17"/>
        <v>0.28048919543427558</v>
      </c>
      <c r="AN33" s="100">
        <v>34140</v>
      </c>
      <c r="AO33" s="100">
        <v>37476</v>
      </c>
      <c r="AP33" s="100">
        <v>42873</v>
      </c>
      <c r="AQ33" s="100">
        <v>46609</v>
      </c>
      <c r="AR33" s="100">
        <v>48619</v>
      </c>
      <c r="AS33" s="100">
        <v>52162</v>
      </c>
      <c r="AT33" s="100">
        <v>54948</v>
      </c>
      <c r="AU33" s="100">
        <v>58473</v>
      </c>
      <c r="AV33" s="100">
        <v>65707</v>
      </c>
      <c r="AW33" s="100">
        <v>60345</v>
      </c>
      <c r="AX33" s="100">
        <v>58129</v>
      </c>
      <c r="AY33" s="245">
        <v>57221</v>
      </c>
      <c r="AZ33" s="244">
        <v>68.625</v>
      </c>
      <c r="BA33" s="100">
        <v>73.575000000000003</v>
      </c>
      <c r="BB33" s="100">
        <v>78.575000000000003</v>
      </c>
      <c r="BC33" s="100">
        <v>87.4</v>
      </c>
      <c r="BD33" s="100">
        <v>89.9</v>
      </c>
      <c r="BE33" s="100">
        <v>95.55</v>
      </c>
      <c r="BF33" s="100">
        <v>102.30000000000001</v>
      </c>
      <c r="BG33" s="100">
        <v>107.825</v>
      </c>
      <c r="BH33" s="100">
        <v>121.9</v>
      </c>
      <c r="BI33" s="100">
        <v>114.2</v>
      </c>
      <c r="BJ33" s="100">
        <v>112.19999999999999</v>
      </c>
      <c r="BK33" s="245">
        <v>107.4</v>
      </c>
    </row>
    <row r="34" spans="1:63" s="121" customFormat="1" ht="13.8" x14ac:dyDescent="0.3">
      <c r="A34" s="121">
        <v>31</v>
      </c>
      <c r="B34" s="121" t="s">
        <v>29</v>
      </c>
      <c r="C34" s="121" t="s">
        <v>19</v>
      </c>
      <c r="D34" s="249">
        <v>159.78296600234299</v>
      </c>
      <c r="E34" s="134">
        <v>158.710681848278</v>
      </c>
      <c r="F34" s="134">
        <v>163.086667044975</v>
      </c>
      <c r="G34" s="134">
        <v>165.84206940853099</v>
      </c>
      <c r="H34" s="134">
        <v>157.58135206395701</v>
      </c>
      <c r="I34" s="134">
        <v>153.848749027758</v>
      </c>
      <c r="J34" s="134">
        <v>150.142294736808</v>
      </c>
      <c r="K34" s="134">
        <v>148.27031046758401</v>
      </c>
      <c r="L34" s="134">
        <v>140.10243890586599</v>
      </c>
      <c r="M34" s="134">
        <v>139.03748542150399</v>
      </c>
      <c r="N34" s="134">
        <v>132.96356779497</v>
      </c>
      <c r="O34" s="250">
        <v>130.56325511045799</v>
      </c>
      <c r="P34" s="145">
        <f t="shared" si="5"/>
        <v>6.0512390078524136</v>
      </c>
      <c r="Q34" s="145">
        <f t="shared" si="6"/>
        <v>6.2241923937518333</v>
      </c>
      <c r="R34" s="145">
        <f t="shared" si="6"/>
        <v>6.2865880442901476</v>
      </c>
      <c r="S34" s="145">
        <f t="shared" si="6"/>
        <v>6.1520966505371879</v>
      </c>
      <c r="T34" s="145">
        <f t="shared" si="6"/>
        <v>6.04477931888285</v>
      </c>
      <c r="U34" s="145">
        <f t="shared" si="6"/>
        <v>5.6597413467151529</v>
      </c>
      <c r="V34" s="145">
        <f t="shared" si="6"/>
        <v>5.8017038810158041</v>
      </c>
      <c r="W34" s="145">
        <f t="shared" si="6"/>
        <v>5.4459087073967529</v>
      </c>
      <c r="X34" s="145">
        <f t="shared" si="6"/>
        <v>5.0066983134712508</v>
      </c>
      <c r="Y34" s="145">
        <f t="shared" si="6"/>
        <v>4.7892764776102776</v>
      </c>
      <c r="Z34" s="145">
        <f t="shared" si="6"/>
        <v>4.5540147205182038</v>
      </c>
      <c r="AA34" s="145">
        <f t="shared" si="6"/>
        <v>4.2458214402932581</v>
      </c>
      <c r="AB34" s="279">
        <f t="shared" si="3"/>
        <v>3.7029656083972875</v>
      </c>
      <c r="AC34" s="280">
        <f t="shared" si="7"/>
        <v>3.7081935011279907</v>
      </c>
      <c r="AD34" s="280">
        <f t="shared" si="8"/>
        <v>3.6628111632784957</v>
      </c>
      <c r="AE34" s="280">
        <f t="shared" si="9"/>
        <v>3.7330797840974896</v>
      </c>
      <c r="AF34" s="280">
        <f t="shared" si="10"/>
        <v>3.4108517762761261</v>
      </c>
      <c r="AG34" s="280">
        <f t="shared" si="11"/>
        <v>3.2440432056459252</v>
      </c>
      <c r="AH34" s="280">
        <f t="shared" si="12"/>
        <v>3.0516726572521948</v>
      </c>
      <c r="AI34" s="280">
        <f t="shared" si="13"/>
        <v>2.9389556088718338</v>
      </c>
      <c r="AJ34" s="280">
        <f t="shared" si="14"/>
        <v>2.7125351191842406</v>
      </c>
      <c r="AK34" s="280">
        <f t="shared" si="15"/>
        <v>2.5279542803909814</v>
      </c>
      <c r="AL34" s="280">
        <f t="shared" si="16"/>
        <v>2.2488552692595349</v>
      </c>
      <c r="AM34" s="383">
        <f t="shared" si="17"/>
        <v>2.1562882759778366</v>
      </c>
      <c r="AN34" s="100">
        <v>26405</v>
      </c>
      <c r="AO34" s="100">
        <v>25499</v>
      </c>
      <c r="AP34" s="100">
        <v>25942</v>
      </c>
      <c r="AQ34" s="100">
        <v>26957</v>
      </c>
      <c r="AR34" s="100">
        <v>26069</v>
      </c>
      <c r="AS34" s="100">
        <v>27183</v>
      </c>
      <c r="AT34" s="100">
        <v>25879</v>
      </c>
      <c r="AU34" s="100">
        <v>27226</v>
      </c>
      <c r="AV34" s="100">
        <v>27983</v>
      </c>
      <c r="AW34" s="100">
        <v>29031</v>
      </c>
      <c r="AX34" s="100">
        <v>29197</v>
      </c>
      <c r="AY34" s="245">
        <v>30751</v>
      </c>
      <c r="AZ34" s="244">
        <v>43.150000000000006</v>
      </c>
      <c r="BA34" s="100">
        <v>42.8</v>
      </c>
      <c r="BB34" s="100">
        <v>44.524999999999999</v>
      </c>
      <c r="BC34" s="100">
        <v>44.424999999999997</v>
      </c>
      <c r="BD34" s="100">
        <v>46.2</v>
      </c>
      <c r="BE34" s="100">
        <v>47.424999999999997</v>
      </c>
      <c r="BF34" s="100">
        <v>49.2</v>
      </c>
      <c r="BG34" s="100">
        <v>50.449999999999996</v>
      </c>
      <c r="BH34" s="100">
        <v>51.649999999999991</v>
      </c>
      <c r="BI34" s="100">
        <v>55</v>
      </c>
      <c r="BJ34" s="100">
        <v>59.125</v>
      </c>
      <c r="BK34" s="245">
        <v>60.55</v>
      </c>
    </row>
    <row r="35" spans="1:63" s="121" customFormat="1" ht="13.8" x14ac:dyDescent="0.3">
      <c r="A35" s="121">
        <v>32</v>
      </c>
      <c r="B35" s="121" t="s">
        <v>29</v>
      </c>
      <c r="C35" s="121" t="s">
        <v>20</v>
      </c>
      <c r="D35" s="249">
        <v>133.341369671677</v>
      </c>
      <c r="E35" s="134">
        <v>127.796261179856</v>
      </c>
      <c r="F35" s="134">
        <v>137.91927075226999</v>
      </c>
      <c r="G35" s="134">
        <v>143.13742053237701</v>
      </c>
      <c r="H35" s="134">
        <v>124.062758414838</v>
      </c>
      <c r="I35" s="134">
        <v>119.190326691035</v>
      </c>
      <c r="J35" s="134">
        <v>119.627697597368</v>
      </c>
      <c r="K35" s="134">
        <v>113.195402028123</v>
      </c>
      <c r="L35" s="134">
        <v>110.35096737927699</v>
      </c>
      <c r="M35" s="134">
        <v>103.629970459769</v>
      </c>
      <c r="N35" s="134">
        <v>101.577903753461</v>
      </c>
      <c r="O35" s="250">
        <v>99.171687117383996</v>
      </c>
      <c r="P35" s="145">
        <f t="shared" si="5"/>
        <v>4.3126029196182607</v>
      </c>
      <c r="Q35" s="145">
        <f t="shared" si="6"/>
        <v>4.2386819628476289</v>
      </c>
      <c r="R35" s="145">
        <f t="shared" si="6"/>
        <v>4.3754725659804574</v>
      </c>
      <c r="S35" s="145">
        <f t="shared" si="6"/>
        <v>4.359692389509533</v>
      </c>
      <c r="T35" s="145">
        <f t="shared" si="6"/>
        <v>3.8982799187694579</v>
      </c>
      <c r="U35" s="145">
        <f t="shared" si="6"/>
        <v>3.8143345715256975</v>
      </c>
      <c r="V35" s="145">
        <f t="shared" si="6"/>
        <v>3.6915292722757513</v>
      </c>
      <c r="W35" s="145">
        <f t="shared" si="6"/>
        <v>3.4238347910868701</v>
      </c>
      <c r="X35" s="145">
        <f t="shared" si="6"/>
        <v>3.1527046277149018</v>
      </c>
      <c r="Y35" s="145">
        <f t="shared" si="6"/>
        <v>2.8736612073586878</v>
      </c>
      <c r="Z35" s="145">
        <f t="shared" si="6"/>
        <v>2.8604630608392045</v>
      </c>
      <c r="AA35" s="145">
        <f t="shared" si="6"/>
        <v>2.7114610284999041</v>
      </c>
      <c r="AB35" s="279">
        <f t="shared" si="3"/>
        <v>2.4819240515900796</v>
      </c>
      <c r="AC35" s="280">
        <f t="shared" si="7"/>
        <v>2.302635336573982</v>
      </c>
      <c r="AD35" s="280">
        <f t="shared" si="8"/>
        <v>2.4080186949326934</v>
      </c>
      <c r="AE35" s="280">
        <f t="shared" si="9"/>
        <v>2.5732569983348679</v>
      </c>
      <c r="AF35" s="280">
        <f t="shared" si="10"/>
        <v>2.1604311434886894</v>
      </c>
      <c r="AG35" s="280">
        <f t="shared" si="11"/>
        <v>1.9973242847261834</v>
      </c>
      <c r="AH35" s="280">
        <f t="shared" si="12"/>
        <v>1.9451658145913495</v>
      </c>
      <c r="AI35" s="280">
        <f t="shared" si="13"/>
        <v>1.8936913764637893</v>
      </c>
      <c r="AJ35" s="280">
        <f t="shared" si="14"/>
        <v>1.8194718446706843</v>
      </c>
      <c r="AK35" s="280">
        <f t="shared" si="15"/>
        <v>1.8414921449981161</v>
      </c>
      <c r="AL35" s="280">
        <f t="shared" si="16"/>
        <v>1.6936707587071447</v>
      </c>
      <c r="AM35" s="383">
        <f t="shared" si="17"/>
        <v>1.6966926795104191</v>
      </c>
      <c r="AN35" s="100">
        <v>30919</v>
      </c>
      <c r="AO35" s="100">
        <v>30150</v>
      </c>
      <c r="AP35" s="100">
        <v>31521</v>
      </c>
      <c r="AQ35" s="100">
        <v>32832</v>
      </c>
      <c r="AR35" s="100">
        <v>31825</v>
      </c>
      <c r="AS35" s="100">
        <v>31248</v>
      </c>
      <c r="AT35" s="100">
        <v>32406</v>
      </c>
      <c r="AU35" s="100">
        <v>33061</v>
      </c>
      <c r="AV35" s="100">
        <v>35002</v>
      </c>
      <c r="AW35" s="100">
        <v>36062</v>
      </c>
      <c r="AX35" s="100">
        <v>35511</v>
      </c>
      <c r="AY35" s="245">
        <v>36575</v>
      </c>
      <c r="AZ35" s="244">
        <v>53.724999999999994</v>
      </c>
      <c r="BA35" s="100">
        <v>55.5</v>
      </c>
      <c r="BB35" s="100">
        <v>57.274999999999999</v>
      </c>
      <c r="BC35" s="100">
        <v>55.624999999999993</v>
      </c>
      <c r="BD35" s="100">
        <v>57.424999999999997</v>
      </c>
      <c r="BE35" s="100">
        <v>59.674999999999997</v>
      </c>
      <c r="BF35" s="100">
        <v>61.5</v>
      </c>
      <c r="BG35" s="100">
        <v>59.774999999999999</v>
      </c>
      <c r="BH35" s="100">
        <v>60.649999999999991</v>
      </c>
      <c r="BI35" s="100">
        <v>56.275000000000006</v>
      </c>
      <c r="BJ35" s="100">
        <v>59.975000000000001</v>
      </c>
      <c r="BK35" s="245">
        <v>58.449999999999996</v>
      </c>
    </row>
    <row r="36" spans="1:63" s="121" customFormat="1" ht="13.8" x14ac:dyDescent="0.3">
      <c r="A36" s="121">
        <v>33</v>
      </c>
      <c r="B36" s="121" t="s">
        <v>183</v>
      </c>
      <c r="C36" s="121" t="s">
        <v>50</v>
      </c>
      <c r="D36" s="249">
        <v>21.281734611737502</v>
      </c>
      <c r="E36" s="134">
        <v>20.771086128107999</v>
      </c>
      <c r="F36" s="134">
        <v>21.860447076197701</v>
      </c>
      <c r="G36" s="134">
        <v>21.054226356001902</v>
      </c>
      <c r="H36" s="134">
        <v>20.518799622845201</v>
      </c>
      <c r="I36" s="134">
        <v>20.182127938426799</v>
      </c>
      <c r="J36" s="134">
        <v>20.000687906217699</v>
      </c>
      <c r="K36" s="134">
        <v>20.005281726993001</v>
      </c>
      <c r="L36" s="134">
        <v>18.349572666668902</v>
      </c>
      <c r="M36" s="134">
        <v>17.666713875724501</v>
      </c>
      <c r="N36" s="134">
        <v>17.086315576533</v>
      </c>
      <c r="O36" s="250">
        <v>16.7443790859923</v>
      </c>
      <c r="P36" s="145">
        <f t="shared" si="5"/>
        <v>0.40356761504413663</v>
      </c>
      <c r="Q36" s="145">
        <f t="shared" ref="Q36:AA39" si="18">(E36*1000)/AO36</f>
        <v>0.4020651192990457</v>
      </c>
      <c r="R36" s="145">
        <f t="shared" si="18"/>
        <v>0.42432639225508956</v>
      </c>
      <c r="S36" s="145">
        <f t="shared" si="18"/>
        <v>0.40356960621050225</v>
      </c>
      <c r="T36" s="145">
        <f t="shared" si="18"/>
        <v>0.38992074991629516</v>
      </c>
      <c r="U36" s="145">
        <f t="shared" si="18"/>
        <v>0.38393881859808238</v>
      </c>
      <c r="V36" s="145">
        <f t="shared" si="18"/>
        <v>0.37169091072695964</v>
      </c>
      <c r="W36" s="145">
        <f t="shared" si="18"/>
        <v>0.36893096776381745</v>
      </c>
      <c r="X36" s="145">
        <f t="shared" si="18"/>
        <v>0.33725252562386554</v>
      </c>
      <c r="Y36" s="145">
        <f t="shared" si="18"/>
        <v>0.31606400951274688</v>
      </c>
      <c r="Z36" s="145">
        <f t="shared" si="18"/>
        <v>0.30545095599651401</v>
      </c>
      <c r="AA36" s="145">
        <f t="shared" si="18"/>
        <v>0.29520078780706427</v>
      </c>
      <c r="AB36" s="279">
        <f t="shared" si="3"/>
        <v>0.19954744127273796</v>
      </c>
      <c r="AC36" s="280">
        <f t="shared" si="7"/>
        <v>0.19295017304326986</v>
      </c>
      <c r="AD36" s="280">
        <f t="shared" si="8"/>
        <v>0.20392208093468009</v>
      </c>
      <c r="AE36" s="280">
        <f t="shared" si="9"/>
        <v>0.19876541284873164</v>
      </c>
      <c r="AF36" s="280">
        <f t="shared" si="10"/>
        <v>0.18687431350496539</v>
      </c>
      <c r="AG36" s="280">
        <f t="shared" si="11"/>
        <v>0.17649434139420023</v>
      </c>
      <c r="AH36" s="280">
        <f t="shared" si="12"/>
        <v>0.17007387675355184</v>
      </c>
      <c r="AI36" s="280">
        <f t="shared" si="13"/>
        <v>0.16626039249526703</v>
      </c>
      <c r="AJ36" s="280">
        <f t="shared" si="14"/>
        <v>0.15208928857578866</v>
      </c>
      <c r="AK36" s="280">
        <f t="shared" si="15"/>
        <v>0.14141856214308188</v>
      </c>
      <c r="AL36" s="280">
        <f t="shared" si="16"/>
        <v>0.13459090647131156</v>
      </c>
      <c r="AM36" s="383">
        <f t="shared" si="17"/>
        <v>0.1327865113877264</v>
      </c>
      <c r="AN36" s="100">
        <v>52734</v>
      </c>
      <c r="AO36" s="100">
        <v>51661</v>
      </c>
      <c r="AP36" s="100">
        <v>51518</v>
      </c>
      <c r="AQ36" s="100">
        <v>52170</v>
      </c>
      <c r="AR36" s="100">
        <v>52623</v>
      </c>
      <c r="AS36" s="100">
        <v>52566</v>
      </c>
      <c r="AT36" s="100">
        <v>53810</v>
      </c>
      <c r="AU36" s="100">
        <v>54225</v>
      </c>
      <c r="AV36" s="100">
        <v>54409</v>
      </c>
      <c r="AW36" s="100">
        <v>55896</v>
      </c>
      <c r="AX36" s="100">
        <v>55938</v>
      </c>
      <c r="AY36" s="245">
        <v>56722</v>
      </c>
      <c r="AZ36" s="244">
        <v>106.64999999999999</v>
      </c>
      <c r="BA36" s="100">
        <v>107.65</v>
      </c>
      <c r="BB36" s="100">
        <v>107.19999999999999</v>
      </c>
      <c r="BC36" s="100">
        <v>105.92500000000001</v>
      </c>
      <c r="BD36" s="100">
        <v>109.8</v>
      </c>
      <c r="BE36" s="100">
        <v>114.35000000000001</v>
      </c>
      <c r="BF36" s="100">
        <v>117.60000000000001</v>
      </c>
      <c r="BG36" s="100">
        <v>120.32499999999999</v>
      </c>
      <c r="BH36" s="100">
        <v>120.65</v>
      </c>
      <c r="BI36" s="100">
        <v>124.92499999999998</v>
      </c>
      <c r="BJ36" s="100">
        <v>126.95</v>
      </c>
      <c r="BK36" s="245">
        <v>126.1</v>
      </c>
    </row>
    <row r="37" spans="1:63" s="121" customFormat="1" ht="13.8" x14ac:dyDescent="0.3">
      <c r="A37" s="121">
        <v>34</v>
      </c>
      <c r="B37" s="121" t="s">
        <v>26</v>
      </c>
      <c r="C37" s="121" t="s">
        <v>47</v>
      </c>
      <c r="D37" s="249">
        <v>327.72232177086198</v>
      </c>
      <c r="E37" s="134">
        <v>396.33269487805597</v>
      </c>
      <c r="F37" s="134">
        <v>326.50278409964</v>
      </c>
      <c r="G37" s="134">
        <v>329.12805513851401</v>
      </c>
      <c r="H37" s="134">
        <v>302.18024857854601</v>
      </c>
      <c r="I37" s="134">
        <v>277.22078528563901</v>
      </c>
      <c r="J37" s="134">
        <v>285.60057779596502</v>
      </c>
      <c r="K37" s="134">
        <v>310.29381905928102</v>
      </c>
      <c r="L37" s="134">
        <v>295.851477469955</v>
      </c>
      <c r="M37" s="134">
        <v>301.12666602881399</v>
      </c>
      <c r="N37" s="134">
        <v>273.32191077565199</v>
      </c>
      <c r="O37" s="250">
        <v>261.66384169567903</v>
      </c>
      <c r="P37" s="145">
        <f t="shared" si="5"/>
        <v>1.4466294186987931</v>
      </c>
      <c r="Q37" s="145">
        <f t="shared" si="18"/>
        <v>1.7402323406150506</v>
      </c>
      <c r="R37" s="145">
        <f t="shared" si="18"/>
        <v>1.3890307247557623</v>
      </c>
      <c r="S37" s="145">
        <f t="shared" si="18"/>
        <v>1.4098559642340651</v>
      </c>
      <c r="T37" s="145">
        <f t="shared" si="18"/>
        <v>1.2646223611672198</v>
      </c>
      <c r="U37" s="145">
        <f t="shared" si="18"/>
        <v>1.1313056185012507</v>
      </c>
      <c r="V37" s="145">
        <f t="shared" si="18"/>
        <v>1.1507892633350458</v>
      </c>
      <c r="W37" s="145">
        <f t="shared" si="18"/>
        <v>1.2412249252341334</v>
      </c>
      <c r="X37" s="145">
        <f t="shared" si="18"/>
        <v>1.1642241527392874</v>
      </c>
      <c r="Y37" s="145">
        <f t="shared" si="18"/>
        <v>1.1734112655774533</v>
      </c>
      <c r="Z37" s="145">
        <f t="shared" si="18"/>
        <v>1.0594611669637881</v>
      </c>
      <c r="AA37" s="145">
        <f t="shared" si="18"/>
        <v>1.0155471271828511</v>
      </c>
      <c r="AB37" s="279">
        <f t="shared" si="3"/>
        <v>1.3993267368525277</v>
      </c>
      <c r="AC37" s="280">
        <f t="shared" si="7"/>
        <v>1.7024600295449139</v>
      </c>
      <c r="AD37" s="280">
        <f t="shared" si="8"/>
        <v>1.3730142308647602</v>
      </c>
      <c r="AE37" s="280">
        <f t="shared" si="9"/>
        <v>1.3804259416525704</v>
      </c>
      <c r="AF37" s="280">
        <f t="shared" si="10"/>
        <v>1.2445644504882454</v>
      </c>
      <c r="AG37" s="280">
        <f t="shared" si="11"/>
        <v>1.1164751723142932</v>
      </c>
      <c r="AH37" s="280">
        <f t="shared" si="12"/>
        <v>1.1369449753024083</v>
      </c>
      <c r="AI37" s="280">
        <f t="shared" si="13"/>
        <v>1.2299824360688973</v>
      </c>
      <c r="AJ37" s="280">
        <f t="shared" si="14"/>
        <v>1.1592926233148706</v>
      </c>
      <c r="AK37" s="280">
        <f t="shared" si="15"/>
        <v>1.1667054088679347</v>
      </c>
      <c r="AL37" s="280">
        <f t="shared" si="16"/>
        <v>1.0462082709115865</v>
      </c>
      <c r="AM37" s="383">
        <f t="shared" si="17"/>
        <v>0.99152649373125812</v>
      </c>
      <c r="AN37" s="100">
        <v>226542</v>
      </c>
      <c r="AO37" s="100">
        <v>227747</v>
      </c>
      <c r="AP37" s="100">
        <v>235058</v>
      </c>
      <c r="AQ37" s="100">
        <v>233448</v>
      </c>
      <c r="AR37" s="100">
        <v>238949</v>
      </c>
      <c r="AS37" s="100">
        <v>245045</v>
      </c>
      <c r="AT37" s="100">
        <v>248178</v>
      </c>
      <c r="AU37" s="100">
        <v>249990</v>
      </c>
      <c r="AV37" s="100">
        <v>254119</v>
      </c>
      <c r="AW37" s="100">
        <v>256625</v>
      </c>
      <c r="AX37" s="100">
        <v>257982</v>
      </c>
      <c r="AY37" s="245">
        <v>257658</v>
      </c>
      <c r="AZ37" s="244">
        <v>234.2</v>
      </c>
      <c r="BA37" s="100">
        <v>232.8</v>
      </c>
      <c r="BB37" s="100">
        <v>237.8</v>
      </c>
      <c r="BC37" s="100">
        <v>238.42499999999998</v>
      </c>
      <c r="BD37" s="100">
        <v>242.8</v>
      </c>
      <c r="BE37" s="100">
        <v>248.3</v>
      </c>
      <c r="BF37" s="100">
        <v>251.20000000000002</v>
      </c>
      <c r="BG37" s="100">
        <v>252.27499999999998</v>
      </c>
      <c r="BH37" s="100">
        <v>255.2</v>
      </c>
      <c r="BI37" s="100">
        <v>258.10000000000002</v>
      </c>
      <c r="BJ37" s="100">
        <v>261.25</v>
      </c>
      <c r="BK37" s="245">
        <v>263.89999999999998</v>
      </c>
    </row>
    <row r="38" spans="1:63" s="121" customFormat="1" ht="13.8" x14ac:dyDescent="0.3">
      <c r="A38" s="121">
        <v>35</v>
      </c>
      <c r="B38" s="121" t="s">
        <v>26</v>
      </c>
      <c r="C38" s="121" t="s">
        <v>48</v>
      </c>
      <c r="D38" s="249">
        <v>399.76491318600199</v>
      </c>
      <c r="E38" s="134">
        <v>395.95372301667197</v>
      </c>
      <c r="F38" s="134">
        <v>412.52733275558103</v>
      </c>
      <c r="G38" s="134">
        <v>364.66393737083399</v>
      </c>
      <c r="H38" s="134">
        <v>379.99110220257</v>
      </c>
      <c r="I38" s="134">
        <v>328.29773175987401</v>
      </c>
      <c r="J38" s="134">
        <v>307.33808718211401</v>
      </c>
      <c r="K38" s="134">
        <v>298.50233299144702</v>
      </c>
      <c r="L38" s="134">
        <v>293.40212752466999</v>
      </c>
      <c r="M38" s="134">
        <v>277.38567914653902</v>
      </c>
      <c r="N38" s="134">
        <v>258.26014199653901</v>
      </c>
      <c r="O38" s="250">
        <v>255.123741861274</v>
      </c>
      <c r="P38" s="145">
        <f t="shared" si="5"/>
        <v>1.0176096882145007</v>
      </c>
      <c r="Q38" s="145">
        <f t="shared" si="18"/>
        <v>0.99797287771556453</v>
      </c>
      <c r="R38" s="145">
        <f t="shared" si="18"/>
        <v>1.0560402337613046</v>
      </c>
      <c r="S38" s="145">
        <f t="shared" si="18"/>
        <v>0.93810019749343754</v>
      </c>
      <c r="T38" s="145">
        <f t="shared" si="18"/>
        <v>0.97705437487001012</v>
      </c>
      <c r="U38" s="145">
        <f t="shared" si="18"/>
        <v>0.85252651799036594</v>
      </c>
      <c r="V38" s="145">
        <f t="shared" si="18"/>
        <v>0.78854174335701666</v>
      </c>
      <c r="W38" s="145">
        <f t="shared" si="18"/>
        <v>0.74856515598483075</v>
      </c>
      <c r="X38" s="145">
        <f t="shared" si="18"/>
        <v>0.71041161329256686</v>
      </c>
      <c r="Y38" s="145">
        <f t="shared" si="18"/>
        <v>0.65745536739416888</v>
      </c>
      <c r="Z38" s="145">
        <f t="shared" si="18"/>
        <v>0.60695828191497281</v>
      </c>
      <c r="AA38" s="145">
        <f t="shared" si="18"/>
        <v>0.59743051942176639</v>
      </c>
      <c r="AB38" s="279">
        <f t="shared" si="3"/>
        <v>0.48497502509523477</v>
      </c>
      <c r="AC38" s="280">
        <f t="shared" si="7"/>
        <v>0.49162369383743726</v>
      </c>
      <c r="AD38" s="280">
        <f t="shared" si="8"/>
        <v>0.51590099453566485</v>
      </c>
      <c r="AE38" s="280">
        <f t="shared" si="9"/>
        <v>0.45435327357442562</v>
      </c>
      <c r="AF38" s="280">
        <f t="shared" si="10"/>
        <v>0.47040245382838575</v>
      </c>
      <c r="AG38" s="280">
        <f t="shared" si="11"/>
        <v>0.40374817126502571</v>
      </c>
      <c r="AH38" s="280">
        <f t="shared" si="12"/>
        <v>0.37402712325923576</v>
      </c>
      <c r="AI38" s="280">
        <f t="shared" si="13"/>
        <v>0.35333037373591814</v>
      </c>
      <c r="AJ38" s="280">
        <f t="shared" si="14"/>
        <v>0.33504867822846868</v>
      </c>
      <c r="AK38" s="280">
        <f t="shared" si="15"/>
        <v>0.31170432536974829</v>
      </c>
      <c r="AL38" s="280">
        <f t="shared" si="16"/>
        <v>0.28793148112663919</v>
      </c>
      <c r="AM38" s="383">
        <f t="shared" si="17"/>
        <v>0.28433963985653277</v>
      </c>
      <c r="AN38" s="100">
        <v>392847</v>
      </c>
      <c r="AO38" s="100">
        <v>396758</v>
      </c>
      <c r="AP38" s="100">
        <v>390636</v>
      </c>
      <c r="AQ38" s="100">
        <v>388726</v>
      </c>
      <c r="AR38" s="100">
        <v>388915</v>
      </c>
      <c r="AS38" s="100">
        <v>385088</v>
      </c>
      <c r="AT38" s="100">
        <v>389755</v>
      </c>
      <c r="AU38" s="100">
        <v>398766</v>
      </c>
      <c r="AV38" s="100">
        <v>413003</v>
      </c>
      <c r="AW38" s="100">
        <v>421908</v>
      </c>
      <c r="AX38" s="100">
        <v>425499</v>
      </c>
      <c r="AY38" s="245">
        <v>427035</v>
      </c>
      <c r="AZ38" s="244">
        <v>824.3</v>
      </c>
      <c r="BA38" s="100">
        <v>805.4</v>
      </c>
      <c r="BB38" s="100">
        <v>799.625</v>
      </c>
      <c r="BC38" s="100">
        <v>802.6</v>
      </c>
      <c r="BD38" s="100">
        <v>807.8</v>
      </c>
      <c r="BE38" s="100">
        <v>813.125</v>
      </c>
      <c r="BF38" s="100">
        <v>821.7</v>
      </c>
      <c r="BG38" s="100">
        <v>844.82499999999993</v>
      </c>
      <c r="BH38" s="100">
        <v>875.69999999999993</v>
      </c>
      <c r="BI38" s="100">
        <v>889.9</v>
      </c>
      <c r="BJ38" s="100">
        <v>896.94999999999993</v>
      </c>
      <c r="BK38" s="245">
        <v>897.25</v>
      </c>
    </row>
    <row r="39" spans="1:63" s="121" customFormat="1" ht="13.8" x14ac:dyDescent="0.3">
      <c r="A39" s="121">
        <v>36</v>
      </c>
      <c r="B39" s="121" t="s">
        <v>26</v>
      </c>
      <c r="C39" s="121" t="s">
        <v>371</v>
      </c>
      <c r="D39" s="249">
        <v>129.47078768788501</v>
      </c>
      <c r="E39" s="134">
        <v>129.23195706041699</v>
      </c>
      <c r="F39" s="134">
        <v>128.281251849722</v>
      </c>
      <c r="G39" s="134">
        <v>122.75012695301</v>
      </c>
      <c r="H39" s="134">
        <v>125.630593923714</v>
      </c>
      <c r="I39" s="134">
        <v>118.666937426269</v>
      </c>
      <c r="J39" s="134">
        <v>111.93231285435699</v>
      </c>
      <c r="K39" s="134">
        <v>109.680066635638</v>
      </c>
      <c r="L39" s="134">
        <v>109.840408490489</v>
      </c>
      <c r="M39" s="134">
        <v>106.21662780896099</v>
      </c>
      <c r="N39" s="134">
        <v>94.511305471981899</v>
      </c>
      <c r="O39" s="250">
        <v>93.851573814344903</v>
      </c>
      <c r="P39" s="145">
        <f t="shared" si="5"/>
        <v>0.6377431491812634</v>
      </c>
      <c r="Q39" s="145">
        <f t="shared" si="18"/>
        <v>0.63442296053223857</v>
      </c>
      <c r="R39" s="145">
        <f t="shared" si="18"/>
        <v>0.62580494204346637</v>
      </c>
      <c r="S39" s="145">
        <f t="shared" si="18"/>
        <v>0.59953564463085252</v>
      </c>
      <c r="T39" s="145">
        <f t="shared" si="18"/>
        <v>0.61363138294126496</v>
      </c>
      <c r="U39" s="145">
        <f t="shared" si="18"/>
        <v>0.58444239607506288</v>
      </c>
      <c r="V39" s="145">
        <f t="shared" si="18"/>
        <v>0.5620531002131921</v>
      </c>
      <c r="W39" s="145">
        <f t="shared" si="18"/>
        <v>0.55428966082444975</v>
      </c>
      <c r="X39" s="145">
        <f t="shared" si="18"/>
        <v>0.56407964303756064</v>
      </c>
      <c r="Y39" s="145">
        <f t="shared" si="18"/>
        <v>0.55057914662686214</v>
      </c>
      <c r="Z39" s="145">
        <f t="shared" si="18"/>
        <v>0.49920931255734624</v>
      </c>
      <c r="AA39" s="145">
        <f t="shared" si="18"/>
        <v>0.49685835043858806</v>
      </c>
      <c r="AB39" s="279">
        <f t="shared" si="3"/>
        <v>0.46689790006449705</v>
      </c>
      <c r="AC39" s="280">
        <f t="shared" si="7"/>
        <v>0.47704672226067546</v>
      </c>
      <c r="AD39" s="280">
        <f t="shared" si="8"/>
        <v>0.48339614451143476</v>
      </c>
      <c r="AE39" s="280">
        <f t="shared" si="9"/>
        <v>0.45922232305652821</v>
      </c>
      <c r="AF39" s="280">
        <f t="shared" si="10"/>
        <v>0.47021837343955836</v>
      </c>
      <c r="AG39" s="280">
        <f t="shared" si="11"/>
        <v>0.43914122463232119</v>
      </c>
      <c r="AH39" s="280">
        <f t="shared" si="12"/>
        <v>0.40687863632990545</v>
      </c>
      <c r="AI39" s="280">
        <f t="shared" si="13"/>
        <v>0.39014696891289641</v>
      </c>
      <c r="AJ39" s="280">
        <f t="shared" si="14"/>
        <v>0.38526975970006666</v>
      </c>
      <c r="AK39" s="280">
        <f t="shared" si="15"/>
        <v>0.36325796104295821</v>
      </c>
      <c r="AL39" s="280">
        <f t="shared" si="16"/>
        <v>0.31824667218446645</v>
      </c>
      <c r="AM39" s="383">
        <f t="shared" si="17"/>
        <v>0.31025313657634679</v>
      </c>
      <c r="AN39" s="100">
        <v>203014</v>
      </c>
      <c r="AO39" s="100">
        <v>203700</v>
      </c>
      <c r="AP39" s="100">
        <v>204986</v>
      </c>
      <c r="AQ39" s="100">
        <v>204742</v>
      </c>
      <c r="AR39" s="100">
        <v>204733</v>
      </c>
      <c r="AS39" s="100">
        <v>203043</v>
      </c>
      <c r="AT39" s="100">
        <v>199149</v>
      </c>
      <c r="AU39" s="100">
        <v>197875</v>
      </c>
      <c r="AV39" s="100">
        <v>194725</v>
      </c>
      <c r="AW39" s="100">
        <v>192918</v>
      </c>
      <c r="AX39" s="100">
        <v>189322</v>
      </c>
      <c r="AY39" s="245">
        <v>188890</v>
      </c>
      <c r="AZ39" s="244">
        <v>277.29999999999995</v>
      </c>
      <c r="BA39" s="100">
        <v>270.89999999999998</v>
      </c>
      <c r="BB39" s="100">
        <v>265.375</v>
      </c>
      <c r="BC39" s="100">
        <v>267.3</v>
      </c>
      <c r="BD39" s="100">
        <v>267.17500000000001</v>
      </c>
      <c r="BE39" s="100">
        <v>270.22500000000002</v>
      </c>
      <c r="BF39" s="100">
        <v>275.10000000000002</v>
      </c>
      <c r="BG39" s="100">
        <v>281.125</v>
      </c>
      <c r="BH39" s="100">
        <v>285.10000000000002</v>
      </c>
      <c r="BI39" s="100">
        <v>292.40000000000003</v>
      </c>
      <c r="BJ39" s="100">
        <v>296.97499999999997</v>
      </c>
      <c r="BK39" s="245">
        <v>302.5</v>
      </c>
    </row>
    <row r="40" spans="1:63" s="121" customFormat="1" ht="13.8" x14ac:dyDescent="0.3">
      <c r="A40" s="121">
        <v>37</v>
      </c>
      <c r="B40" s="121" t="s">
        <v>183</v>
      </c>
      <c r="C40" s="121" t="s">
        <v>49</v>
      </c>
      <c r="D40" s="249">
        <v>11267.0642536247</v>
      </c>
      <c r="E40" s="134">
        <v>11212.947576917901</v>
      </c>
      <c r="F40" s="134">
        <v>10958.2872832372</v>
      </c>
      <c r="G40" s="134">
        <v>10200.1654400223</v>
      </c>
      <c r="H40" s="134">
        <v>9794.0272501120198</v>
      </c>
      <c r="I40" s="134">
        <v>9675.4606117036201</v>
      </c>
      <c r="J40" s="134">
        <v>9565.8041506147601</v>
      </c>
      <c r="K40" s="134">
        <v>9645.0710470373397</v>
      </c>
      <c r="L40" s="134">
        <v>9370.0982084297702</v>
      </c>
      <c r="M40" s="134">
        <v>9183.5417569505498</v>
      </c>
      <c r="N40" s="134">
        <v>8863.2171542422293</v>
      </c>
      <c r="O40" s="250">
        <v>8579.0201177183608</v>
      </c>
      <c r="P40" s="145" t="s">
        <v>306</v>
      </c>
      <c r="Q40" s="145" t="s">
        <v>306</v>
      </c>
      <c r="R40" s="145" t="s">
        <v>306</v>
      </c>
      <c r="S40" s="145" t="s">
        <v>306</v>
      </c>
      <c r="T40" s="145" t="s">
        <v>306</v>
      </c>
      <c r="U40" s="145" t="s">
        <v>306</v>
      </c>
      <c r="V40" s="145" t="s">
        <v>306</v>
      </c>
      <c r="W40" s="145" t="s">
        <v>306</v>
      </c>
      <c r="X40" s="145" t="s">
        <v>306</v>
      </c>
      <c r="Y40" s="145" t="s">
        <v>306</v>
      </c>
      <c r="Z40" s="145" t="s">
        <v>306</v>
      </c>
      <c r="AA40" s="145" t="s">
        <v>306</v>
      </c>
      <c r="AB40" s="279" t="s">
        <v>306</v>
      </c>
      <c r="AC40" s="280" t="s">
        <v>306</v>
      </c>
      <c r="AD40" s="280" t="s">
        <v>306</v>
      </c>
      <c r="AE40" s="280" t="s">
        <v>306</v>
      </c>
      <c r="AF40" s="280" t="s">
        <v>306</v>
      </c>
      <c r="AG40" s="280" t="s">
        <v>306</v>
      </c>
      <c r="AH40" s="280" t="s">
        <v>306</v>
      </c>
      <c r="AI40" s="280" t="s">
        <v>306</v>
      </c>
      <c r="AJ40" s="280" t="s">
        <v>306</v>
      </c>
      <c r="AK40" s="280" t="s">
        <v>306</v>
      </c>
      <c r="AL40" s="280" t="s">
        <v>306</v>
      </c>
      <c r="AM40" s="383" t="s">
        <v>306</v>
      </c>
      <c r="AN40" s="100"/>
      <c r="AO40" s="100"/>
      <c r="AP40" s="100"/>
      <c r="AQ40" s="100"/>
      <c r="AR40" s="100"/>
      <c r="AS40" s="100"/>
      <c r="AT40" s="100"/>
      <c r="AU40" s="100"/>
      <c r="AV40" s="100"/>
      <c r="AW40" s="100"/>
      <c r="AX40" s="100"/>
      <c r="AY40" s="245"/>
      <c r="AZ40" s="244"/>
      <c r="BA40" s="100"/>
      <c r="BB40" s="100"/>
      <c r="BC40" s="100"/>
      <c r="BD40" s="100"/>
      <c r="BE40" s="100"/>
      <c r="BF40" s="100"/>
      <c r="BG40" s="100"/>
      <c r="BH40" s="100"/>
      <c r="BI40" s="100"/>
      <c r="BJ40" s="100"/>
      <c r="BK40" s="245"/>
    </row>
    <row r="41" spans="1:63" s="136" customFormat="1" ht="13.8" x14ac:dyDescent="0.3">
      <c r="A41" s="141"/>
      <c r="B41" s="141"/>
      <c r="C41" s="141" t="s">
        <v>304</v>
      </c>
      <c r="D41" s="246">
        <v>68796.641874950627</v>
      </c>
      <c r="E41" s="247">
        <v>64051.505575776246</v>
      </c>
      <c r="F41" s="247">
        <v>69634.549113288536</v>
      </c>
      <c r="G41" s="247">
        <v>63418.669169410336</v>
      </c>
      <c r="H41" s="247">
        <v>60433.473938160329</v>
      </c>
      <c r="I41" s="247">
        <v>59310.351183142819</v>
      </c>
      <c r="J41" s="247">
        <v>58399.925396173887</v>
      </c>
      <c r="K41" s="247">
        <v>60086.850615076299</v>
      </c>
      <c r="L41" s="247">
        <v>59574.330817468093</v>
      </c>
      <c r="M41" s="247">
        <v>57934.652247911683</v>
      </c>
      <c r="N41" s="247">
        <v>57222.226082550631</v>
      </c>
      <c r="O41" s="248">
        <v>55492.282715342699</v>
      </c>
      <c r="P41" s="246">
        <f>(D41*1000)/AN41</f>
        <v>17.234093977229502</v>
      </c>
      <c r="Q41" s="246">
        <f t="shared" ref="Q41:AA41" si="19">(E41*1000)/AO41</f>
        <v>16.755220632889383</v>
      </c>
      <c r="R41" s="246">
        <f t="shared" si="19"/>
        <v>17.154020157129857</v>
      </c>
      <c r="S41" s="246">
        <f t="shared" si="19"/>
        <v>15.160045382940297</v>
      </c>
      <c r="T41" s="246">
        <f t="shared" si="19"/>
        <v>14.538177527372165</v>
      </c>
      <c r="U41" s="246">
        <f t="shared" si="19"/>
        <v>14.114451600078823</v>
      </c>
      <c r="V41" s="246">
        <f t="shared" si="19"/>
        <v>13.526191139262018</v>
      </c>
      <c r="W41" s="246">
        <f t="shared" si="19"/>
        <v>13.327713607285466</v>
      </c>
      <c r="X41" s="246">
        <f t="shared" si="19"/>
        <v>12.902685438518223</v>
      </c>
      <c r="Y41" s="246">
        <f t="shared" si="19"/>
        <v>12.25205791776399</v>
      </c>
      <c r="Z41" s="246">
        <f t="shared" si="19"/>
        <v>11.837975020103425</v>
      </c>
      <c r="AA41" s="246">
        <f t="shared" si="19"/>
        <v>11.340385523597659</v>
      </c>
      <c r="AB41" s="384">
        <f>(D41*1000)/(AZ41*1000)</f>
        <v>15.098737366798852</v>
      </c>
      <c r="AC41" s="385">
        <f t="shared" ref="AC41:AM41" si="20">(E41*1000)/(BA41*1000)</f>
        <v>14.357943886702962</v>
      </c>
      <c r="AD41" s="385">
        <f t="shared" si="20"/>
        <v>15.511053741251748</v>
      </c>
      <c r="AE41" s="385">
        <f t="shared" si="20"/>
        <v>13.806100798278083</v>
      </c>
      <c r="AF41" s="385">
        <f t="shared" si="20"/>
        <v>13.06133133159574</v>
      </c>
      <c r="AG41" s="385">
        <f t="shared" si="20"/>
        <v>12.695056359668195</v>
      </c>
      <c r="AH41" s="385">
        <f t="shared" si="20"/>
        <v>12.327616407186309</v>
      </c>
      <c r="AI41" s="385">
        <f t="shared" si="20"/>
        <v>12.498889854666277</v>
      </c>
      <c r="AJ41" s="385">
        <f t="shared" si="20"/>
        <v>12.166779329511147</v>
      </c>
      <c r="AK41" s="385">
        <f t="shared" si="20"/>
        <v>11.548761791860239</v>
      </c>
      <c r="AL41" s="385">
        <f t="shared" si="20"/>
        <v>11.232818908278166</v>
      </c>
      <c r="AM41" s="386">
        <f t="shared" si="20"/>
        <v>10.829452932231897</v>
      </c>
      <c r="AN41" s="283">
        <v>3991892</v>
      </c>
      <c r="AO41" s="283">
        <v>3822779</v>
      </c>
      <c r="AP41" s="283">
        <v>4059372</v>
      </c>
      <c r="AQ41" s="283">
        <v>4183277</v>
      </c>
      <c r="AR41" s="283">
        <v>4156881</v>
      </c>
      <c r="AS41" s="283">
        <v>4202101</v>
      </c>
      <c r="AT41" s="283">
        <v>4317544</v>
      </c>
      <c r="AU41" s="283">
        <v>4508414</v>
      </c>
      <c r="AV41" s="283">
        <v>4617204</v>
      </c>
      <c r="AW41" s="283">
        <v>4728565</v>
      </c>
      <c r="AX41" s="283">
        <v>4833785</v>
      </c>
      <c r="AY41" s="284">
        <v>4893333</v>
      </c>
      <c r="AZ41" s="246">
        <v>4556.45</v>
      </c>
      <c r="BA41" s="247">
        <v>4461.05</v>
      </c>
      <c r="BB41" s="247">
        <v>4489.3500000000004</v>
      </c>
      <c r="BC41" s="247">
        <v>4593.5249999999996</v>
      </c>
      <c r="BD41" s="247">
        <v>4626.8999999999996</v>
      </c>
      <c r="BE41" s="247">
        <v>4671.9249999999993</v>
      </c>
      <c r="BF41" s="247">
        <v>4737.3250000000007</v>
      </c>
      <c r="BG41" s="247">
        <v>4807.375</v>
      </c>
      <c r="BH41" s="247">
        <v>4896.4750000000004</v>
      </c>
      <c r="BI41" s="247">
        <v>5016.5249999999996</v>
      </c>
      <c r="BJ41" s="247">
        <v>5094.2</v>
      </c>
      <c r="BK41" s="248">
        <v>5124.2000000000007</v>
      </c>
    </row>
    <row r="42" spans="1:63" s="136" customFormat="1" ht="13.8" x14ac:dyDescent="0.3">
      <c r="A42" s="142"/>
      <c r="B42" s="142"/>
      <c r="C42" s="142"/>
      <c r="D42" s="143"/>
      <c r="E42" s="143"/>
      <c r="F42" s="143"/>
      <c r="G42" s="143"/>
      <c r="H42" s="143"/>
      <c r="I42" s="143"/>
      <c r="J42" s="143"/>
      <c r="K42" s="143"/>
      <c r="L42" s="143"/>
      <c r="M42" s="143"/>
      <c r="N42" s="143"/>
      <c r="O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row>
    <row r="43" spans="1:63" ht="13.8" x14ac:dyDescent="0.3">
      <c r="C43" s="136"/>
      <c r="D43" s="121"/>
      <c r="E43" s="121"/>
      <c r="F43" s="121"/>
      <c r="G43" s="121"/>
      <c r="H43" s="121"/>
      <c r="I43" s="121"/>
      <c r="J43" s="121"/>
      <c r="K43" s="121"/>
      <c r="L43" s="121"/>
      <c r="M43" s="121"/>
      <c r="N43" s="121"/>
      <c r="O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row>
    <row r="44" spans="1:63" ht="26.25" customHeight="1" x14ac:dyDescent="0.3">
      <c r="C44" s="257" t="s">
        <v>255</v>
      </c>
      <c r="D44" s="424" t="s">
        <v>289</v>
      </c>
      <c r="E44" s="430"/>
      <c r="F44" s="430"/>
      <c r="G44" s="430"/>
      <c r="H44" s="430"/>
      <c r="I44" s="430"/>
      <c r="J44" s="430"/>
      <c r="K44" s="430"/>
      <c r="L44" s="430"/>
      <c r="M44" s="430"/>
      <c r="N44" s="430"/>
      <c r="O44" s="431"/>
      <c r="P44" s="427" t="s">
        <v>356</v>
      </c>
      <c r="Q44" s="428"/>
      <c r="R44" s="428"/>
      <c r="S44" s="428"/>
      <c r="T44" s="428"/>
      <c r="U44" s="428"/>
      <c r="V44" s="428"/>
      <c r="W44" s="428"/>
      <c r="X44" s="428"/>
      <c r="Y44" s="428"/>
      <c r="Z44" s="428"/>
      <c r="AA44" s="428"/>
      <c r="AB44" s="427" t="s">
        <v>307</v>
      </c>
      <c r="AC44" s="428"/>
      <c r="AD44" s="428"/>
      <c r="AE44" s="428"/>
      <c r="AF44" s="428"/>
      <c r="AG44" s="428"/>
      <c r="AH44" s="428"/>
      <c r="AI44" s="428"/>
      <c r="AJ44" s="428"/>
      <c r="AK44" s="428"/>
      <c r="AL44" s="428"/>
      <c r="AM44" s="429"/>
      <c r="AN44" s="427" t="s">
        <v>357</v>
      </c>
      <c r="AO44" s="428"/>
      <c r="AP44" s="428"/>
      <c r="AQ44" s="428"/>
      <c r="AR44" s="428"/>
      <c r="AS44" s="428"/>
      <c r="AT44" s="428"/>
      <c r="AU44" s="428"/>
      <c r="AV44" s="428"/>
      <c r="AW44" s="428"/>
      <c r="AX44" s="428"/>
      <c r="AY44" s="429"/>
      <c r="AZ44" s="427" t="s">
        <v>299</v>
      </c>
      <c r="BA44" s="428"/>
      <c r="BB44" s="428"/>
      <c r="BC44" s="428"/>
      <c r="BD44" s="428"/>
      <c r="BE44" s="428"/>
      <c r="BF44" s="428"/>
      <c r="BG44" s="428"/>
      <c r="BH44" s="428"/>
      <c r="BI44" s="428"/>
      <c r="BJ44" s="428"/>
      <c r="BK44" s="429"/>
    </row>
    <row r="45" spans="1:63" ht="13.8" x14ac:dyDescent="0.3">
      <c r="C45" s="258"/>
      <c r="D45" s="242" t="s">
        <v>279</v>
      </c>
      <c r="E45" s="243" t="s">
        <v>280</v>
      </c>
      <c r="F45" s="243" t="s">
        <v>281</v>
      </c>
      <c r="G45" s="243" t="s">
        <v>282</v>
      </c>
      <c r="H45" s="243" t="s">
        <v>283</v>
      </c>
      <c r="I45" s="243" t="s">
        <v>284</v>
      </c>
      <c r="J45" s="243" t="s">
        <v>285</v>
      </c>
      <c r="K45" s="243" t="s">
        <v>286</v>
      </c>
      <c r="L45" s="243" t="s">
        <v>287</v>
      </c>
      <c r="M45" s="243" t="s">
        <v>288</v>
      </c>
      <c r="N45" s="243" t="s">
        <v>340</v>
      </c>
      <c r="O45" s="243" t="s">
        <v>358</v>
      </c>
      <c r="P45" s="374" t="s">
        <v>279</v>
      </c>
      <c r="Q45" s="375" t="s">
        <v>280</v>
      </c>
      <c r="R45" s="375" t="s">
        <v>281</v>
      </c>
      <c r="S45" s="375" t="s">
        <v>282</v>
      </c>
      <c r="T45" s="375" t="s">
        <v>283</v>
      </c>
      <c r="U45" s="375" t="s">
        <v>284</v>
      </c>
      <c r="V45" s="375" t="s">
        <v>285</v>
      </c>
      <c r="W45" s="375" t="s">
        <v>286</v>
      </c>
      <c r="X45" s="375" t="s">
        <v>287</v>
      </c>
      <c r="Y45" s="375" t="s">
        <v>288</v>
      </c>
      <c r="Z45" s="375" t="s">
        <v>340</v>
      </c>
      <c r="AA45" s="375" t="s">
        <v>358</v>
      </c>
      <c r="AB45" s="242" t="s">
        <v>279</v>
      </c>
      <c r="AC45" s="243" t="s">
        <v>280</v>
      </c>
      <c r="AD45" s="243" t="s">
        <v>281</v>
      </c>
      <c r="AE45" s="243" t="s">
        <v>282</v>
      </c>
      <c r="AF45" s="243" t="s">
        <v>283</v>
      </c>
      <c r="AG45" s="243" t="s">
        <v>284</v>
      </c>
      <c r="AH45" s="243" t="s">
        <v>285</v>
      </c>
      <c r="AI45" s="243" t="s">
        <v>286</v>
      </c>
      <c r="AJ45" s="243" t="s">
        <v>287</v>
      </c>
      <c r="AK45" s="243" t="s">
        <v>288</v>
      </c>
      <c r="AL45" s="243" t="s">
        <v>340</v>
      </c>
      <c r="AM45" s="243" t="s">
        <v>358</v>
      </c>
      <c r="AN45" s="374">
        <v>2008</v>
      </c>
      <c r="AO45" s="375">
        <v>2009</v>
      </c>
      <c r="AP45" s="375">
        <v>2010</v>
      </c>
      <c r="AQ45" s="375">
        <v>2011</v>
      </c>
      <c r="AR45" s="375">
        <v>2012</v>
      </c>
      <c r="AS45" s="375">
        <v>2013</v>
      </c>
      <c r="AT45" s="375">
        <v>2014</v>
      </c>
      <c r="AU45" s="375">
        <v>2015</v>
      </c>
      <c r="AV45" s="375">
        <v>2016</v>
      </c>
      <c r="AW45" s="375">
        <v>2017</v>
      </c>
      <c r="AX45" s="375">
        <v>2018</v>
      </c>
      <c r="AY45" s="375">
        <v>2019</v>
      </c>
      <c r="AZ45" s="242">
        <v>2008</v>
      </c>
      <c r="BA45" s="243">
        <v>2009</v>
      </c>
      <c r="BB45" s="243">
        <v>2010</v>
      </c>
      <c r="BC45" s="243">
        <v>2011</v>
      </c>
      <c r="BD45" s="243">
        <v>2012</v>
      </c>
      <c r="BE45" s="243">
        <v>2013</v>
      </c>
      <c r="BF45" s="243">
        <v>2014</v>
      </c>
      <c r="BG45" s="243">
        <v>2015</v>
      </c>
      <c r="BH45" s="243">
        <v>2016</v>
      </c>
      <c r="BI45" s="243">
        <v>2017</v>
      </c>
      <c r="BJ45" s="243">
        <v>2018</v>
      </c>
      <c r="BK45" s="243">
        <v>2019</v>
      </c>
    </row>
    <row r="46" spans="1:63" ht="13.8" x14ac:dyDescent="0.3">
      <c r="C46" s="259" t="s">
        <v>22</v>
      </c>
      <c r="D46" s="116">
        <f>D4</f>
        <v>9541.7958956153798</v>
      </c>
      <c r="E46" s="116">
        <f t="shared" ref="E46:O46" si="21">E4</f>
        <v>9181.1683708911605</v>
      </c>
      <c r="F46" s="116">
        <f t="shared" si="21"/>
        <v>9458.2683471961009</v>
      </c>
      <c r="G46" s="116">
        <f t="shared" si="21"/>
        <v>9461.0870172058603</v>
      </c>
      <c r="H46" s="116">
        <f t="shared" si="21"/>
        <v>9306.7608374420706</v>
      </c>
      <c r="I46" s="116">
        <f t="shared" si="21"/>
        <v>9281.1336850848493</v>
      </c>
      <c r="J46" s="116">
        <f t="shared" si="21"/>
        <v>9226.7212377893302</v>
      </c>
      <c r="K46" s="116">
        <f t="shared" si="21"/>
        <v>9196.1888035804295</v>
      </c>
      <c r="L46" s="116">
        <f t="shared" si="21"/>
        <v>9029.1537938617203</v>
      </c>
      <c r="M46" s="116">
        <f t="shared" si="21"/>
        <v>9131.7763089869204</v>
      </c>
      <c r="N46" s="116">
        <f t="shared" si="21"/>
        <v>8745.6615546098292</v>
      </c>
      <c r="O46" s="116">
        <f t="shared" si="21"/>
        <v>8729.0274770520391</v>
      </c>
      <c r="P46" s="377">
        <f t="shared" ref="P46:P53" si="22">(D46*1000)/AN46</f>
        <v>156.95033959396957</v>
      </c>
      <c r="Q46" s="376">
        <f t="shared" ref="Q46:AA53" si="23">(E46*1000)/AO46</f>
        <v>150.68387281948401</v>
      </c>
      <c r="R46" s="376">
        <f t="shared" si="23"/>
        <v>154.66564759204127</v>
      </c>
      <c r="S46" s="376">
        <f t="shared" si="23"/>
        <v>150.48890577559465</v>
      </c>
      <c r="T46" s="376">
        <f t="shared" si="23"/>
        <v>147.89068548295043</v>
      </c>
      <c r="U46" s="376">
        <f t="shared" si="23"/>
        <v>147.91829922838232</v>
      </c>
      <c r="V46" s="376">
        <f t="shared" si="23"/>
        <v>138.06669715971347</v>
      </c>
      <c r="W46" s="376">
        <f t="shared" si="23"/>
        <v>134.42755157989225</v>
      </c>
      <c r="X46" s="376">
        <f t="shared" si="23"/>
        <v>134.23057404724111</v>
      </c>
      <c r="Y46" s="376">
        <f t="shared" si="23"/>
        <v>127.85126088886133</v>
      </c>
      <c r="Z46" s="376">
        <f t="shared" si="23"/>
        <v>131.63841766801374</v>
      </c>
      <c r="AA46" s="378">
        <f t="shared" si="23"/>
        <v>120.70004807870629</v>
      </c>
      <c r="AB46" s="116">
        <f t="shared" ref="AB46:AB53" si="24">(D46*1000)/(AZ46*1000)</f>
        <v>103.29413689434783</v>
      </c>
      <c r="AC46" s="116">
        <f t="shared" ref="AC46:AM53" si="25">(E46*1000)/(BA46*1000)</f>
        <v>99.578832656086362</v>
      </c>
      <c r="AD46" s="116">
        <f t="shared" si="25"/>
        <v>97.482796672982232</v>
      </c>
      <c r="AE46" s="116">
        <f t="shared" si="25"/>
        <v>89.087448372936549</v>
      </c>
      <c r="AF46" s="116">
        <f t="shared" si="25"/>
        <v>86.173711457796941</v>
      </c>
      <c r="AG46" s="116">
        <f t="shared" si="25"/>
        <v>85.619314438052129</v>
      </c>
      <c r="AH46" s="116">
        <f t="shared" si="25"/>
        <v>85.097728732205042</v>
      </c>
      <c r="AI46" s="116">
        <f t="shared" si="25"/>
        <v>86.146967715039153</v>
      </c>
      <c r="AJ46" s="116">
        <f t="shared" si="25"/>
        <v>87.175030594851279</v>
      </c>
      <c r="AK46" s="116">
        <f t="shared" si="25"/>
        <v>87.868908433840957</v>
      </c>
      <c r="AL46" s="116">
        <f t="shared" si="25"/>
        <v>87.69778445334498</v>
      </c>
      <c r="AM46" s="116">
        <f t="shared" si="25"/>
        <v>88.574606565723357</v>
      </c>
      <c r="AN46" s="377">
        <f>AN4</f>
        <v>60795</v>
      </c>
      <c r="AO46" s="376">
        <f t="shared" ref="AO46:AY46" si="26">AO4</f>
        <v>60930</v>
      </c>
      <c r="AP46" s="376">
        <f t="shared" si="26"/>
        <v>61153</v>
      </c>
      <c r="AQ46" s="376">
        <f t="shared" si="26"/>
        <v>62869</v>
      </c>
      <c r="AR46" s="376">
        <f t="shared" si="26"/>
        <v>62930</v>
      </c>
      <c r="AS46" s="376">
        <f t="shared" si="26"/>
        <v>62745</v>
      </c>
      <c r="AT46" s="376">
        <f t="shared" si="26"/>
        <v>66828</v>
      </c>
      <c r="AU46" s="376">
        <f t="shared" si="26"/>
        <v>68410</v>
      </c>
      <c r="AV46" s="376">
        <f t="shared" si="26"/>
        <v>67266</v>
      </c>
      <c r="AW46" s="376">
        <f t="shared" si="26"/>
        <v>71425</v>
      </c>
      <c r="AX46" s="376">
        <f t="shared" si="26"/>
        <v>66437</v>
      </c>
      <c r="AY46" s="378">
        <f t="shared" si="26"/>
        <v>72320</v>
      </c>
      <c r="AZ46" s="116">
        <f>AZ4</f>
        <v>92.375</v>
      </c>
      <c r="BA46" s="116">
        <f t="shared" ref="BA46:BK46" si="27">BA4</f>
        <v>92.199999999999989</v>
      </c>
      <c r="BB46" s="116">
        <f t="shared" si="27"/>
        <v>97.024999999999991</v>
      </c>
      <c r="BC46" s="116">
        <f t="shared" si="27"/>
        <v>106.19999999999999</v>
      </c>
      <c r="BD46" s="116">
        <f t="shared" si="27"/>
        <v>108.00000000000001</v>
      </c>
      <c r="BE46" s="116">
        <f t="shared" si="27"/>
        <v>108.39999999999999</v>
      </c>
      <c r="BF46" s="116">
        <f t="shared" si="27"/>
        <v>108.425</v>
      </c>
      <c r="BG46" s="116">
        <f t="shared" si="27"/>
        <v>106.75</v>
      </c>
      <c r="BH46" s="116">
        <f t="shared" si="27"/>
        <v>103.575</v>
      </c>
      <c r="BI46" s="116">
        <f t="shared" si="27"/>
        <v>103.925</v>
      </c>
      <c r="BJ46" s="116">
        <f t="shared" si="27"/>
        <v>99.725000000000009</v>
      </c>
      <c r="BK46" s="116">
        <f t="shared" si="27"/>
        <v>98.550000000000011</v>
      </c>
    </row>
    <row r="47" spans="1:63" ht="13.8" x14ac:dyDescent="0.3">
      <c r="C47" s="259" t="s">
        <v>23</v>
      </c>
      <c r="D47" s="116">
        <f>D5</f>
        <v>810.72713178457604</v>
      </c>
      <c r="E47" s="116">
        <f t="shared" ref="E47:O47" si="28">E5</f>
        <v>676.60187066262404</v>
      </c>
      <c r="F47" s="116">
        <f t="shared" si="28"/>
        <v>917.99757017052605</v>
      </c>
      <c r="G47" s="116">
        <f t="shared" si="28"/>
        <v>934.75283945068895</v>
      </c>
      <c r="H47" s="116">
        <f t="shared" si="28"/>
        <v>969.128795902928</v>
      </c>
      <c r="I47" s="116">
        <f t="shared" si="28"/>
        <v>963.75130518733397</v>
      </c>
      <c r="J47" s="116">
        <f t="shared" si="28"/>
        <v>1004.71210633541</v>
      </c>
      <c r="K47" s="116">
        <f t="shared" si="28"/>
        <v>977.53545040285701</v>
      </c>
      <c r="L47" s="116">
        <f t="shared" si="28"/>
        <v>1102.81462285824</v>
      </c>
      <c r="M47" s="116">
        <f t="shared" si="28"/>
        <v>1140.1362379390901</v>
      </c>
      <c r="N47" s="116">
        <f t="shared" si="28"/>
        <v>1108.4816669345801</v>
      </c>
      <c r="O47" s="116">
        <f t="shared" si="28"/>
        <v>1118.58554929448</v>
      </c>
      <c r="P47" s="251">
        <f t="shared" si="22"/>
        <v>30.9036796441479</v>
      </c>
      <c r="Q47" s="116">
        <f t="shared" si="23"/>
        <v>29.38936107473825</v>
      </c>
      <c r="R47" s="116">
        <f t="shared" si="23"/>
        <v>33.632444409984465</v>
      </c>
      <c r="S47" s="116">
        <f t="shared" si="23"/>
        <v>36.058821874423828</v>
      </c>
      <c r="T47" s="116">
        <f t="shared" si="23"/>
        <v>38.537012720809926</v>
      </c>
      <c r="U47" s="116">
        <f t="shared" si="23"/>
        <v>43.234996419511639</v>
      </c>
      <c r="V47" s="116">
        <f t="shared" si="23"/>
        <v>48.960192307168754</v>
      </c>
      <c r="W47" s="116">
        <f t="shared" si="23"/>
        <v>45.523934727465054</v>
      </c>
      <c r="X47" s="116">
        <f t="shared" si="23"/>
        <v>46.644445411252377</v>
      </c>
      <c r="Y47" s="116">
        <f t="shared" si="23"/>
        <v>43.802537090902071</v>
      </c>
      <c r="Z47" s="116">
        <f t="shared" si="23"/>
        <v>42.656879355598399</v>
      </c>
      <c r="AA47" s="252">
        <f t="shared" si="23"/>
        <v>42.811755560872626</v>
      </c>
      <c r="AB47" s="116">
        <f t="shared" si="24"/>
        <v>95.661018499654958</v>
      </c>
      <c r="AC47" s="116">
        <f t="shared" si="25"/>
        <v>85.375630367523542</v>
      </c>
      <c r="AD47" s="116">
        <f t="shared" si="25"/>
        <v>113.68390961864101</v>
      </c>
      <c r="AE47" s="116">
        <f t="shared" si="25"/>
        <v>110.62163780481525</v>
      </c>
      <c r="AF47" s="116">
        <f t="shared" si="25"/>
        <v>110.4420280231257</v>
      </c>
      <c r="AG47" s="116">
        <f t="shared" si="25"/>
        <v>107.08347835414824</v>
      </c>
      <c r="AH47" s="116">
        <f t="shared" si="25"/>
        <v>111.01791230225525</v>
      </c>
      <c r="AI47" s="116">
        <f t="shared" si="25"/>
        <v>115.3434159767383</v>
      </c>
      <c r="AJ47" s="116">
        <f t="shared" si="25"/>
        <v>132.8692316696675</v>
      </c>
      <c r="AK47" s="116">
        <f t="shared" si="25"/>
        <v>139.89401692504171</v>
      </c>
      <c r="AL47" s="116">
        <f t="shared" si="25"/>
        <v>136.01002048277056</v>
      </c>
      <c r="AM47" s="116">
        <f t="shared" si="25"/>
        <v>139.82319366181</v>
      </c>
      <c r="AN47" s="251">
        <f>AN5</f>
        <v>26234</v>
      </c>
      <c r="AO47" s="116">
        <f t="shared" ref="AO47:AY47" si="29">AO5</f>
        <v>23022</v>
      </c>
      <c r="AP47" s="116">
        <f t="shared" si="29"/>
        <v>27295</v>
      </c>
      <c r="AQ47" s="116">
        <f t="shared" si="29"/>
        <v>25923</v>
      </c>
      <c r="AR47" s="116">
        <f t="shared" si="29"/>
        <v>25148</v>
      </c>
      <c r="AS47" s="116">
        <f t="shared" si="29"/>
        <v>22291</v>
      </c>
      <c r="AT47" s="116">
        <f t="shared" si="29"/>
        <v>20521</v>
      </c>
      <c r="AU47" s="116">
        <f t="shared" si="29"/>
        <v>21473</v>
      </c>
      <c r="AV47" s="116">
        <f t="shared" si="29"/>
        <v>23643</v>
      </c>
      <c r="AW47" s="116">
        <f t="shared" si="29"/>
        <v>26029</v>
      </c>
      <c r="AX47" s="116">
        <f t="shared" si="29"/>
        <v>25986</v>
      </c>
      <c r="AY47" s="252">
        <f t="shared" si="29"/>
        <v>26128</v>
      </c>
      <c r="AZ47" s="116">
        <f>AZ5</f>
        <v>8.4750000000000014</v>
      </c>
      <c r="BA47" s="116">
        <f t="shared" ref="BA47:BK47" si="30">BA5</f>
        <v>7.9249999999999989</v>
      </c>
      <c r="BB47" s="116">
        <f t="shared" si="30"/>
        <v>8.0749999999999993</v>
      </c>
      <c r="BC47" s="116">
        <f t="shared" si="30"/>
        <v>8.4499999999999993</v>
      </c>
      <c r="BD47" s="116">
        <f t="shared" si="30"/>
        <v>8.7750000000000004</v>
      </c>
      <c r="BE47" s="116">
        <f t="shared" si="30"/>
        <v>8.9999999999999982</v>
      </c>
      <c r="BF47" s="116">
        <f t="shared" si="30"/>
        <v>9.0500000000000007</v>
      </c>
      <c r="BG47" s="116">
        <f t="shared" si="30"/>
        <v>8.4749999999999996</v>
      </c>
      <c r="BH47" s="116">
        <f t="shared" si="30"/>
        <v>8.2999999999999989</v>
      </c>
      <c r="BI47" s="116">
        <f t="shared" si="30"/>
        <v>8.15</v>
      </c>
      <c r="BJ47" s="116">
        <f t="shared" si="30"/>
        <v>8.15</v>
      </c>
      <c r="BK47" s="116">
        <f t="shared" si="30"/>
        <v>8</v>
      </c>
    </row>
    <row r="48" spans="1:63" ht="13.8" x14ac:dyDescent="0.3">
      <c r="C48" s="259" t="s">
        <v>0</v>
      </c>
      <c r="D48" s="116">
        <f>SUM(D6:D17)</f>
        <v>18425.549301066516</v>
      </c>
      <c r="E48" s="116">
        <f t="shared" ref="E48:O48" si="31">SUM(E6:E17)</f>
        <v>14692.08115962217</v>
      </c>
      <c r="F48" s="116">
        <f t="shared" si="31"/>
        <v>17659.716825857537</v>
      </c>
      <c r="G48" s="116">
        <f t="shared" si="31"/>
        <v>16609.028445385367</v>
      </c>
      <c r="H48" s="116">
        <f t="shared" si="31"/>
        <v>15848.453453790558</v>
      </c>
      <c r="I48" s="116">
        <f t="shared" si="31"/>
        <v>14868.176565871257</v>
      </c>
      <c r="J48" s="116">
        <f t="shared" si="31"/>
        <v>14880.630271348688</v>
      </c>
      <c r="K48" s="116">
        <f t="shared" si="31"/>
        <v>15026.843746839755</v>
      </c>
      <c r="L48" s="116">
        <f t="shared" si="31"/>
        <v>14948.886693024857</v>
      </c>
      <c r="M48" s="116">
        <f t="shared" si="31"/>
        <v>15002.879836588687</v>
      </c>
      <c r="N48" s="116">
        <f t="shared" si="31"/>
        <v>14880.723762805308</v>
      </c>
      <c r="O48" s="116">
        <f t="shared" si="31"/>
        <v>14833.80676693331</v>
      </c>
      <c r="P48" s="251">
        <f t="shared" si="22"/>
        <v>28.385034871445452</v>
      </c>
      <c r="Q48" s="116">
        <f t="shared" si="23"/>
        <v>29.557011723805154</v>
      </c>
      <c r="R48" s="116">
        <f t="shared" si="23"/>
        <v>28.750890259474492</v>
      </c>
      <c r="S48" s="116">
        <f t="shared" si="23"/>
        <v>25.838884810926967</v>
      </c>
      <c r="T48" s="116">
        <f t="shared" si="23"/>
        <v>26.642593735253623</v>
      </c>
      <c r="U48" s="116">
        <f t="shared" si="23"/>
        <v>25.94912956935438</v>
      </c>
      <c r="V48" s="116">
        <f t="shared" si="23"/>
        <v>26.146230430865103</v>
      </c>
      <c r="W48" s="116">
        <f t="shared" si="23"/>
        <v>25.191311022699999</v>
      </c>
      <c r="X48" s="116">
        <f t="shared" si="23"/>
        <v>24.501109914141153</v>
      </c>
      <c r="Y48" s="116">
        <f t="shared" si="23"/>
        <v>23.98718344848492</v>
      </c>
      <c r="Z48" s="116">
        <f t="shared" si="23"/>
        <v>23.09889472632759</v>
      </c>
      <c r="AA48" s="252">
        <f t="shared" si="23"/>
        <v>22.939822415769687</v>
      </c>
      <c r="AB48" s="116">
        <f t="shared" si="24"/>
        <v>27.671183481984627</v>
      </c>
      <c r="AC48" s="116">
        <f t="shared" si="25"/>
        <v>24.312561905712677</v>
      </c>
      <c r="AD48" s="116">
        <f t="shared" si="25"/>
        <v>29.796628549976859</v>
      </c>
      <c r="AE48" s="116">
        <f t="shared" si="25"/>
        <v>27.634505129379587</v>
      </c>
      <c r="AF48" s="116">
        <f t="shared" si="25"/>
        <v>26.883428953463486</v>
      </c>
      <c r="AG48" s="116">
        <f t="shared" si="25"/>
        <v>25.783710337069724</v>
      </c>
      <c r="AH48" s="116">
        <f t="shared" si="25"/>
        <v>26.124702021328453</v>
      </c>
      <c r="AI48" s="116">
        <f t="shared" si="25"/>
        <v>26.933447590338762</v>
      </c>
      <c r="AJ48" s="116">
        <f t="shared" si="25"/>
        <v>27.286459237062804</v>
      </c>
      <c r="AK48" s="116">
        <f t="shared" si="25"/>
        <v>26.765763947350578</v>
      </c>
      <c r="AL48" s="116">
        <f t="shared" si="25"/>
        <v>26.407673048456623</v>
      </c>
      <c r="AM48" s="116">
        <f t="shared" si="25"/>
        <v>26.512612630801272</v>
      </c>
      <c r="AN48" s="251">
        <f>SUM(AN6:AN17)</f>
        <v>649129</v>
      </c>
      <c r="AO48" s="116">
        <f t="shared" ref="AO48:AY48" si="32">SUM(AO6:AO17)</f>
        <v>497076</v>
      </c>
      <c r="AP48" s="116">
        <f t="shared" si="32"/>
        <v>614232</v>
      </c>
      <c r="AQ48" s="116">
        <f t="shared" si="32"/>
        <v>642792</v>
      </c>
      <c r="AR48" s="116">
        <f t="shared" si="32"/>
        <v>594854</v>
      </c>
      <c r="AS48" s="116">
        <f t="shared" si="32"/>
        <v>572974</v>
      </c>
      <c r="AT48" s="116">
        <f t="shared" si="32"/>
        <v>569131</v>
      </c>
      <c r="AU48" s="116">
        <f t="shared" si="32"/>
        <v>596509</v>
      </c>
      <c r="AV48" s="116">
        <f t="shared" si="32"/>
        <v>610131</v>
      </c>
      <c r="AW48" s="116">
        <f t="shared" si="32"/>
        <v>625454</v>
      </c>
      <c r="AX48" s="116">
        <f t="shared" si="32"/>
        <v>644218</v>
      </c>
      <c r="AY48" s="252">
        <f t="shared" si="32"/>
        <v>646640</v>
      </c>
      <c r="AZ48" s="116">
        <f>SUM(AZ6:AZ17)</f>
        <v>665.875</v>
      </c>
      <c r="BA48" s="116">
        <f t="shared" ref="BA48:BK48" si="33">SUM(BA6:BA17)</f>
        <v>604.29999999999995</v>
      </c>
      <c r="BB48" s="116">
        <f t="shared" si="33"/>
        <v>592.67499999999995</v>
      </c>
      <c r="BC48" s="116">
        <f t="shared" si="33"/>
        <v>601.02499999999998</v>
      </c>
      <c r="BD48" s="116">
        <f t="shared" si="33"/>
        <v>589.52499999999986</v>
      </c>
      <c r="BE48" s="116">
        <f t="shared" si="33"/>
        <v>576.65</v>
      </c>
      <c r="BF48" s="116">
        <f t="shared" si="33"/>
        <v>569.6</v>
      </c>
      <c r="BG48" s="116">
        <f t="shared" si="33"/>
        <v>557.92499999999995</v>
      </c>
      <c r="BH48" s="116">
        <f t="shared" si="33"/>
        <v>547.85</v>
      </c>
      <c r="BI48" s="116">
        <f t="shared" si="33"/>
        <v>560.52500000000009</v>
      </c>
      <c r="BJ48" s="116">
        <f t="shared" si="33"/>
        <v>563.5</v>
      </c>
      <c r="BK48" s="116">
        <f t="shared" si="33"/>
        <v>559.5</v>
      </c>
    </row>
    <row r="49" spans="2:63" ht="13.8" x14ac:dyDescent="0.3">
      <c r="C49" s="259" t="s">
        <v>28</v>
      </c>
      <c r="D49" s="116">
        <f>D18</f>
        <v>10280.605562327401</v>
      </c>
      <c r="E49" s="116">
        <f t="shared" ref="E49:O49" si="34">E18</f>
        <v>10561.0843296073</v>
      </c>
      <c r="F49" s="116">
        <f t="shared" si="34"/>
        <v>13005.825756292101</v>
      </c>
      <c r="G49" s="116">
        <f t="shared" si="34"/>
        <v>10636.0232453928</v>
      </c>
      <c r="H49" s="116">
        <f t="shared" si="34"/>
        <v>9938.2898144433802</v>
      </c>
      <c r="I49" s="116">
        <f t="shared" si="34"/>
        <v>9573.43057049651</v>
      </c>
      <c r="J49" s="116">
        <f t="shared" si="34"/>
        <v>8452.2963344722393</v>
      </c>
      <c r="K49" s="116">
        <f t="shared" si="34"/>
        <v>8336.7253775990102</v>
      </c>
      <c r="L49" s="116">
        <f t="shared" si="34"/>
        <v>8479.1851371251505</v>
      </c>
      <c r="M49" s="116">
        <f t="shared" si="34"/>
        <v>8383.7313827041598</v>
      </c>
      <c r="N49" s="116">
        <f t="shared" si="34"/>
        <v>8231.4011851770392</v>
      </c>
      <c r="O49" s="116">
        <f t="shared" si="34"/>
        <v>7088.3681031716897</v>
      </c>
      <c r="P49" s="251">
        <f t="shared" si="22"/>
        <v>82.517482260006261</v>
      </c>
      <c r="Q49" s="116">
        <f t="shared" si="23"/>
        <v>86.802481586015219</v>
      </c>
      <c r="R49" s="116">
        <f t="shared" si="23"/>
        <v>106.56931487198648</v>
      </c>
      <c r="S49" s="116">
        <f t="shared" si="23"/>
        <v>85.238888317688065</v>
      </c>
      <c r="T49" s="116">
        <f t="shared" si="23"/>
        <v>71.021773380427632</v>
      </c>
      <c r="U49" s="116">
        <f t="shared" si="23"/>
        <v>70.517833591117423</v>
      </c>
      <c r="V49" s="116">
        <f t="shared" si="23"/>
        <v>59.967905201758384</v>
      </c>
      <c r="W49" s="116">
        <f t="shared" si="23"/>
        <v>57.889906100958335</v>
      </c>
      <c r="X49" s="116">
        <f t="shared" si="23"/>
        <v>61.437137805767179</v>
      </c>
      <c r="Y49" s="116">
        <f t="shared" si="23"/>
        <v>63.553559709998488</v>
      </c>
      <c r="Z49" s="116">
        <f t="shared" si="23"/>
        <v>62.984170060272703</v>
      </c>
      <c r="AA49" s="252">
        <f t="shared" si="23"/>
        <v>52.687519349257371</v>
      </c>
      <c r="AB49" s="116">
        <f t="shared" si="24"/>
        <v>200.40166788162574</v>
      </c>
      <c r="AC49" s="116">
        <f t="shared" si="25"/>
        <v>203.39112815806067</v>
      </c>
      <c r="AD49" s="116">
        <f t="shared" si="25"/>
        <v>253.77220987887026</v>
      </c>
      <c r="AE49" s="116">
        <f t="shared" si="25"/>
        <v>199.92524897354886</v>
      </c>
      <c r="AF49" s="116">
        <f t="shared" si="25"/>
        <v>184.89841515243495</v>
      </c>
      <c r="AG49" s="116">
        <f t="shared" si="25"/>
        <v>172.96170859072288</v>
      </c>
      <c r="AH49" s="116">
        <f t="shared" si="25"/>
        <v>149.07048208945747</v>
      </c>
      <c r="AI49" s="116">
        <f t="shared" si="25"/>
        <v>146.45103869299973</v>
      </c>
      <c r="AJ49" s="116">
        <f t="shared" si="25"/>
        <v>148.49711273424086</v>
      </c>
      <c r="AK49" s="116">
        <f t="shared" si="25"/>
        <v>144.8592895499639</v>
      </c>
      <c r="AL49" s="116">
        <f t="shared" si="25"/>
        <v>142.84427219396164</v>
      </c>
      <c r="AM49" s="116">
        <f t="shared" si="25"/>
        <v>121.16868552430239</v>
      </c>
      <c r="AN49" s="251">
        <f>AN18</f>
        <v>124587</v>
      </c>
      <c r="AO49" s="116">
        <f t="shared" ref="AO49:AY49" si="35">AO18</f>
        <v>121668</v>
      </c>
      <c r="AP49" s="116">
        <f t="shared" si="35"/>
        <v>122041</v>
      </c>
      <c r="AQ49" s="116">
        <f t="shared" si="35"/>
        <v>124779</v>
      </c>
      <c r="AR49" s="116">
        <f t="shared" si="35"/>
        <v>139933</v>
      </c>
      <c r="AS49" s="116">
        <f t="shared" si="35"/>
        <v>135759</v>
      </c>
      <c r="AT49" s="116">
        <f t="shared" si="35"/>
        <v>140947</v>
      </c>
      <c r="AU49" s="116">
        <f t="shared" si="35"/>
        <v>144010</v>
      </c>
      <c r="AV49" s="116">
        <f t="shared" si="35"/>
        <v>138014</v>
      </c>
      <c r="AW49" s="116">
        <f t="shared" si="35"/>
        <v>131916</v>
      </c>
      <c r="AX49" s="116">
        <f t="shared" si="35"/>
        <v>130690</v>
      </c>
      <c r="AY49" s="252">
        <f t="shared" si="35"/>
        <v>134536</v>
      </c>
      <c r="AZ49" s="116">
        <f>AZ18</f>
        <v>51.3</v>
      </c>
      <c r="BA49" s="116">
        <f t="shared" ref="BA49:BK49" si="36">BA18</f>
        <v>51.924999999999997</v>
      </c>
      <c r="BB49" s="116">
        <f t="shared" si="36"/>
        <v>51.25</v>
      </c>
      <c r="BC49" s="116">
        <f t="shared" si="36"/>
        <v>53.2</v>
      </c>
      <c r="BD49" s="116">
        <f t="shared" si="36"/>
        <v>53.750000000000007</v>
      </c>
      <c r="BE49" s="116">
        <f t="shared" si="36"/>
        <v>55.349999999999994</v>
      </c>
      <c r="BF49" s="116">
        <f t="shared" si="36"/>
        <v>56.7</v>
      </c>
      <c r="BG49" s="116">
        <f t="shared" si="36"/>
        <v>56.924999999999997</v>
      </c>
      <c r="BH49" s="116">
        <f t="shared" si="36"/>
        <v>57.099999999999994</v>
      </c>
      <c r="BI49" s="116">
        <f t="shared" si="36"/>
        <v>57.875</v>
      </c>
      <c r="BJ49" s="116">
        <f t="shared" si="36"/>
        <v>57.625</v>
      </c>
      <c r="BK49" s="116">
        <f t="shared" si="36"/>
        <v>58.5</v>
      </c>
    </row>
    <row r="50" spans="2:63" ht="13.8" x14ac:dyDescent="0.3">
      <c r="C50" s="259" t="s">
        <v>24</v>
      </c>
      <c r="D50" s="116">
        <f>D19</f>
        <v>1997.66706713486</v>
      </c>
      <c r="E50" s="116">
        <f t="shared" ref="E50:O50" si="37">E19</f>
        <v>1963.49800612383</v>
      </c>
      <c r="F50" s="116">
        <f t="shared" si="37"/>
        <v>2069.2398490403002</v>
      </c>
      <c r="G50" s="116">
        <f t="shared" si="37"/>
        <v>2090.49092608712</v>
      </c>
      <c r="H50" s="116">
        <f t="shared" si="37"/>
        <v>2039.1953789678601</v>
      </c>
      <c r="I50" s="116">
        <f t="shared" si="37"/>
        <v>2016.9539051352999</v>
      </c>
      <c r="J50" s="116">
        <f t="shared" si="37"/>
        <v>1950.14331860728</v>
      </c>
      <c r="K50" s="116">
        <f t="shared" si="37"/>
        <v>1994.9284699559901</v>
      </c>
      <c r="L50" s="116">
        <f t="shared" si="37"/>
        <v>1929.6010998295601</v>
      </c>
      <c r="M50" s="116">
        <f t="shared" si="37"/>
        <v>1832.1100196483201</v>
      </c>
      <c r="N50" s="116">
        <f t="shared" si="37"/>
        <v>1807.3950341239499</v>
      </c>
      <c r="O50" s="116">
        <f t="shared" si="37"/>
        <v>1795.2873050804801</v>
      </c>
      <c r="P50" s="251">
        <f t="shared" si="22"/>
        <v>8.3034078206982169</v>
      </c>
      <c r="Q50" s="116">
        <f t="shared" si="23"/>
        <v>8.0313236507028396</v>
      </c>
      <c r="R50" s="116">
        <f t="shared" si="23"/>
        <v>8.5632458307756938</v>
      </c>
      <c r="S50" s="116">
        <f t="shared" si="23"/>
        <v>8.388841552683278</v>
      </c>
      <c r="T50" s="116">
        <f t="shared" si="23"/>
        <v>8.2293645108572004</v>
      </c>
      <c r="U50" s="116">
        <f t="shared" si="23"/>
        <v>8.4423874677084907</v>
      </c>
      <c r="V50" s="116">
        <f t="shared" si="23"/>
        <v>7.8916108977455126</v>
      </c>
      <c r="W50" s="116">
        <f t="shared" si="23"/>
        <v>7.576233963845409</v>
      </c>
      <c r="X50" s="116">
        <f t="shared" si="23"/>
        <v>7.351505464591412</v>
      </c>
      <c r="Y50" s="116">
        <f t="shared" si="23"/>
        <v>6.5339159045945792</v>
      </c>
      <c r="Z50" s="116">
        <f t="shared" si="23"/>
        <v>6.2400353333354621</v>
      </c>
      <c r="AA50" s="252">
        <f t="shared" si="23"/>
        <v>6.1063570952693684</v>
      </c>
      <c r="AB50" s="116">
        <f t="shared" si="24"/>
        <v>6.7597227548764405</v>
      </c>
      <c r="AC50" s="116">
        <f t="shared" si="25"/>
        <v>6.6469126815295532</v>
      </c>
      <c r="AD50" s="116">
        <f t="shared" si="25"/>
        <v>6.8997660854961662</v>
      </c>
      <c r="AE50" s="116">
        <f t="shared" si="25"/>
        <v>6.6233375876027569</v>
      </c>
      <c r="AF50" s="116">
        <f t="shared" si="25"/>
        <v>6.3467020820661695</v>
      </c>
      <c r="AG50" s="116">
        <f t="shared" si="25"/>
        <v>6.2174904597265712</v>
      </c>
      <c r="AH50" s="116">
        <f t="shared" si="25"/>
        <v>5.8681812039638306</v>
      </c>
      <c r="AI50" s="116">
        <f t="shared" si="25"/>
        <v>5.8365373609010831</v>
      </c>
      <c r="AJ50" s="116">
        <f t="shared" si="25"/>
        <v>5.5432378621935081</v>
      </c>
      <c r="AK50" s="116">
        <f t="shared" si="25"/>
        <v>4.9068899086664075</v>
      </c>
      <c r="AL50" s="116">
        <f t="shared" si="25"/>
        <v>4.678128728158276</v>
      </c>
      <c r="AM50" s="116">
        <f t="shared" si="25"/>
        <v>4.6198849847670616</v>
      </c>
      <c r="AN50" s="251">
        <f>AN19</f>
        <v>240584</v>
      </c>
      <c r="AO50" s="116">
        <f t="shared" ref="AO50:AY50" si="38">AO19</f>
        <v>244480</v>
      </c>
      <c r="AP50" s="116">
        <f t="shared" si="38"/>
        <v>241642</v>
      </c>
      <c r="AQ50" s="116">
        <f t="shared" si="38"/>
        <v>249199</v>
      </c>
      <c r="AR50" s="116">
        <f t="shared" si="38"/>
        <v>247795</v>
      </c>
      <c r="AS50" s="116">
        <f t="shared" si="38"/>
        <v>238908</v>
      </c>
      <c r="AT50" s="116">
        <f t="shared" si="38"/>
        <v>247116</v>
      </c>
      <c r="AU50" s="116">
        <f t="shared" si="38"/>
        <v>263314</v>
      </c>
      <c r="AV50" s="116">
        <f t="shared" si="38"/>
        <v>262477</v>
      </c>
      <c r="AW50" s="116">
        <f t="shared" si="38"/>
        <v>280400</v>
      </c>
      <c r="AX50" s="116">
        <f t="shared" si="38"/>
        <v>289645</v>
      </c>
      <c r="AY50" s="252">
        <f t="shared" si="38"/>
        <v>294003</v>
      </c>
      <c r="AZ50" s="116">
        <f>AZ19</f>
        <v>295.52499999999998</v>
      </c>
      <c r="BA50" s="116">
        <f t="shared" ref="BA50:BK50" si="39">BA19</f>
        <v>295.39999999999998</v>
      </c>
      <c r="BB50" s="116">
        <f t="shared" si="39"/>
        <v>299.89999999999998</v>
      </c>
      <c r="BC50" s="116">
        <f t="shared" si="39"/>
        <v>315.625</v>
      </c>
      <c r="BD50" s="116">
        <f t="shared" si="39"/>
        <v>321.29999999999995</v>
      </c>
      <c r="BE50" s="116">
        <f t="shared" si="39"/>
        <v>324.40000000000003</v>
      </c>
      <c r="BF50" s="116">
        <f t="shared" si="39"/>
        <v>332.32499999999999</v>
      </c>
      <c r="BG50" s="116">
        <f t="shared" si="39"/>
        <v>341.8</v>
      </c>
      <c r="BH50" s="116">
        <f t="shared" si="39"/>
        <v>348.1</v>
      </c>
      <c r="BI50" s="116">
        <f t="shared" si="39"/>
        <v>373.37500000000006</v>
      </c>
      <c r="BJ50" s="116">
        <f t="shared" si="39"/>
        <v>386.35</v>
      </c>
      <c r="BK50" s="116">
        <f t="shared" si="39"/>
        <v>388.6</v>
      </c>
    </row>
    <row r="51" spans="2:63" ht="13.8" x14ac:dyDescent="0.3">
      <c r="C51" s="259" t="s">
        <v>241</v>
      </c>
      <c r="D51" s="116">
        <f>D21</f>
        <v>11408.488624350501</v>
      </c>
      <c r="E51" s="116">
        <f t="shared" ref="E51:O51" si="40">E21</f>
        <v>10835.805424725701</v>
      </c>
      <c r="F51" s="116">
        <f t="shared" si="40"/>
        <v>10482.3710525196</v>
      </c>
      <c r="G51" s="116">
        <f t="shared" si="40"/>
        <v>8456.2488586579293</v>
      </c>
      <c r="H51" s="116">
        <f t="shared" si="40"/>
        <v>7857.7947636419303</v>
      </c>
      <c r="I51" s="116">
        <f t="shared" si="40"/>
        <v>8391.1730832761004</v>
      </c>
      <c r="J51" s="116">
        <f t="shared" si="40"/>
        <v>9003.9270373151194</v>
      </c>
      <c r="K51" s="116">
        <f t="shared" si="40"/>
        <v>10618.3976063603</v>
      </c>
      <c r="L51" s="116">
        <f t="shared" si="40"/>
        <v>10552.270834789901</v>
      </c>
      <c r="M51" s="116">
        <f t="shared" si="40"/>
        <v>9167.4900369034694</v>
      </c>
      <c r="N51" s="116">
        <f t="shared" si="40"/>
        <v>9547.0654523755602</v>
      </c>
      <c r="O51" s="116">
        <f t="shared" si="40"/>
        <v>9386.1537113966697</v>
      </c>
      <c r="P51" s="251">
        <f t="shared" si="22"/>
        <v>69.20400978053479</v>
      </c>
      <c r="Q51" s="116">
        <f t="shared" si="23"/>
        <v>73.264899862241805</v>
      </c>
      <c r="R51" s="116">
        <f t="shared" si="23"/>
        <v>66.646560992094507</v>
      </c>
      <c r="S51" s="116">
        <f t="shared" si="23"/>
        <v>48.995885409192425</v>
      </c>
      <c r="T51" s="116">
        <f t="shared" si="23"/>
        <v>46.49912871708009</v>
      </c>
      <c r="U51" s="116">
        <f t="shared" si="23"/>
        <v>48.397583823255857</v>
      </c>
      <c r="V51" s="116">
        <f t="shared" si="23"/>
        <v>51.070174058110204</v>
      </c>
      <c r="W51" s="116">
        <f t="shared" si="23"/>
        <v>61.357450140185946</v>
      </c>
      <c r="X51" s="116">
        <f t="shared" si="23"/>
        <v>60.615275408648024</v>
      </c>
      <c r="Y51" s="116">
        <f t="shared" si="23"/>
        <v>52.17219853003408</v>
      </c>
      <c r="Z51" s="116">
        <f t="shared" si="23"/>
        <v>54.243765460677153</v>
      </c>
      <c r="AA51" s="252">
        <f t="shared" si="23"/>
        <v>53.638842157157463</v>
      </c>
      <c r="AB51" s="116">
        <f t="shared" si="24"/>
        <v>47.579975495153796</v>
      </c>
      <c r="AC51" s="116">
        <f t="shared" si="25"/>
        <v>46.605614730003012</v>
      </c>
      <c r="AD51" s="116">
        <f t="shared" si="25"/>
        <v>44.548963249127077</v>
      </c>
      <c r="AE51" s="116">
        <f t="shared" si="25"/>
        <v>35.396604682536335</v>
      </c>
      <c r="AF51" s="116">
        <f t="shared" si="25"/>
        <v>33.412542845293636</v>
      </c>
      <c r="AG51" s="116">
        <f t="shared" si="25"/>
        <v>35.802338488644693</v>
      </c>
      <c r="AH51" s="116">
        <f t="shared" si="25"/>
        <v>39.007590327369734</v>
      </c>
      <c r="AI51" s="116">
        <f t="shared" si="25"/>
        <v>46.592354569373853</v>
      </c>
      <c r="AJ51" s="116">
        <f t="shared" si="25"/>
        <v>45.513352748716407</v>
      </c>
      <c r="AK51" s="116">
        <f t="shared" si="25"/>
        <v>38.714062655842355</v>
      </c>
      <c r="AL51" s="116">
        <f t="shared" si="25"/>
        <v>39.159415309169653</v>
      </c>
      <c r="AM51" s="116">
        <f t="shared" si="25"/>
        <v>38.02756492007159</v>
      </c>
      <c r="AN51" s="251">
        <f>AN21</f>
        <v>164853</v>
      </c>
      <c r="AO51" s="116">
        <f t="shared" ref="AO51:AY51" si="41">AO21</f>
        <v>147899</v>
      </c>
      <c r="AP51" s="116">
        <f t="shared" si="41"/>
        <v>157283</v>
      </c>
      <c r="AQ51" s="116">
        <f t="shared" si="41"/>
        <v>172591</v>
      </c>
      <c r="AR51" s="116">
        <f t="shared" si="41"/>
        <v>168988</v>
      </c>
      <c r="AS51" s="116">
        <f t="shared" si="41"/>
        <v>173380</v>
      </c>
      <c r="AT51" s="116">
        <f t="shared" si="41"/>
        <v>176305</v>
      </c>
      <c r="AU51" s="116">
        <f t="shared" si="41"/>
        <v>173058</v>
      </c>
      <c r="AV51" s="116">
        <f t="shared" si="41"/>
        <v>174086</v>
      </c>
      <c r="AW51" s="116">
        <f t="shared" si="41"/>
        <v>175716</v>
      </c>
      <c r="AX51" s="116">
        <f t="shared" si="41"/>
        <v>176003</v>
      </c>
      <c r="AY51" s="252">
        <f t="shared" si="41"/>
        <v>174988</v>
      </c>
      <c r="AZ51" s="116">
        <f>AZ21</f>
        <v>239.77500000000001</v>
      </c>
      <c r="BA51" s="116">
        <f t="shared" ref="BA51:BK51" si="42">BA21</f>
        <v>232.5</v>
      </c>
      <c r="BB51" s="116">
        <f t="shared" si="42"/>
        <v>235.3</v>
      </c>
      <c r="BC51" s="116">
        <f t="shared" si="42"/>
        <v>238.9</v>
      </c>
      <c r="BD51" s="116">
        <f t="shared" si="42"/>
        <v>235.17499999999998</v>
      </c>
      <c r="BE51" s="116">
        <f t="shared" si="42"/>
        <v>234.375</v>
      </c>
      <c r="BF51" s="116">
        <f t="shared" si="42"/>
        <v>230.82499999999999</v>
      </c>
      <c r="BG51" s="116">
        <f t="shared" si="42"/>
        <v>227.89999999999998</v>
      </c>
      <c r="BH51" s="116">
        <f t="shared" si="42"/>
        <v>231.85000000000002</v>
      </c>
      <c r="BI51" s="116">
        <f t="shared" si="42"/>
        <v>236.8</v>
      </c>
      <c r="BJ51" s="116">
        <f t="shared" si="42"/>
        <v>243.79999999999998</v>
      </c>
      <c r="BK51" s="116">
        <f t="shared" si="42"/>
        <v>246.82499999999999</v>
      </c>
    </row>
    <row r="52" spans="2:63" ht="13.8" x14ac:dyDescent="0.3">
      <c r="C52" s="259" t="s">
        <v>29</v>
      </c>
      <c r="D52" s="116">
        <f>SUM(D22:D35)+D20</f>
        <v>4186.504281790204</v>
      </c>
      <c r="E52" s="116">
        <f t="shared" ref="E52:O52" si="43">SUM(E22:E35)+E20</f>
        <v>3986.0293761422899</v>
      </c>
      <c r="F52" s="116">
        <f t="shared" si="43"/>
        <v>4193.6706131940373</v>
      </c>
      <c r="G52" s="116">
        <f t="shared" si="43"/>
        <v>4193.2760513899111</v>
      </c>
      <c r="H52" s="116">
        <f t="shared" si="43"/>
        <v>3851.502899531909</v>
      </c>
      <c r="I52" s="116">
        <f t="shared" si="43"/>
        <v>3795.9038739776252</v>
      </c>
      <c r="J52" s="116">
        <f t="shared" si="43"/>
        <v>3590.8192739524161</v>
      </c>
      <c r="K52" s="116">
        <f t="shared" si="43"/>
        <v>3552.6786128872645</v>
      </c>
      <c r="L52" s="116">
        <f t="shared" si="43"/>
        <v>3444.8768413971111</v>
      </c>
      <c r="M52" s="116">
        <f t="shared" si="43"/>
        <v>3390.5909813304465</v>
      </c>
      <c r="N52" s="116">
        <f t="shared" si="43"/>
        <v>3395.1005984614485</v>
      </c>
      <c r="O52" s="116">
        <f t="shared" si="43"/>
        <v>3334.6501482383956</v>
      </c>
      <c r="P52" s="251">
        <f t="shared" si="22"/>
        <v>2.8683075678915708</v>
      </c>
      <c r="Q52" s="116">
        <f t="shared" si="23"/>
        <v>2.7412101921530789</v>
      </c>
      <c r="R52" s="116">
        <f t="shared" si="23"/>
        <v>2.7529391694411811</v>
      </c>
      <c r="S52" s="116">
        <f t="shared" si="23"/>
        <v>2.6355019860118998</v>
      </c>
      <c r="T52" s="116">
        <f t="shared" si="23"/>
        <v>2.4100316432767324</v>
      </c>
      <c r="U52" s="116">
        <f t="shared" si="23"/>
        <v>2.2826943655696659</v>
      </c>
      <c r="V52" s="116">
        <f t="shared" si="23"/>
        <v>2.059492134966566</v>
      </c>
      <c r="W52" s="116">
        <f t="shared" si="23"/>
        <v>1.926927746357606</v>
      </c>
      <c r="X52" s="116">
        <f t="shared" si="23"/>
        <v>1.8135521894738149</v>
      </c>
      <c r="Y52" s="116">
        <f t="shared" si="23"/>
        <v>1.7329011791540452</v>
      </c>
      <c r="Z52" s="116">
        <f t="shared" si="23"/>
        <v>1.6787815218168123</v>
      </c>
      <c r="AA52" s="252">
        <f t="shared" si="23"/>
        <v>1.6150796694325587</v>
      </c>
      <c r="AB52" s="116">
        <f t="shared" si="24"/>
        <v>2.3777836805714876</v>
      </c>
      <c r="AC52" s="116">
        <f t="shared" si="25"/>
        <v>2.2647250794819977</v>
      </c>
      <c r="AD52" s="116">
        <f t="shared" si="25"/>
        <v>2.3361440641704818</v>
      </c>
      <c r="AE52" s="116">
        <f t="shared" si="25"/>
        <v>2.2594603900531616</v>
      </c>
      <c r="AF52" s="116">
        <f t="shared" si="25"/>
        <v>2.0456250794199646</v>
      </c>
      <c r="AG52" s="116">
        <f t="shared" si="25"/>
        <v>1.9793528217847087</v>
      </c>
      <c r="AH52" s="116">
        <f t="shared" si="25"/>
        <v>1.8275749562054235</v>
      </c>
      <c r="AI52" s="116">
        <f t="shared" si="25"/>
        <v>1.7683375788991138</v>
      </c>
      <c r="AJ52" s="116">
        <f t="shared" si="25"/>
        <v>1.6697980375643398</v>
      </c>
      <c r="AK52" s="116">
        <f t="shared" si="25"/>
        <v>1.6064964020423333</v>
      </c>
      <c r="AL52" s="116">
        <f t="shared" si="25"/>
        <v>1.576971143194235</v>
      </c>
      <c r="AM52" s="116">
        <f t="shared" si="25"/>
        <v>1.5335426474153047</v>
      </c>
      <c r="AN52" s="251">
        <f>SUM(AN22:AN35)+AN20</f>
        <v>1459573</v>
      </c>
      <c r="AO52" s="116">
        <f t="shared" ref="AO52:AY52" si="44">SUM(AO22:AO35)+AO20</f>
        <v>1454113</v>
      </c>
      <c r="AP52" s="116">
        <f t="shared" si="44"/>
        <v>1523343</v>
      </c>
      <c r="AQ52" s="116">
        <f t="shared" si="44"/>
        <v>1591073</v>
      </c>
      <c r="AR52" s="116">
        <f t="shared" si="44"/>
        <v>1598113</v>
      </c>
      <c r="AS52" s="116">
        <f t="shared" si="44"/>
        <v>1662905</v>
      </c>
      <c r="AT52" s="116">
        <f t="shared" si="44"/>
        <v>1743546</v>
      </c>
      <c r="AU52" s="116">
        <f t="shared" si="44"/>
        <v>1843701</v>
      </c>
      <c r="AV52" s="116">
        <f t="shared" si="44"/>
        <v>1899519</v>
      </c>
      <c r="AW52" s="116">
        <f t="shared" si="44"/>
        <v>1956598</v>
      </c>
      <c r="AX52" s="116">
        <f t="shared" si="44"/>
        <v>2022360</v>
      </c>
      <c r="AY52" s="252">
        <f t="shared" si="44"/>
        <v>2064697</v>
      </c>
      <c r="AZ52" s="116">
        <f>SUM(AZ22:AZ35)+AZ20</f>
        <v>1760.675</v>
      </c>
      <c r="BA52" s="116">
        <f t="shared" ref="BA52:BK52" si="45">SUM(BA22:BA35)+BA20</f>
        <v>1760.05</v>
      </c>
      <c r="BB52" s="116">
        <f t="shared" si="45"/>
        <v>1795.1250000000005</v>
      </c>
      <c r="BC52" s="116">
        <f t="shared" si="45"/>
        <v>1855.875</v>
      </c>
      <c r="BD52" s="116">
        <f t="shared" si="45"/>
        <v>1882.7999999999997</v>
      </c>
      <c r="BE52" s="116">
        <f t="shared" si="45"/>
        <v>1917.75</v>
      </c>
      <c r="BF52" s="116">
        <f t="shared" si="45"/>
        <v>1964.8</v>
      </c>
      <c r="BG52" s="116">
        <f t="shared" si="45"/>
        <v>2009.05</v>
      </c>
      <c r="BH52" s="116">
        <f t="shared" si="45"/>
        <v>2063.0500000000002</v>
      </c>
      <c r="BI52" s="116">
        <f t="shared" si="45"/>
        <v>2110.5500000000002</v>
      </c>
      <c r="BJ52" s="116">
        <f t="shared" si="45"/>
        <v>2152.9250000000002</v>
      </c>
      <c r="BK52" s="116">
        <f t="shared" si="45"/>
        <v>2174.4750000000004</v>
      </c>
    </row>
    <row r="53" spans="2:63" ht="13.8" x14ac:dyDescent="0.3">
      <c r="C53" s="259" t="s">
        <v>26</v>
      </c>
      <c r="D53" s="116">
        <f>SUM(D37:D39)</f>
        <v>856.95802264474901</v>
      </c>
      <c r="E53" s="116">
        <f t="shared" ref="E53:O53" si="46">SUM(E37:E39)</f>
        <v>921.51837495514496</v>
      </c>
      <c r="F53" s="116">
        <f t="shared" si="46"/>
        <v>867.31136870494299</v>
      </c>
      <c r="G53" s="116">
        <f t="shared" si="46"/>
        <v>816.54211946235796</v>
      </c>
      <c r="H53" s="116">
        <f t="shared" si="46"/>
        <v>807.80194470483002</v>
      </c>
      <c r="I53" s="116">
        <f t="shared" si="46"/>
        <v>724.18545447178201</v>
      </c>
      <c r="J53" s="116">
        <f t="shared" si="46"/>
        <v>704.87097783243598</v>
      </c>
      <c r="K53" s="116">
        <f t="shared" si="46"/>
        <v>718.47621868636611</v>
      </c>
      <c r="L53" s="116">
        <f t="shared" si="46"/>
        <v>699.09401348511403</v>
      </c>
      <c r="M53" s="116">
        <f t="shared" si="46"/>
        <v>684.72897298431394</v>
      </c>
      <c r="N53" s="116">
        <f t="shared" si="46"/>
        <v>626.09335824417292</v>
      </c>
      <c r="O53" s="116">
        <f t="shared" si="46"/>
        <v>610.63915737129787</v>
      </c>
      <c r="P53" s="251">
        <f t="shared" si="22"/>
        <v>1.0420171407992784</v>
      </c>
      <c r="Q53" s="116">
        <f t="shared" si="23"/>
        <v>1.1126694175417258</v>
      </c>
      <c r="R53" s="116">
        <f t="shared" si="23"/>
        <v>1.0440980506391666</v>
      </c>
      <c r="S53" s="116">
        <f t="shared" si="23"/>
        <v>0.98745473477639556</v>
      </c>
      <c r="T53" s="116">
        <f t="shared" si="23"/>
        <v>0.97021961970176451</v>
      </c>
      <c r="U53" s="116">
        <f t="shared" si="23"/>
        <v>0.86918664780524402</v>
      </c>
      <c r="V53" s="116">
        <f t="shared" si="23"/>
        <v>0.84205726300701245</v>
      </c>
      <c r="W53" s="116">
        <f t="shared" si="23"/>
        <v>0.84862970844011865</v>
      </c>
      <c r="X53" s="116">
        <f t="shared" si="23"/>
        <v>0.81115791258206393</v>
      </c>
      <c r="Y53" s="116">
        <f t="shared" si="23"/>
        <v>0.78573433616383936</v>
      </c>
      <c r="Z53" s="116">
        <f t="shared" si="23"/>
        <v>0.7173363957779394</v>
      </c>
      <c r="AA53" s="252">
        <f t="shared" si="23"/>
        <v>0.69900531188369941</v>
      </c>
      <c r="AB53" s="116">
        <f t="shared" si="24"/>
        <v>0.64153168336932853</v>
      </c>
      <c r="AC53" s="116">
        <f t="shared" si="25"/>
        <v>0.70393275911324182</v>
      </c>
      <c r="AD53" s="116">
        <f t="shared" si="25"/>
        <v>0.66572871408116596</v>
      </c>
      <c r="AE53" s="116">
        <f t="shared" si="25"/>
        <v>0.62411260158015625</v>
      </c>
      <c r="AF53" s="116">
        <f t="shared" si="25"/>
        <v>0.61300445425420136</v>
      </c>
      <c r="AG53" s="116">
        <f t="shared" si="25"/>
        <v>0.54382567076317501</v>
      </c>
      <c r="AH53" s="116">
        <f t="shared" si="25"/>
        <v>0.52290131886679225</v>
      </c>
      <c r="AI53" s="116">
        <f t="shared" si="25"/>
        <v>0.5213054607820683</v>
      </c>
      <c r="AJ53" s="116">
        <f t="shared" si="25"/>
        <v>0.49371046150078679</v>
      </c>
      <c r="AK53" s="116">
        <f t="shared" si="25"/>
        <v>0.47537418285498051</v>
      </c>
      <c r="AL53" s="116">
        <f t="shared" si="25"/>
        <v>0.43025296493148452</v>
      </c>
      <c r="AM53" s="116">
        <f t="shared" si="25"/>
        <v>0.41720299072271227</v>
      </c>
      <c r="AN53" s="251">
        <f>SUM(AN37:AN39)</f>
        <v>822403</v>
      </c>
      <c r="AO53" s="116">
        <f t="shared" ref="AO53:AY53" si="47">SUM(AO37:AO39)</f>
        <v>828205</v>
      </c>
      <c r="AP53" s="116">
        <f t="shared" si="47"/>
        <v>830680</v>
      </c>
      <c r="AQ53" s="116">
        <f t="shared" si="47"/>
        <v>826916</v>
      </c>
      <c r="AR53" s="116">
        <f t="shared" si="47"/>
        <v>832597</v>
      </c>
      <c r="AS53" s="116">
        <f t="shared" si="47"/>
        <v>833176</v>
      </c>
      <c r="AT53" s="116">
        <f t="shared" si="47"/>
        <v>837082</v>
      </c>
      <c r="AU53" s="116">
        <f t="shared" si="47"/>
        <v>846631</v>
      </c>
      <c r="AV53" s="116">
        <f t="shared" si="47"/>
        <v>861847</v>
      </c>
      <c r="AW53" s="116">
        <f t="shared" si="47"/>
        <v>871451</v>
      </c>
      <c r="AX53" s="116">
        <f t="shared" si="47"/>
        <v>872803</v>
      </c>
      <c r="AY53" s="252">
        <f t="shared" si="47"/>
        <v>873583</v>
      </c>
      <c r="AZ53" s="116">
        <f>SUM(AZ37:AZ39)</f>
        <v>1335.8</v>
      </c>
      <c r="BA53" s="116">
        <f t="shared" ref="BA53:BK53" si="48">SUM(BA37:BA39)</f>
        <v>1309.0999999999999</v>
      </c>
      <c r="BB53" s="116">
        <f t="shared" si="48"/>
        <v>1302.8</v>
      </c>
      <c r="BC53" s="116">
        <f t="shared" si="48"/>
        <v>1308.325</v>
      </c>
      <c r="BD53" s="116">
        <f t="shared" si="48"/>
        <v>1317.7749999999999</v>
      </c>
      <c r="BE53" s="116">
        <f t="shared" si="48"/>
        <v>1331.65</v>
      </c>
      <c r="BF53" s="116">
        <f t="shared" si="48"/>
        <v>1348</v>
      </c>
      <c r="BG53" s="116">
        <f t="shared" si="48"/>
        <v>1378.2249999999999</v>
      </c>
      <c r="BH53" s="116">
        <f t="shared" si="48"/>
        <v>1416</v>
      </c>
      <c r="BI53" s="116">
        <f t="shared" si="48"/>
        <v>1440.4</v>
      </c>
      <c r="BJ53" s="116">
        <f t="shared" si="48"/>
        <v>1455.1749999999997</v>
      </c>
      <c r="BK53" s="116">
        <f t="shared" si="48"/>
        <v>1463.65</v>
      </c>
    </row>
    <row r="54" spans="2:63" ht="13.8" x14ac:dyDescent="0.3">
      <c r="C54" s="259" t="s">
        <v>311</v>
      </c>
      <c r="D54" s="116">
        <f>D36+D40</f>
        <v>11288.345988236437</v>
      </c>
      <c r="E54" s="116">
        <f t="shared" ref="E54:O54" si="49">E36+E40</f>
        <v>11233.718663046009</v>
      </c>
      <c r="F54" s="116">
        <f t="shared" si="49"/>
        <v>10980.147730313398</v>
      </c>
      <c r="G54" s="116">
        <f t="shared" si="49"/>
        <v>10221.219666378302</v>
      </c>
      <c r="H54" s="116">
        <f t="shared" si="49"/>
        <v>9814.5460497348649</v>
      </c>
      <c r="I54" s="116">
        <f t="shared" si="49"/>
        <v>9695.6427396420477</v>
      </c>
      <c r="J54" s="116">
        <f t="shared" si="49"/>
        <v>9585.8048385209786</v>
      </c>
      <c r="K54" s="116">
        <f t="shared" si="49"/>
        <v>9665.0763287643331</v>
      </c>
      <c r="L54" s="116">
        <f t="shared" si="49"/>
        <v>9388.4477810964399</v>
      </c>
      <c r="M54" s="116">
        <f t="shared" si="49"/>
        <v>9201.2084708262737</v>
      </c>
      <c r="N54" s="116">
        <f t="shared" si="49"/>
        <v>8880.3034698187621</v>
      </c>
      <c r="O54" s="116">
        <f t="shared" si="49"/>
        <v>8595.7644968043533</v>
      </c>
      <c r="P54" s="251" t="s">
        <v>306</v>
      </c>
      <c r="Q54" s="116" t="s">
        <v>306</v>
      </c>
      <c r="R54" s="116" t="s">
        <v>306</v>
      </c>
      <c r="S54" s="116" t="s">
        <v>306</v>
      </c>
      <c r="T54" s="116" t="s">
        <v>306</v>
      </c>
      <c r="U54" s="116" t="s">
        <v>306</v>
      </c>
      <c r="V54" s="116" t="s">
        <v>306</v>
      </c>
      <c r="W54" s="116" t="s">
        <v>306</v>
      </c>
      <c r="X54" s="116" t="s">
        <v>306</v>
      </c>
      <c r="Y54" s="116" t="s">
        <v>306</v>
      </c>
      <c r="Z54" s="116" t="s">
        <v>306</v>
      </c>
      <c r="AA54" s="252" t="s">
        <v>306</v>
      </c>
      <c r="AB54" s="116" t="s">
        <v>306</v>
      </c>
      <c r="AC54" s="116" t="s">
        <v>306</v>
      </c>
      <c r="AD54" s="116" t="s">
        <v>306</v>
      </c>
      <c r="AE54" s="116" t="s">
        <v>306</v>
      </c>
      <c r="AF54" s="116" t="s">
        <v>306</v>
      </c>
      <c r="AG54" s="116" t="s">
        <v>306</v>
      </c>
      <c r="AH54" s="116" t="s">
        <v>306</v>
      </c>
      <c r="AI54" s="116" t="s">
        <v>306</v>
      </c>
      <c r="AJ54" s="116" t="s">
        <v>306</v>
      </c>
      <c r="AK54" s="116" t="s">
        <v>306</v>
      </c>
      <c r="AL54" s="116" t="s">
        <v>306</v>
      </c>
      <c r="AM54" s="116" t="s">
        <v>306</v>
      </c>
      <c r="AN54" s="251">
        <f>AN36+AN40</f>
        <v>52734</v>
      </c>
      <c r="AO54" s="116">
        <f t="shared" ref="AO54:AY54" si="50">AO36+AO40</f>
        <v>51661</v>
      </c>
      <c r="AP54" s="116">
        <f t="shared" si="50"/>
        <v>51518</v>
      </c>
      <c r="AQ54" s="116">
        <f t="shared" si="50"/>
        <v>52170</v>
      </c>
      <c r="AR54" s="116">
        <f t="shared" si="50"/>
        <v>52623</v>
      </c>
      <c r="AS54" s="116">
        <f t="shared" si="50"/>
        <v>52566</v>
      </c>
      <c r="AT54" s="116">
        <f t="shared" si="50"/>
        <v>53810</v>
      </c>
      <c r="AU54" s="116">
        <f t="shared" si="50"/>
        <v>54225</v>
      </c>
      <c r="AV54" s="116">
        <f t="shared" si="50"/>
        <v>54409</v>
      </c>
      <c r="AW54" s="116">
        <f t="shared" si="50"/>
        <v>55896</v>
      </c>
      <c r="AX54" s="116">
        <f t="shared" si="50"/>
        <v>55938</v>
      </c>
      <c r="AY54" s="252">
        <f t="shared" si="50"/>
        <v>56722</v>
      </c>
      <c r="AZ54" s="116">
        <f>AZ36+AZ40</f>
        <v>106.64999999999999</v>
      </c>
      <c r="BA54" s="116">
        <f t="shared" ref="BA54:BK54" si="51">BA36+BA40</f>
        <v>107.65</v>
      </c>
      <c r="BB54" s="116">
        <f t="shared" si="51"/>
        <v>107.19999999999999</v>
      </c>
      <c r="BC54" s="116">
        <f t="shared" si="51"/>
        <v>105.92500000000001</v>
      </c>
      <c r="BD54" s="116">
        <f t="shared" si="51"/>
        <v>109.8</v>
      </c>
      <c r="BE54" s="116">
        <f t="shared" si="51"/>
        <v>114.35000000000001</v>
      </c>
      <c r="BF54" s="116">
        <f t="shared" si="51"/>
        <v>117.60000000000001</v>
      </c>
      <c r="BG54" s="116">
        <f t="shared" si="51"/>
        <v>120.32499999999999</v>
      </c>
      <c r="BH54" s="116">
        <f t="shared" si="51"/>
        <v>120.65</v>
      </c>
      <c r="BI54" s="116">
        <f t="shared" si="51"/>
        <v>124.92499999999998</v>
      </c>
      <c r="BJ54" s="116">
        <f t="shared" si="51"/>
        <v>126.95</v>
      </c>
      <c r="BK54" s="116">
        <f t="shared" si="51"/>
        <v>126.1</v>
      </c>
    </row>
    <row r="55" spans="2:63" ht="13.8" x14ac:dyDescent="0.3">
      <c r="C55" s="260" t="s">
        <v>30</v>
      </c>
      <c r="D55" s="254">
        <f>D41</f>
        <v>68796.641874950627</v>
      </c>
      <c r="E55" s="254">
        <f t="shared" ref="E55:O55" si="52">E41</f>
        <v>64051.505575776246</v>
      </c>
      <c r="F55" s="254">
        <f t="shared" si="52"/>
        <v>69634.549113288536</v>
      </c>
      <c r="G55" s="254">
        <f t="shared" si="52"/>
        <v>63418.669169410336</v>
      </c>
      <c r="H55" s="254">
        <f t="shared" si="52"/>
        <v>60433.473938160329</v>
      </c>
      <c r="I55" s="254">
        <f t="shared" si="52"/>
        <v>59310.351183142819</v>
      </c>
      <c r="J55" s="254">
        <f t="shared" si="52"/>
        <v>58399.925396173887</v>
      </c>
      <c r="K55" s="254">
        <f t="shared" si="52"/>
        <v>60086.850615076299</v>
      </c>
      <c r="L55" s="254">
        <f t="shared" si="52"/>
        <v>59574.330817468093</v>
      </c>
      <c r="M55" s="254">
        <f t="shared" si="52"/>
        <v>57934.652247911683</v>
      </c>
      <c r="N55" s="254">
        <f t="shared" si="52"/>
        <v>57222.226082550631</v>
      </c>
      <c r="O55" s="254">
        <f t="shared" si="52"/>
        <v>55492.282715342699</v>
      </c>
      <c r="P55" s="253">
        <f>(D55*1000)/AN55</f>
        <v>17.234093977229502</v>
      </c>
      <c r="Q55" s="254">
        <f t="shared" ref="Q55:AA55" si="53">(E55*1000)/AO55</f>
        <v>16.755220632889383</v>
      </c>
      <c r="R55" s="254">
        <f t="shared" si="53"/>
        <v>17.154020157129857</v>
      </c>
      <c r="S55" s="254">
        <f t="shared" si="53"/>
        <v>15.160045382940297</v>
      </c>
      <c r="T55" s="254">
        <f t="shared" si="53"/>
        <v>14.538177527372165</v>
      </c>
      <c r="U55" s="254">
        <f t="shared" si="53"/>
        <v>14.114451600078823</v>
      </c>
      <c r="V55" s="254">
        <f t="shared" si="53"/>
        <v>13.526191139262018</v>
      </c>
      <c r="W55" s="254">
        <f t="shared" si="53"/>
        <v>13.327713607285466</v>
      </c>
      <c r="X55" s="254">
        <f t="shared" si="53"/>
        <v>12.902685438518223</v>
      </c>
      <c r="Y55" s="254">
        <f t="shared" si="53"/>
        <v>12.25205791776399</v>
      </c>
      <c r="Z55" s="254">
        <f t="shared" si="53"/>
        <v>11.837975020103425</v>
      </c>
      <c r="AA55" s="255">
        <f t="shared" si="53"/>
        <v>11.340385523597659</v>
      </c>
      <c r="AB55" s="254">
        <f>(D55*1000)/(AZ55*1000)</f>
        <v>15.098737366798852</v>
      </c>
      <c r="AC55" s="254">
        <f t="shared" ref="AC55:AM55" si="54">(E55*1000)/(BA55*1000)</f>
        <v>14.357943886702962</v>
      </c>
      <c r="AD55" s="254">
        <f t="shared" si="54"/>
        <v>15.511053741251748</v>
      </c>
      <c r="AE55" s="254">
        <f t="shared" si="54"/>
        <v>13.806100798278083</v>
      </c>
      <c r="AF55" s="254">
        <f t="shared" si="54"/>
        <v>13.06133133159574</v>
      </c>
      <c r="AG55" s="254">
        <f t="shared" si="54"/>
        <v>12.695056359668195</v>
      </c>
      <c r="AH55" s="254">
        <f t="shared" si="54"/>
        <v>12.327616407186309</v>
      </c>
      <c r="AI55" s="254">
        <f t="shared" si="54"/>
        <v>12.498889854666277</v>
      </c>
      <c r="AJ55" s="254">
        <f t="shared" si="54"/>
        <v>12.166779329511147</v>
      </c>
      <c r="AK55" s="254">
        <f t="shared" si="54"/>
        <v>11.548761791860239</v>
      </c>
      <c r="AL55" s="254">
        <f>(N55*1000)/(BJ55*1000)</f>
        <v>11.232818908278166</v>
      </c>
      <c r="AM55" s="254">
        <f t="shared" si="54"/>
        <v>10.829452932231897</v>
      </c>
      <c r="AN55" s="379">
        <f>AN41</f>
        <v>3991892</v>
      </c>
      <c r="AO55" s="380">
        <f t="shared" ref="AO55:AY55" si="55">AO41</f>
        <v>3822779</v>
      </c>
      <c r="AP55" s="380">
        <f t="shared" si="55"/>
        <v>4059372</v>
      </c>
      <c r="AQ55" s="380">
        <f t="shared" si="55"/>
        <v>4183277</v>
      </c>
      <c r="AR55" s="380">
        <f t="shared" si="55"/>
        <v>4156881</v>
      </c>
      <c r="AS55" s="380">
        <f t="shared" si="55"/>
        <v>4202101</v>
      </c>
      <c r="AT55" s="380">
        <f t="shared" si="55"/>
        <v>4317544</v>
      </c>
      <c r="AU55" s="380">
        <f t="shared" si="55"/>
        <v>4508414</v>
      </c>
      <c r="AV55" s="380">
        <f t="shared" si="55"/>
        <v>4617204</v>
      </c>
      <c r="AW55" s="380">
        <f t="shared" si="55"/>
        <v>4728565</v>
      </c>
      <c r="AX55" s="380">
        <f t="shared" si="55"/>
        <v>4833785</v>
      </c>
      <c r="AY55" s="381">
        <f t="shared" si="55"/>
        <v>4893333</v>
      </c>
      <c r="AZ55" s="247">
        <f>AZ41</f>
        <v>4556.45</v>
      </c>
      <c r="BA55" s="247">
        <f t="shared" ref="BA55:BK55" si="56">BA41</f>
        <v>4461.05</v>
      </c>
      <c r="BB55" s="247">
        <f t="shared" si="56"/>
        <v>4489.3500000000004</v>
      </c>
      <c r="BC55" s="247">
        <f t="shared" si="56"/>
        <v>4593.5249999999996</v>
      </c>
      <c r="BD55" s="247">
        <f t="shared" si="56"/>
        <v>4626.8999999999996</v>
      </c>
      <c r="BE55" s="247">
        <f t="shared" si="56"/>
        <v>4671.9249999999993</v>
      </c>
      <c r="BF55" s="247">
        <f t="shared" si="56"/>
        <v>4737.3250000000007</v>
      </c>
      <c r="BG55" s="247">
        <f t="shared" si="56"/>
        <v>4807.375</v>
      </c>
      <c r="BH55" s="247">
        <f t="shared" si="56"/>
        <v>4896.4750000000004</v>
      </c>
      <c r="BI55" s="247">
        <f t="shared" si="56"/>
        <v>5016.5249999999996</v>
      </c>
      <c r="BJ55" s="247">
        <f t="shared" si="56"/>
        <v>5094.2</v>
      </c>
      <c r="BK55" s="247">
        <f t="shared" si="56"/>
        <v>5124.2000000000007</v>
      </c>
    </row>
    <row r="56" spans="2:63" x14ac:dyDescent="0.25">
      <c r="AW56" s="323"/>
      <c r="AX56" s="323"/>
    </row>
    <row r="57" spans="2:63" ht="14.4" x14ac:dyDescent="0.3">
      <c r="C57" s="278" t="s">
        <v>308</v>
      </c>
      <c r="AT57" s="288"/>
      <c r="AU57" s="288"/>
      <c r="AV57" s="288"/>
      <c r="AW57" s="288"/>
      <c r="AX57" s="288"/>
      <c r="AY57" s="288"/>
    </row>
    <row r="58" spans="2:63" ht="14.4" x14ac:dyDescent="0.3">
      <c r="C58" s="281" t="s">
        <v>310</v>
      </c>
      <c r="AT58" s="288"/>
      <c r="AU58" s="288"/>
      <c r="AV58" s="288"/>
      <c r="AW58" s="288"/>
      <c r="AX58" s="288"/>
      <c r="AY58" s="288"/>
    </row>
    <row r="59" spans="2:63" ht="14.4" x14ac:dyDescent="0.3">
      <c r="B59" s="121"/>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T59" s="288"/>
      <c r="AU59" s="288"/>
      <c r="AV59" s="288"/>
      <c r="AW59" s="288"/>
      <c r="AX59" s="288"/>
      <c r="AY59" s="288"/>
    </row>
    <row r="60" spans="2:63" ht="14.4" x14ac:dyDescent="0.3">
      <c r="B60" s="121"/>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T60" s="288"/>
      <c r="AU60" s="288"/>
      <c r="AV60" s="288"/>
      <c r="AW60" s="288"/>
      <c r="AX60" s="288"/>
      <c r="AY60" s="288"/>
    </row>
    <row r="61" spans="2:63" ht="14.4" x14ac:dyDescent="0.3">
      <c r="B61" s="121"/>
      <c r="G61" s="288"/>
      <c r="H61" s="288"/>
      <c r="I61" s="23"/>
      <c r="J61" s="23"/>
      <c r="K61" s="23"/>
      <c r="L61" s="23"/>
      <c r="M61" s="23"/>
      <c r="N61" s="23"/>
      <c r="O61" s="23"/>
      <c r="P61" s="23"/>
      <c r="Q61" s="23"/>
      <c r="R61" s="288"/>
      <c r="S61" s="288"/>
      <c r="T61" s="288"/>
      <c r="U61" s="288"/>
      <c r="V61" s="288"/>
      <c r="W61" s="288"/>
      <c r="X61" s="288"/>
      <c r="Y61" s="288"/>
      <c r="Z61" s="288"/>
      <c r="AA61" s="288"/>
      <c r="AB61" s="288"/>
      <c r="AC61" s="288"/>
      <c r="AD61" s="288"/>
      <c r="AE61" s="288"/>
      <c r="AF61" s="288"/>
      <c r="AG61" s="288"/>
      <c r="AH61" s="288"/>
      <c r="AI61" s="288"/>
      <c r="AJ61" s="288"/>
      <c r="AK61" s="288"/>
      <c r="AL61" s="288"/>
      <c r="AT61" s="288"/>
      <c r="AU61" s="288"/>
      <c r="AV61" s="288"/>
      <c r="AW61" s="288"/>
      <c r="AX61" s="288"/>
      <c r="AY61" s="288"/>
    </row>
    <row r="62" spans="2:63" ht="14.4" x14ac:dyDescent="0.3">
      <c r="B62" s="124" t="s">
        <v>121</v>
      </c>
      <c r="G62" s="288"/>
      <c r="H62" s="288"/>
      <c r="I62" s="23"/>
      <c r="J62" s="23"/>
      <c r="K62" s="23"/>
      <c r="L62" s="23"/>
      <c r="M62" s="23"/>
      <c r="N62" s="23"/>
      <c r="O62" s="23"/>
      <c r="P62" s="23"/>
      <c r="Q62" s="23"/>
      <c r="R62" s="288"/>
      <c r="S62" s="288"/>
      <c r="T62" s="288"/>
      <c r="U62" s="288"/>
      <c r="V62" s="288"/>
      <c r="W62" s="288"/>
      <c r="X62" s="288"/>
      <c r="Y62" s="288"/>
      <c r="Z62" s="288"/>
      <c r="AA62" s="288"/>
      <c r="AB62" s="288"/>
      <c r="AC62" s="288"/>
      <c r="AD62" s="288"/>
      <c r="AE62" s="288"/>
      <c r="AF62" s="288"/>
      <c r="AG62" s="288"/>
      <c r="AH62" s="288"/>
      <c r="AI62" s="288"/>
      <c r="AJ62" s="288"/>
      <c r="AK62" s="288"/>
      <c r="AL62" s="288"/>
      <c r="AT62" s="288"/>
      <c r="AU62" s="288"/>
      <c r="AV62" s="288"/>
      <c r="AW62" s="288"/>
      <c r="AX62" s="288"/>
      <c r="AY62" s="288"/>
    </row>
    <row r="63" spans="2:63" ht="14.4" x14ac:dyDescent="0.3">
      <c r="B63" s="125">
        <v>43965</v>
      </c>
      <c r="G63" s="288"/>
      <c r="H63" s="288"/>
      <c r="I63" s="23"/>
      <c r="J63" s="23"/>
      <c r="K63" s="23"/>
      <c r="L63" s="23"/>
      <c r="M63" s="23"/>
      <c r="N63" s="23"/>
      <c r="O63" s="23"/>
      <c r="P63" s="23"/>
      <c r="Q63" s="23"/>
      <c r="R63" s="288"/>
      <c r="S63" s="288"/>
      <c r="T63" s="288"/>
      <c r="U63" s="288"/>
      <c r="V63" s="288"/>
      <c r="W63" s="288"/>
      <c r="X63" s="288"/>
      <c r="Y63" s="288"/>
      <c r="Z63" s="288"/>
      <c r="AA63" s="288"/>
      <c r="AB63" s="288"/>
      <c r="AC63" s="288"/>
      <c r="AD63" s="288"/>
      <c r="AE63" s="288"/>
      <c r="AF63" s="288"/>
      <c r="AG63" s="288"/>
      <c r="AH63" s="288"/>
      <c r="AI63" s="288"/>
      <c r="AJ63" s="288"/>
      <c r="AK63" s="288"/>
      <c r="AL63" s="288"/>
      <c r="AT63" s="288"/>
      <c r="AU63" s="288"/>
      <c r="AV63" s="288"/>
      <c r="AW63" s="288"/>
      <c r="AX63" s="288"/>
      <c r="AY63" s="288"/>
    </row>
    <row r="64" spans="2:63" ht="14.4" x14ac:dyDescent="0.3">
      <c r="B64" s="126"/>
      <c r="G64" s="288"/>
      <c r="H64" s="288"/>
      <c r="I64" s="23"/>
      <c r="J64" s="23"/>
      <c r="K64" s="23"/>
      <c r="L64" s="23"/>
      <c r="M64" s="23"/>
      <c r="N64" s="23"/>
      <c r="O64" s="23"/>
      <c r="P64" s="23"/>
      <c r="Q64" s="23"/>
      <c r="R64" s="288"/>
      <c r="S64" s="288"/>
      <c r="T64" s="288"/>
      <c r="U64" s="288"/>
      <c r="V64" s="288"/>
      <c r="W64" s="288"/>
      <c r="X64" s="288"/>
      <c r="Y64" s="288"/>
      <c r="Z64" s="288"/>
      <c r="AA64" s="288"/>
      <c r="AB64" s="288"/>
      <c r="AC64" s="288"/>
      <c r="AD64" s="288"/>
      <c r="AE64" s="288"/>
      <c r="AF64" s="288"/>
      <c r="AG64" s="288"/>
      <c r="AH64" s="288"/>
      <c r="AI64" s="288"/>
      <c r="AJ64" s="288"/>
      <c r="AK64" s="288"/>
      <c r="AL64" s="288"/>
      <c r="AT64" s="288"/>
      <c r="AU64" s="288"/>
      <c r="AV64" s="288"/>
      <c r="AW64" s="288"/>
      <c r="AX64" s="288"/>
      <c r="AY64" s="288"/>
    </row>
    <row r="65" spans="2:51" ht="14.4" x14ac:dyDescent="0.3">
      <c r="B65" s="124" t="s">
        <v>122</v>
      </c>
      <c r="G65" s="288"/>
      <c r="H65" s="288"/>
      <c r="I65" s="23"/>
      <c r="J65" s="23"/>
      <c r="K65" s="23"/>
      <c r="L65" s="23"/>
      <c r="M65" s="23"/>
      <c r="N65" s="23"/>
      <c r="O65" s="23"/>
      <c r="P65" s="23"/>
      <c r="Q65" s="23"/>
      <c r="R65" s="288"/>
      <c r="S65" s="288"/>
      <c r="T65" s="288"/>
      <c r="U65" s="288"/>
      <c r="V65" s="288"/>
      <c r="W65" s="288"/>
      <c r="X65" s="288"/>
      <c r="Y65" s="288"/>
      <c r="Z65" s="288"/>
      <c r="AA65" s="288"/>
      <c r="AB65" s="288"/>
      <c r="AC65" s="288"/>
      <c r="AD65" s="288"/>
      <c r="AE65" s="288"/>
      <c r="AF65" s="288"/>
      <c r="AG65" s="288"/>
      <c r="AH65" s="288"/>
      <c r="AI65" s="288"/>
      <c r="AJ65" s="288"/>
      <c r="AK65" s="288"/>
      <c r="AL65" s="288"/>
      <c r="AT65" s="288"/>
      <c r="AU65" s="288"/>
      <c r="AV65" s="288"/>
      <c r="AW65" s="288"/>
      <c r="AX65" s="288"/>
      <c r="AY65" s="288"/>
    </row>
    <row r="66" spans="2:51" ht="14.4" x14ac:dyDescent="0.3">
      <c r="B66" s="126" t="s">
        <v>188</v>
      </c>
      <c r="G66" s="288"/>
      <c r="H66" s="288"/>
      <c r="I66" s="23"/>
      <c r="J66" s="23"/>
      <c r="K66" s="23"/>
      <c r="L66" s="23"/>
      <c r="M66" s="23"/>
      <c r="N66" s="23"/>
      <c r="O66" s="23"/>
      <c r="P66" s="23"/>
      <c r="Q66" s="23"/>
      <c r="R66" s="288"/>
      <c r="S66" s="288"/>
      <c r="T66" s="288"/>
      <c r="U66" s="288"/>
      <c r="V66" s="288"/>
      <c r="W66" s="288"/>
      <c r="X66" s="288"/>
      <c r="Y66" s="288"/>
      <c r="Z66" s="288"/>
      <c r="AA66" s="288"/>
      <c r="AB66" s="288"/>
      <c r="AC66" s="288"/>
      <c r="AD66" s="288"/>
      <c r="AE66" s="288"/>
      <c r="AF66" s="288"/>
      <c r="AG66" s="288"/>
      <c r="AH66" s="288"/>
      <c r="AI66" s="288"/>
      <c r="AJ66" s="288"/>
      <c r="AK66" s="288"/>
      <c r="AL66" s="288"/>
      <c r="AT66" s="288"/>
      <c r="AU66" s="288"/>
      <c r="AV66" s="288"/>
      <c r="AW66" s="288"/>
      <c r="AX66" s="288"/>
      <c r="AY66" s="288"/>
    </row>
    <row r="67" spans="2:51" ht="14.4" x14ac:dyDescent="0.3">
      <c r="B67" s="126"/>
      <c r="G67" s="288"/>
      <c r="H67" s="288"/>
      <c r="I67" s="23"/>
      <c r="J67" s="23"/>
      <c r="K67" s="23"/>
      <c r="L67" s="23"/>
      <c r="M67" s="23"/>
      <c r="N67" s="23"/>
      <c r="O67" s="23"/>
      <c r="P67" s="23"/>
      <c r="Q67" s="23"/>
      <c r="R67" s="288"/>
      <c r="S67" s="288"/>
      <c r="T67" s="288"/>
      <c r="U67" s="288"/>
      <c r="V67" s="288"/>
      <c r="W67" s="288"/>
      <c r="X67" s="288"/>
      <c r="Y67" s="288"/>
      <c r="Z67" s="288"/>
      <c r="AA67" s="288"/>
      <c r="AB67" s="288"/>
      <c r="AC67" s="288"/>
      <c r="AD67" s="288"/>
      <c r="AE67" s="288"/>
      <c r="AF67" s="288"/>
      <c r="AG67" s="288"/>
      <c r="AH67" s="288"/>
      <c r="AI67" s="288"/>
      <c r="AJ67" s="288"/>
      <c r="AK67" s="288"/>
      <c r="AL67" s="288"/>
      <c r="AT67" s="288"/>
      <c r="AU67" s="288"/>
      <c r="AV67" s="288"/>
      <c r="AW67" s="288"/>
      <c r="AX67" s="288"/>
      <c r="AY67" s="288"/>
    </row>
    <row r="68" spans="2:51" ht="14.4" x14ac:dyDescent="0.3">
      <c r="B68" s="124" t="s">
        <v>33</v>
      </c>
      <c r="G68" s="288"/>
      <c r="H68" s="288"/>
      <c r="I68" s="23"/>
      <c r="J68" s="23"/>
      <c r="K68" s="23"/>
      <c r="L68" s="23"/>
      <c r="M68" s="23"/>
      <c r="N68" s="23"/>
      <c r="O68" s="23"/>
      <c r="P68" s="23"/>
      <c r="Q68" s="23"/>
      <c r="R68" s="288"/>
      <c r="S68" s="288"/>
      <c r="T68" s="288"/>
      <c r="U68" s="288"/>
      <c r="V68" s="288"/>
      <c r="W68" s="288"/>
      <c r="X68" s="288"/>
      <c r="Y68" s="288"/>
      <c r="Z68" s="288"/>
      <c r="AA68" s="288"/>
      <c r="AB68" s="288"/>
      <c r="AC68" s="288"/>
      <c r="AD68" s="288"/>
      <c r="AE68" s="288"/>
      <c r="AF68" s="288"/>
      <c r="AG68" s="288"/>
      <c r="AH68" s="288"/>
      <c r="AI68" s="288"/>
      <c r="AJ68" s="288"/>
      <c r="AK68" s="288"/>
      <c r="AL68" s="288"/>
      <c r="AT68" s="288"/>
      <c r="AU68" s="288"/>
      <c r="AV68" s="288"/>
      <c r="AW68" s="288"/>
      <c r="AX68" s="288"/>
      <c r="AY68" s="288"/>
    </row>
    <row r="69" spans="2:51" ht="14.4" x14ac:dyDescent="0.3">
      <c r="B69" s="127" t="s">
        <v>347</v>
      </c>
      <c r="G69" s="288"/>
      <c r="H69" s="288"/>
      <c r="I69" s="23"/>
      <c r="J69" s="23"/>
      <c r="K69" s="23"/>
      <c r="L69" s="23"/>
      <c r="M69" s="23"/>
      <c r="N69" s="23"/>
      <c r="O69" s="23"/>
      <c r="P69" s="23"/>
      <c r="Q69" s="23"/>
      <c r="R69" s="288"/>
      <c r="S69" s="288"/>
      <c r="T69" s="288"/>
      <c r="U69" s="288"/>
      <c r="V69" s="288"/>
      <c r="W69" s="288"/>
      <c r="X69" s="288"/>
      <c r="Y69" s="288"/>
      <c r="Z69" s="288"/>
      <c r="AA69" s="288"/>
      <c r="AB69" s="288"/>
      <c r="AC69" s="288"/>
      <c r="AD69" s="288"/>
      <c r="AE69" s="288"/>
      <c r="AF69" s="288"/>
      <c r="AG69" s="288"/>
      <c r="AH69" s="288"/>
      <c r="AI69" s="288"/>
      <c r="AJ69" s="288"/>
      <c r="AK69" s="288"/>
      <c r="AL69" s="288"/>
      <c r="AT69" s="288"/>
      <c r="AU69" s="288"/>
      <c r="AV69" s="288"/>
      <c r="AW69" s="288"/>
      <c r="AX69" s="288"/>
      <c r="AY69" s="288"/>
    </row>
    <row r="70" spans="2:51" ht="14.4" x14ac:dyDescent="0.3">
      <c r="B70" s="127" t="s">
        <v>348</v>
      </c>
      <c r="G70" s="288"/>
      <c r="H70" s="288"/>
      <c r="I70" s="23"/>
      <c r="J70" s="23"/>
      <c r="K70" s="23"/>
      <c r="L70" s="23"/>
      <c r="M70" s="23"/>
      <c r="N70" s="23"/>
      <c r="O70" s="23"/>
      <c r="P70" s="23"/>
      <c r="Q70" s="23"/>
      <c r="R70" s="288"/>
      <c r="S70" s="288"/>
      <c r="T70" s="288"/>
      <c r="U70" s="288"/>
      <c r="V70" s="288"/>
      <c r="W70" s="288"/>
      <c r="X70" s="288"/>
      <c r="Y70" s="288"/>
      <c r="Z70" s="288"/>
      <c r="AA70" s="288"/>
      <c r="AB70" s="288"/>
      <c r="AC70" s="288"/>
      <c r="AD70" s="288"/>
      <c r="AE70" s="288"/>
      <c r="AF70" s="288"/>
      <c r="AG70" s="288"/>
      <c r="AH70" s="288"/>
      <c r="AI70" s="288"/>
      <c r="AJ70" s="288"/>
      <c r="AK70" s="288"/>
      <c r="AL70" s="288"/>
      <c r="AT70" s="288"/>
      <c r="AU70" s="288"/>
      <c r="AV70" s="288"/>
      <c r="AW70" s="288"/>
      <c r="AX70" s="288"/>
      <c r="AY70" s="288"/>
    </row>
    <row r="71" spans="2:51" ht="14.4" x14ac:dyDescent="0.3">
      <c r="B71" s="127" t="s">
        <v>349</v>
      </c>
      <c r="I71" s="23"/>
      <c r="J71" s="23"/>
      <c r="K71" s="23"/>
      <c r="L71" s="23"/>
      <c r="M71" s="23"/>
      <c r="N71" s="23"/>
      <c r="O71" s="23"/>
      <c r="P71" s="23"/>
      <c r="Q71" s="23"/>
      <c r="AT71" s="288"/>
      <c r="AU71" s="288"/>
      <c r="AV71" s="288"/>
      <c r="AW71" s="288"/>
      <c r="AX71" s="288"/>
      <c r="AY71" s="288"/>
    </row>
    <row r="72" spans="2:51" ht="14.4" x14ac:dyDescent="0.3">
      <c r="B72" s="121"/>
      <c r="I72" s="23"/>
      <c r="J72" s="23"/>
      <c r="K72" s="23"/>
      <c r="L72" s="23"/>
      <c r="M72" s="23"/>
      <c r="N72" s="23"/>
      <c r="O72" s="23"/>
      <c r="P72" s="23"/>
      <c r="Q72" s="23"/>
      <c r="AT72" s="288"/>
      <c r="AU72" s="288"/>
      <c r="AV72" s="288"/>
      <c r="AW72" s="288"/>
      <c r="AX72" s="288"/>
      <c r="AY72" s="288"/>
    </row>
    <row r="73" spans="2:51" ht="14.4" x14ac:dyDescent="0.3">
      <c r="I73" s="23"/>
      <c r="J73" s="23"/>
      <c r="K73" s="23"/>
      <c r="L73" s="23"/>
      <c r="M73" s="23"/>
      <c r="N73" s="23"/>
      <c r="O73" s="23"/>
      <c r="P73" s="23"/>
      <c r="Q73" s="23"/>
      <c r="AT73" s="288"/>
      <c r="AU73" s="288"/>
      <c r="AV73" s="288"/>
      <c r="AW73" s="288"/>
      <c r="AX73" s="288"/>
      <c r="AY73" s="288"/>
    </row>
    <row r="74" spans="2:51" ht="14.4" x14ac:dyDescent="0.3">
      <c r="I74" s="23"/>
      <c r="J74" s="23"/>
      <c r="K74" s="23"/>
      <c r="L74" s="23"/>
      <c r="M74" s="23"/>
      <c r="N74" s="23"/>
      <c r="O74" s="23"/>
      <c r="P74" s="23"/>
      <c r="Q74" s="23"/>
    </row>
  </sheetData>
  <mergeCells count="10">
    <mergeCell ref="D2:O2"/>
    <mergeCell ref="AN2:AY2"/>
    <mergeCell ref="AZ2:BK2"/>
    <mergeCell ref="D44:O44"/>
    <mergeCell ref="AN44:AY44"/>
    <mergeCell ref="AZ44:BK44"/>
    <mergeCell ref="P2:AA2"/>
    <mergeCell ref="AB2:AM2"/>
    <mergeCell ref="P44:AA44"/>
    <mergeCell ref="AB44:AM44"/>
  </mergeCells>
  <hyperlinks>
    <hyperlink ref="B1" location="'Innehåll - Contents'!A1" display="Tillbaka till innehåll - Back to content"/>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3"/>
  <sheetViews>
    <sheetView zoomScale="80" zoomScaleNormal="80" workbookViewId="0"/>
  </sheetViews>
  <sheetFormatPr defaultColWidth="9.109375" defaultRowHeight="12.6" x14ac:dyDescent="0.25"/>
  <cols>
    <col min="1" max="1" width="3.5546875" style="135" customWidth="1"/>
    <col min="2" max="2" width="23.5546875" style="135" customWidth="1"/>
    <col min="3" max="3" width="53" style="135" customWidth="1"/>
    <col min="4" max="9" width="7" style="135" bestFit="1" customWidth="1"/>
    <col min="10" max="10" width="7" style="135" customWidth="1"/>
    <col min="11" max="12" width="7" style="135" bestFit="1" customWidth="1"/>
    <col min="13" max="13" width="7" style="135" customWidth="1"/>
    <col min="14" max="15" width="7" style="135" bestFit="1" customWidth="1"/>
    <col min="16" max="19" width="5.44140625" bestFit="1" customWidth="1"/>
    <col min="20" max="20" width="5.44140625" customWidth="1"/>
    <col min="21" max="24" width="5.44140625" bestFit="1" customWidth="1"/>
    <col min="25" max="25" width="5.44140625" customWidth="1"/>
    <col min="26" max="27" width="5.44140625" bestFit="1" customWidth="1"/>
    <col min="28" max="28" width="7.109375" bestFit="1" customWidth="1"/>
    <col min="29" max="32" width="5.44140625" bestFit="1" customWidth="1"/>
    <col min="33" max="33" width="5.44140625" customWidth="1"/>
    <col min="34" max="36" width="5.44140625" bestFit="1" customWidth="1"/>
    <col min="37" max="37" width="5.44140625" customWidth="1"/>
    <col min="38" max="39" width="5.44140625" bestFit="1" customWidth="1"/>
    <col min="40" max="51" width="9.44140625" style="135" customWidth="1"/>
    <col min="52" max="55" width="5.88671875" style="135" bestFit="1" customWidth="1"/>
    <col min="56" max="56" width="5.88671875" style="135" customWidth="1"/>
    <col min="57" max="60" width="5.88671875" style="135" bestFit="1" customWidth="1"/>
    <col min="61" max="61" width="5.88671875" style="135" customWidth="1"/>
    <col min="62" max="63" width="5.88671875" style="135" bestFit="1" customWidth="1"/>
    <col min="64" max="16384" width="9.109375" style="135"/>
  </cols>
  <sheetData>
    <row r="1" spans="1:63" s="8" customFormat="1" ht="13.8" x14ac:dyDescent="0.3">
      <c r="A1" s="135"/>
      <c r="B1" s="345" t="s">
        <v>201</v>
      </c>
      <c r="C1" s="256"/>
    </row>
    <row r="2" spans="1:63" s="136" customFormat="1" ht="26.25" customHeight="1" x14ac:dyDescent="0.3">
      <c r="A2" s="121"/>
      <c r="B2" s="121"/>
      <c r="D2" s="424" t="s">
        <v>290</v>
      </c>
      <c r="E2" s="430"/>
      <c r="F2" s="430"/>
      <c r="G2" s="430"/>
      <c r="H2" s="430"/>
      <c r="I2" s="430"/>
      <c r="J2" s="430"/>
      <c r="K2" s="430"/>
      <c r="L2" s="430"/>
      <c r="M2" s="430"/>
      <c r="N2" s="430"/>
      <c r="O2" s="431"/>
      <c r="P2" s="427" t="s">
        <v>360</v>
      </c>
      <c r="Q2" s="428"/>
      <c r="R2" s="428"/>
      <c r="S2" s="428"/>
      <c r="T2" s="428"/>
      <c r="U2" s="428"/>
      <c r="V2" s="428"/>
      <c r="W2" s="428"/>
      <c r="X2" s="428"/>
      <c r="Y2" s="428"/>
      <c r="Z2" s="428"/>
      <c r="AA2" s="428"/>
      <c r="AB2" s="427" t="s">
        <v>309</v>
      </c>
      <c r="AC2" s="428"/>
      <c r="AD2" s="428"/>
      <c r="AE2" s="428"/>
      <c r="AF2" s="428"/>
      <c r="AG2" s="428"/>
      <c r="AH2" s="428"/>
      <c r="AI2" s="428"/>
      <c r="AJ2" s="428"/>
      <c r="AK2" s="428"/>
      <c r="AL2" s="428"/>
      <c r="AM2" s="429"/>
      <c r="AN2" s="427" t="s">
        <v>361</v>
      </c>
      <c r="AO2" s="428"/>
      <c r="AP2" s="428"/>
      <c r="AQ2" s="428"/>
      <c r="AR2" s="428"/>
      <c r="AS2" s="428"/>
      <c r="AT2" s="428"/>
      <c r="AU2" s="428"/>
      <c r="AV2" s="428"/>
      <c r="AW2" s="428"/>
      <c r="AX2" s="428"/>
      <c r="AY2" s="429"/>
      <c r="AZ2" s="427" t="s">
        <v>315</v>
      </c>
      <c r="BA2" s="428"/>
      <c r="BB2" s="428"/>
      <c r="BC2" s="428"/>
      <c r="BD2" s="428"/>
      <c r="BE2" s="428"/>
      <c r="BF2" s="428"/>
      <c r="BG2" s="428"/>
      <c r="BH2" s="428"/>
      <c r="BI2" s="428"/>
      <c r="BJ2" s="428"/>
      <c r="BK2" s="429"/>
    </row>
    <row r="3" spans="1:63" s="136" customFormat="1" ht="13.8" x14ac:dyDescent="0.3">
      <c r="A3" s="105"/>
      <c r="B3" s="153" t="s">
        <v>133</v>
      </c>
      <c r="C3" s="154" t="s">
        <v>136</v>
      </c>
      <c r="D3" s="243">
        <v>2008</v>
      </c>
      <c r="E3" s="243">
        <v>2009</v>
      </c>
      <c r="F3" s="243">
        <v>2010</v>
      </c>
      <c r="G3" s="243">
        <v>2011</v>
      </c>
      <c r="H3" s="243">
        <v>2012</v>
      </c>
      <c r="I3" s="243">
        <v>2013</v>
      </c>
      <c r="J3" s="243">
        <v>2014</v>
      </c>
      <c r="K3" s="243">
        <v>2015</v>
      </c>
      <c r="L3" s="243">
        <v>2016</v>
      </c>
      <c r="M3" s="243">
        <v>2017</v>
      </c>
      <c r="N3" s="243">
        <v>2018</v>
      </c>
      <c r="O3" s="243">
        <v>2019</v>
      </c>
      <c r="P3" s="242" t="s">
        <v>279</v>
      </c>
      <c r="Q3" s="243" t="s">
        <v>280</v>
      </c>
      <c r="R3" s="243" t="s">
        <v>281</v>
      </c>
      <c r="S3" s="243" t="s">
        <v>282</v>
      </c>
      <c r="T3" s="243" t="s">
        <v>283</v>
      </c>
      <c r="U3" s="243" t="s">
        <v>284</v>
      </c>
      <c r="V3" s="243" t="s">
        <v>285</v>
      </c>
      <c r="W3" s="243" t="s">
        <v>286</v>
      </c>
      <c r="X3" s="243" t="s">
        <v>287</v>
      </c>
      <c r="Y3" s="243" t="s">
        <v>288</v>
      </c>
      <c r="Z3" s="243" t="s">
        <v>340</v>
      </c>
      <c r="AA3" s="243" t="s">
        <v>358</v>
      </c>
      <c r="AB3" s="374" t="s">
        <v>279</v>
      </c>
      <c r="AC3" s="375" t="s">
        <v>280</v>
      </c>
      <c r="AD3" s="375" t="s">
        <v>281</v>
      </c>
      <c r="AE3" s="375" t="s">
        <v>282</v>
      </c>
      <c r="AF3" s="375" t="s">
        <v>283</v>
      </c>
      <c r="AG3" s="375" t="s">
        <v>284</v>
      </c>
      <c r="AH3" s="375" t="s">
        <v>285</v>
      </c>
      <c r="AI3" s="375" t="s">
        <v>286</v>
      </c>
      <c r="AJ3" s="375" t="s">
        <v>287</v>
      </c>
      <c r="AK3" s="375" t="s">
        <v>288</v>
      </c>
      <c r="AL3" s="375" t="s">
        <v>340</v>
      </c>
      <c r="AM3" s="382" t="s">
        <v>358</v>
      </c>
      <c r="AN3" s="243">
        <v>2008</v>
      </c>
      <c r="AO3" s="243">
        <v>2009</v>
      </c>
      <c r="AP3" s="243">
        <v>2010</v>
      </c>
      <c r="AQ3" s="243">
        <v>2011</v>
      </c>
      <c r="AR3" s="243">
        <v>2012</v>
      </c>
      <c r="AS3" s="243">
        <v>2013</v>
      </c>
      <c r="AT3" s="243">
        <v>2014</v>
      </c>
      <c r="AU3" s="243">
        <v>2015</v>
      </c>
      <c r="AV3" s="243">
        <v>2016</v>
      </c>
      <c r="AW3" s="243">
        <v>2017</v>
      </c>
      <c r="AX3" s="243">
        <v>2018</v>
      </c>
      <c r="AY3" s="243">
        <v>2019</v>
      </c>
      <c r="AZ3" s="242">
        <v>2008</v>
      </c>
      <c r="BA3" s="243">
        <v>2009</v>
      </c>
      <c r="BB3" s="243">
        <v>2010</v>
      </c>
      <c r="BC3" s="243">
        <v>2011</v>
      </c>
      <c r="BD3" s="243">
        <v>2012</v>
      </c>
      <c r="BE3" s="243">
        <v>2013</v>
      </c>
      <c r="BF3" s="243">
        <v>2014</v>
      </c>
      <c r="BG3" s="243">
        <v>2015</v>
      </c>
      <c r="BH3" s="243">
        <v>2016</v>
      </c>
      <c r="BI3" s="243">
        <v>2017</v>
      </c>
      <c r="BJ3" s="243">
        <v>2018</v>
      </c>
      <c r="BK3" s="243">
        <v>2019</v>
      </c>
    </row>
    <row r="4" spans="1:63" s="121" customFormat="1" ht="13.8" x14ac:dyDescent="0.3">
      <c r="A4" s="140">
        <v>1</v>
      </c>
      <c r="B4" s="126" t="s">
        <v>123</v>
      </c>
      <c r="C4" s="261" t="s">
        <v>137</v>
      </c>
      <c r="D4" s="249">
        <v>9541.7958956153798</v>
      </c>
      <c r="E4" s="134">
        <v>9181.1683708911605</v>
      </c>
      <c r="F4" s="134">
        <v>9458.2683471961009</v>
      </c>
      <c r="G4" s="134">
        <v>9461.0870172058603</v>
      </c>
      <c r="H4" s="134">
        <v>9306.7608374420706</v>
      </c>
      <c r="I4" s="134">
        <v>9281.1336850848493</v>
      </c>
      <c r="J4" s="134">
        <v>9226.7212377893302</v>
      </c>
      <c r="K4" s="134">
        <v>9196.1888035804295</v>
      </c>
      <c r="L4" s="134">
        <v>9029.1537938617203</v>
      </c>
      <c r="M4" s="134">
        <v>9131.7763089869204</v>
      </c>
      <c r="N4" s="134">
        <v>8745.6615546098292</v>
      </c>
      <c r="O4" s="250">
        <v>8729.0274770520391</v>
      </c>
      <c r="P4" s="145">
        <f t="shared" ref="P4:P9" si="0">(D4*1000)/AN4</f>
        <v>156.95033959396957</v>
      </c>
      <c r="Q4" s="145">
        <f t="shared" ref="Q4:AA19" si="1">(E4*1000)/AO4</f>
        <v>150.68387281948401</v>
      </c>
      <c r="R4" s="145">
        <f t="shared" si="1"/>
        <v>154.66564759204127</v>
      </c>
      <c r="S4" s="145">
        <f t="shared" si="1"/>
        <v>150.48890577559465</v>
      </c>
      <c r="T4" s="145">
        <f t="shared" si="1"/>
        <v>147.89068548295043</v>
      </c>
      <c r="U4" s="145">
        <f t="shared" si="1"/>
        <v>147.91829922838232</v>
      </c>
      <c r="V4" s="145">
        <f t="shared" si="1"/>
        <v>138.06669715971347</v>
      </c>
      <c r="W4" s="145">
        <f t="shared" si="1"/>
        <v>134.42755157989225</v>
      </c>
      <c r="X4" s="145">
        <f t="shared" si="1"/>
        <v>134.23057404724111</v>
      </c>
      <c r="Y4" s="145">
        <f t="shared" si="1"/>
        <v>127.85126088886133</v>
      </c>
      <c r="Z4" s="145">
        <f t="shared" si="1"/>
        <v>131.63841766801374</v>
      </c>
      <c r="AA4" s="145">
        <f t="shared" si="1"/>
        <v>120.70004807870629</v>
      </c>
      <c r="AB4" s="279">
        <f>(D4*1000)/(AZ4*1000)</f>
        <v>103.29413689434783</v>
      </c>
      <c r="AC4" s="280">
        <f t="shared" ref="AC4:AM19" si="2">(E4*1000)/(BA4*1000)</f>
        <v>99.578832656086362</v>
      </c>
      <c r="AD4" s="280">
        <f t="shared" si="2"/>
        <v>97.482796672982232</v>
      </c>
      <c r="AE4" s="280">
        <f t="shared" si="2"/>
        <v>89.087448372936549</v>
      </c>
      <c r="AF4" s="280">
        <f t="shared" si="2"/>
        <v>86.173711457796941</v>
      </c>
      <c r="AG4" s="280">
        <f t="shared" si="2"/>
        <v>85.619314438052129</v>
      </c>
      <c r="AH4" s="280">
        <f t="shared" si="2"/>
        <v>85.097728732205042</v>
      </c>
      <c r="AI4" s="280">
        <f t="shared" si="2"/>
        <v>86.146967715039153</v>
      </c>
      <c r="AJ4" s="280">
        <f t="shared" si="2"/>
        <v>87.175030594851279</v>
      </c>
      <c r="AK4" s="280">
        <f t="shared" si="2"/>
        <v>87.868908433840957</v>
      </c>
      <c r="AL4" s="280">
        <f t="shared" si="2"/>
        <v>87.69778445334498</v>
      </c>
      <c r="AM4" s="383">
        <f t="shared" si="2"/>
        <v>88.574606565723357</v>
      </c>
      <c r="AN4" s="100">
        <v>60795</v>
      </c>
      <c r="AO4" s="100">
        <v>60930</v>
      </c>
      <c r="AP4" s="100">
        <v>61153</v>
      </c>
      <c r="AQ4" s="100">
        <v>62869</v>
      </c>
      <c r="AR4" s="100">
        <v>62930</v>
      </c>
      <c r="AS4" s="100">
        <v>62745</v>
      </c>
      <c r="AT4" s="100">
        <v>66828</v>
      </c>
      <c r="AU4" s="100">
        <v>68410</v>
      </c>
      <c r="AV4" s="100">
        <v>67266</v>
      </c>
      <c r="AW4" s="100">
        <v>71425</v>
      </c>
      <c r="AX4" s="100">
        <v>66437</v>
      </c>
      <c r="AY4" s="245">
        <v>72320</v>
      </c>
      <c r="AZ4" s="244">
        <v>92.375</v>
      </c>
      <c r="BA4" s="100">
        <v>92.199999999999989</v>
      </c>
      <c r="BB4" s="100">
        <v>97.024999999999991</v>
      </c>
      <c r="BC4" s="100">
        <v>106.19999999999999</v>
      </c>
      <c r="BD4" s="100">
        <v>108.00000000000001</v>
      </c>
      <c r="BE4" s="100">
        <v>108.39999999999999</v>
      </c>
      <c r="BF4" s="100">
        <v>108.425</v>
      </c>
      <c r="BG4" s="100">
        <v>106.75</v>
      </c>
      <c r="BH4" s="100">
        <v>103.575</v>
      </c>
      <c r="BI4" s="100">
        <v>103.925</v>
      </c>
      <c r="BJ4" s="100">
        <v>99.725000000000009</v>
      </c>
      <c r="BK4" s="245">
        <v>98.550000000000011</v>
      </c>
    </row>
    <row r="5" spans="1:63" s="121" customFormat="1" ht="13.8" x14ac:dyDescent="0.3">
      <c r="A5" s="121">
        <v>2</v>
      </c>
      <c r="B5" s="126" t="s">
        <v>124</v>
      </c>
      <c r="C5" s="262" t="s">
        <v>138</v>
      </c>
      <c r="D5" s="249">
        <v>810.72713178457604</v>
      </c>
      <c r="E5" s="134">
        <v>676.60187066262404</v>
      </c>
      <c r="F5" s="134">
        <v>917.99757017052605</v>
      </c>
      <c r="G5" s="134">
        <v>934.75283945068895</v>
      </c>
      <c r="H5" s="134">
        <v>969.128795902928</v>
      </c>
      <c r="I5" s="134">
        <v>963.75130518733397</v>
      </c>
      <c r="J5" s="134">
        <v>1004.71210633541</v>
      </c>
      <c r="K5" s="134">
        <v>977.53545040285701</v>
      </c>
      <c r="L5" s="134">
        <v>1102.81462285824</v>
      </c>
      <c r="M5" s="134">
        <v>1140.1362379390901</v>
      </c>
      <c r="N5" s="134">
        <v>1108.4816669345801</v>
      </c>
      <c r="O5" s="250">
        <v>1118.58554929448</v>
      </c>
      <c r="P5" s="145">
        <f t="shared" si="0"/>
        <v>30.9036796441479</v>
      </c>
      <c r="Q5" s="145">
        <f t="shared" si="1"/>
        <v>29.38936107473825</v>
      </c>
      <c r="R5" s="145">
        <f t="shared" si="1"/>
        <v>33.632444409984465</v>
      </c>
      <c r="S5" s="145">
        <f t="shared" si="1"/>
        <v>36.058821874423828</v>
      </c>
      <c r="T5" s="145">
        <f t="shared" si="1"/>
        <v>38.537012720809926</v>
      </c>
      <c r="U5" s="145">
        <f t="shared" si="1"/>
        <v>43.234996419511639</v>
      </c>
      <c r="V5" s="145">
        <f t="shared" si="1"/>
        <v>48.960192307168754</v>
      </c>
      <c r="W5" s="145">
        <f t="shared" si="1"/>
        <v>45.523934727465054</v>
      </c>
      <c r="X5" s="145">
        <f t="shared" si="1"/>
        <v>46.644445411252377</v>
      </c>
      <c r="Y5" s="145">
        <f t="shared" si="1"/>
        <v>43.802537090902071</v>
      </c>
      <c r="Z5" s="145">
        <f t="shared" si="1"/>
        <v>42.656879355598399</v>
      </c>
      <c r="AA5" s="145">
        <f t="shared" si="1"/>
        <v>42.811755560872626</v>
      </c>
      <c r="AB5" s="279">
        <f t="shared" ref="AB5:AM39" si="3">(D5*1000)/(AZ5*1000)</f>
        <v>95.661018499654958</v>
      </c>
      <c r="AC5" s="280">
        <f t="shared" si="2"/>
        <v>85.375630367523542</v>
      </c>
      <c r="AD5" s="280">
        <f t="shared" si="2"/>
        <v>113.68390961864101</v>
      </c>
      <c r="AE5" s="280">
        <f t="shared" si="2"/>
        <v>110.62163780481525</v>
      </c>
      <c r="AF5" s="280">
        <f t="shared" si="2"/>
        <v>110.4420280231257</v>
      </c>
      <c r="AG5" s="280">
        <f t="shared" si="2"/>
        <v>107.08347835414824</v>
      </c>
      <c r="AH5" s="280">
        <f t="shared" si="2"/>
        <v>111.01791230225525</v>
      </c>
      <c r="AI5" s="280">
        <f t="shared" si="2"/>
        <v>115.3434159767383</v>
      </c>
      <c r="AJ5" s="280">
        <f t="shared" si="2"/>
        <v>132.8692316696675</v>
      </c>
      <c r="AK5" s="280">
        <f t="shared" si="2"/>
        <v>139.89401692504171</v>
      </c>
      <c r="AL5" s="280">
        <f t="shared" si="2"/>
        <v>136.01002048277056</v>
      </c>
      <c r="AM5" s="383">
        <f t="shared" si="2"/>
        <v>139.82319366181</v>
      </c>
      <c r="AN5" s="100">
        <v>26234</v>
      </c>
      <c r="AO5" s="100">
        <v>23022</v>
      </c>
      <c r="AP5" s="100">
        <v>27295</v>
      </c>
      <c r="AQ5" s="100">
        <v>25923</v>
      </c>
      <c r="AR5" s="100">
        <v>25148</v>
      </c>
      <c r="AS5" s="100">
        <v>22291</v>
      </c>
      <c r="AT5" s="100">
        <v>20521</v>
      </c>
      <c r="AU5" s="100">
        <v>21473</v>
      </c>
      <c r="AV5" s="100">
        <v>23643</v>
      </c>
      <c r="AW5" s="100">
        <v>26029</v>
      </c>
      <c r="AX5" s="100">
        <v>25986</v>
      </c>
      <c r="AY5" s="245">
        <v>26128</v>
      </c>
      <c r="AZ5" s="244">
        <v>8.4750000000000014</v>
      </c>
      <c r="BA5" s="100">
        <v>7.9249999999999989</v>
      </c>
      <c r="BB5" s="100">
        <v>8.0749999999999993</v>
      </c>
      <c r="BC5" s="100">
        <v>8.4499999999999993</v>
      </c>
      <c r="BD5" s="100">
        <v>8.7750000000000004</v>
      </c>
      <c r="BE5" s="100">
        <v>8.9999999999999982</v>
      </c>
      <c r="BF5" s="100">
        <v>9.0500000000000007</v>
      </c>
      <c r="BG5" s="100">
        <v>8.4749999999999996</v>
      </c>
      <c r="BH5" s="100">
        <v>8.2999999999999989</v>
      </c>
      <c r="BI5" s="100">
        <v>8.15</v>
      </c>
      <c r="BJ5" s="100">
        <v>8.15</v>
      </c>
      <c r="BK5" s="245">
        <v>8</v>
      </c>
    </row>
    <row r="6" spans="1:63" s="121" customFormat="1" ht="13.8" x14ac:dyDescent="0.3">
      <c r="A6" s="121">
        <v>3</v>
      </c>
      <c r="B6" s="126" t="s">
        <v>125</v>
      </c>
      <c r="C6" s="262" t="s">
        <v>139</v>
      </c>
      <c r="D6" s="249">
        <v>871.50770837887706</v>
      </c>
      <c r="E6" s="134">
        <v>880.82385616023998</v>
      </c>
      <c r="F6" s="134">
        <v>848.833226730418</v>
      </c>
      <c r="G6" s="134">
        <v>840.74110414957795</v>
      </c>
      <c r="H6" s="134">
        <v>822.28329541750998</v>
      </c>
      <c r="I6" s="134">
        <v>781.23377804606298</v>
      </c>
      <c r="J6" s="134">
        <v>765.22239142512501</v>
      </c>
      <c r="K6" s="134">
        <v>710.07994113848395</v>
      </c>
      <c r="L6" s="134">
        <v>734.29282514122303</v>
      </c>
      <c r="M6" s="134">
        <v>717.63662826646998</v>
      </c>
      <c r="N6" s="134">
        <v>689.965237175379</v>
      </c>
      <c r="O6" s="250">
        <v>653.184721927189</v>
      </c>
      <c r="P6" s="145">
        <f t="shared" si="0"/>
        <v>19.215674656675862</v>
      </c>
      <c r="Q6" s="145">
        <f t="shared" si="1"/>
        <v>19.63845215732275</v>
      </c>
      <c r="R6" s="145">
        <f t="shared" si="1"/>
        <v>15.968718991843216</v>
      </c>
      <c r="S6" s="145">
        <f t="shared" si="1"/>
        <v>16.668803365509692</v>
      </c>
      <c r="T6" s="145">
        <f t="shared" si="1"/>
        <v>18.20862497879736</v>
      </c>
      <c r="U6" s="145">
        <f t="shared" si="1"/>
        <v>17.755313137410525</v>
      </c>
      <c r="V6" s="145">
        <f t="shared" si="1"/>
        <v>17.339006897902365</v>
      </c>
      <c r="W6" s="145">
        <f t="shared" si="1"/>
        <v>15.940374918926143</v>
      </c>
      <c r="X6" s="145">
        <f t="shared" si="1"/>
        <v>15.80483911195056</v>
      </c>
      <c r="Y6" s="145">
        <f t="shared" si="1"/>
        <v>15.431718309531869</v>
      </c>
      <c r="Z6" s="145">
        <f t="shared" si="1"/>
        <v>14.681985725313423</v>
      </c>
      <c r="AA6" s="145">
        <f t="shared" si="1"/>
        <v>13.990719513508878</v>
      </c>
      <c r="AB6" s="279">
        <f t="shared" si="3"/>
        <v>15.0195210405666</v>
      </c>
      <c r="AC6" s="280">
        <f t="shared" si="2"/>
        <v>15.412490921439021</v>
      </c>
      <c r="AD6" s="280">
        <f t="shared" si="2"/>
        <v>15.050234516496772</v>
      </c>
      <c r="AE6" s="280">
        <f t="shared" si="2"/>
        <v>14.959806123657971</v>
      </c>
      <c r="AF6" s="280">
        <f t="shared" si="2"/>
        <v>14.769345225280826</v>
      </c>
      <c r="AG6" s="280">
        <f t="shared" si="2"/>
        <v>14.178471470890434</v>
      </c>
      <c r="AH6" s="280">
        <f t="shared" si="2"/>
        <v>13.963912252283304</v>
      </c>
      <c r="AI6" s="280">
        <f t="shared" si="2"/>
        <v>12.817327457373356</v>
      </c>
      <c r="AJ6" s="280">
        <f t="shared" si="2"/>
        <v>13.399504108416478</v>
      </c>
      <c r="AK6" s="280">
        <f t="shared" si="2"/>
        <v>12.930389698494954</v>
      </c>
      <c r="AL6" s="280">
        <f t="shared" si="2"/>
        <v>12.443015999555978</v>
      </c>
      <c r="AM6" s="383">
        <f t="shared" si="2"/>
        <v>11.763795081984492</v>
      </c>
      <c r="AN6" s="100">
        <v>45354</v>
      </c>
      <c r="AO6" s="100">
        <v>44852</v>
      </c>
      <c r="AP6" s="100">
        <v>53156</v>
      </c>
      <c r="AQ6" s="100">
        <v>50438</v>
      </c>
      <c r="AR6" s="100">
        <v>45159</v>
      </c>
      <c r="AS6" s="100">
        <v>44000</v>
      </c>
      <c r="AT6" s="100">
        <v>44133</v>
      </c>
      <c r="AU6" s="100">
        <v>44546</v>
      </c>
      <c r="AV6" s="100">
        <v>46460</v>
      </c>
      <c r="AW6" s="100">
        <v>46504</v>
      </c>
      <c r="AX6" s="100">
        <v>46994</v>
      </c>
      <c r="AY6" s="245">
        <v>46687</v>
      </c>
      <c r="AZ6" s="244">
        <v>58.025000000000006</v>
      </c>
      <c r="BA6" s="100">
        <v>57.15</v>
      </c>
      <c r="BB6" s="100">
        <v>56.400000000000006</v>
      </c>
      <c r="BC6" s="100">
        <v>56.199999999999996</v>
      </c>
      <c r="BD6" s="100">
        <v>55.674999999999997</v>
      </c>
      <c r="BE6" s="100">
        <v>55.100000000000009</v>
      </c>
      <c r="BF6" s="100">
        <v>54.8</v>
      </c>
      <c r="BG6" s="100">
        <v>55.4</v>
      </c>
      <c r="BH6" s="100">
        <v>54.8</v>
      </c>
      <c r="BI6" s="100">
        <v>55.500000000000007</v>
      </c>
      <c r="BJ6" s="100">
        <v>55.449999999999996</v>
      </c>
      <c r="BK6" s="245">
        <v>55.525000000000006</v>
      </c>
    </row>
    <row r="7" spans="1:63" s="121" customFormat="1" ht="13.8" x14ac:dyDescent="0.3">
      <c r="A7" s="121">
        <v>4</v>
      </c>
      <c r="B7" s="126" t="s">
        <v>125</v>
      </c>
      <c r="C7" s="262" t="s">
        <v>140</v>
      </c>
      <c r="D7" s="249">
        <v>53.671855618857698</v>
      </c>
      <c r="E7" s="134">
        <v>48.834320202216603</v>
      </c>
      <c r="F7" s="134">
        <v>49.775944604639001</v>
      </c>
      <c r="G7" s="134">
        <v>44.914887876628597</v>
      </c>
      <c r="H7" s="134">
        <v>41.516700407452603</v>
      </c>
      <c r="I7" s="134">
        <v>38.718081541833598</v>
      </c>
      <c r="J7" s="134">
        <v>34.3330385568118</v>
      </c>
      <c r="K7" s="134">
        <v>30.061027217581</v>
      </c>
      <c r="L7" s="134">
        <v>28.3150598266961</v>
      </c>
      <c r="M7" s="134">
        <v>25.849940449329299</v>
      </c>
      <c r="N7" s="134">
        <v>20.6657608354293</v>
      </c>
      <c r="O7" s="250">
        <v>19.2958345771825</v>
      </c>
      <c r="P7" s="145">
        <f t="shared" si="0"/>
        <v>9.3684509720470768</v>
      </c>
      <c r="Q7" s="145">
        <f t="shared" si="1"/>
        <v>10.577067403555686</v>
      </c>
      <c r="R7" s="145">
        <f t="shared" si="1"/>
        <v>9.9991853364079955</v>
      </c>
      <c r="S7" s="145">
        <f t="shared" si="1"/>
        <v>9.3983862474636108</v>
      </c>
      <c r="T7" s="145">
        <f t="shared" si="1"/>
        <v>9.1446476668397807</v>
      </c>
      <c r="U7" s="145">
        <f t="shared" si="1"/>
        <v>8.5887492328823427</v>
      </c>
      <c r="V7" s="145">
        <f t="shared" si="1"/>
        <v>7.6516689451330064</v>
      </c>
      <c r="W7" s="145">
        <f t="shared" si="1"/>
        <v>6.1587845149725462</v>
      </c>
      <c r="X7" s="145">
        <f t="shared" si="1"/>
        <v>5.8952862433262752</v>
      </c>
      <c r="Y7" s="145">
        <f t="shared" si="1"/>
        <v>5.275498050883531</v>
      </c>
      <c r="Z7" s="145">
        <f t="shared" si="1"/>
        <v>4.22958674486887</v>
      </c>
      <c r="AA7" s="145">
        <f t="shared" si="1"/>
        <v>3.8376759302272276</v>
      </c>
      <c r="AB7" s="279">
        <f t="shared" si="3"/>
        <v>5.0514687641277831</v>
      </c>
      <c r="AC7" s="280">
        <f t="shared" si="2"/>
        <v>5.1404547581280635</v>
      </c>
      <c r="AD7" s="280">
        <f t="shared" si="2"/>
        <v>5.3811832005015132</v>
      </c>
      <c r="AE7" s="280">
        <f t="shared" si="2"/>
        <v>5.2378877990237438</v>
      </c>
      <c r="AF7" s="280">
        <f t="shared" si="2"/>
        <v>5.1255185688213096</v>
      </c>
      <c r="AG7" s="280">
        <f t="shared" si="2"/>
        <v>4.7361567635270454</v>
      </c>
      <c r="AH7" s="280">
        <f t="shared" si="2"/>
        <v>4.2517694807197284</v>
      </c>
      <c r="AI7" s="280">
        <f t="shared" si="2"/>
        <v>3.817273297470603</v>
      </c>
      <c r="AJ7" s="280">
        <f t="shared" si="2"/>
        <v>3.6892586093415107</v>
      </c>
      <c r="AK7" s="280">
        <f t="shared" si="2"/>
        <v>3.3035067666874509</v>
      </c>
      <c r="AL7" s="280">
        <f t="shared" si="2"/>
        <v>2.5994667717521134</v>
      </c>
      <c r="AM7" s="383">
        <f t="shared" si="2"/>
        <v>2.4348056248810725</v>
      </c>
      <c r="AN7" s="100">
        <v>5729</v>
      </c>
      <c r="AO7" s="100">
        <v>4617</v>
      </c>
      <c r="AP7" s="100">
        <v>4978</v>
      </c>
      <c r="AQ7" s="100">
        <v>4779</v>
      </c>
      <c r="AR7" s="100">
        <v>4540</v>
      </c>
      <c r="AS7" s="100">
        <v>4508</v>
      </c>
      <c r="AT7" s="100">
        <v>4487</v>
      </c>
      <c r="AU7" s="100">
        <v>4881</v>
      </c>
      <c r="AV7" s="100">
        <v>4803</v>
      </c>
      <c r="AW7" s="100">
        <v>4900</v>
      </c>
      <c r="AX7" s="100">
        <v>4886</v>
      </c>
      <c r="AY7" s="245">
        <v>5028</v>
      </c>
      <c r="AZ7" s="244">
        <v>10.625</v>
      </c>
      <c r="BA7" s="100">
        <v>9.5</v>
      </c>
      <c r="BB7" s="100">
        <v>9.25</v>
      </c>
      <c r="BC7" s="100">
        <v>8.5749999999999993</v>
      </c>
      <c r="BD7" s="100">
        <v>8.1</v>
      </c>
      <c r="BE7" s="100">
        <v>8.1750000000000007</v>
      </c>
      <c r="BF7" s="100">
        <v>8.0749999999999993</v>
      </c>
      <c r="BG7" s="100">
        <v>7.875</v>
      </c>
      <c r="BH7" s="100">
        <v>7.6750000000000007</v>
      </c>
      <c r="BI7" s="100">
        <v>7.8249999999999993</v>
      </c>
      <c r="BJ7" s="100">
        <v>7.9499999999999993</v>
      </c>
      <c r="BK7" s="245">
        <v>7.9249999999999998</v>
      </c>
    </row>
    <row r="8" spans="1:63" s="121" customFormat="1" ht="13.8" x14ac:dyDescent="0.3">
      <c r="A8" s="121">
        <v>5</v>
      </c>
      <c r="B8" s="126" t="s">
        <v>125</v>
      </c>
      <c r="C8" s="262" t="s">
        <v>141</v>
      </c>
      <c r="D8" s="249">
        <v>2208.29909481606</v>
      </c>
      <c r="E8" s="134">
        <v>1884.7848531687901</v>
      </c>
      <c r="F8" s="134">
        <v>1967.46653647826</v>
      </c>
      <c r="G8" s="134">
        <v>1786.92858359913</v>
      </c>
      <c r="H8" s="134">
        <v>1652.4037389661401</v>
      </c>
      <c r="I8" s="134">
        <v>1404.2881482892799</v>
      </c>
      <c r="J8" s="134">
        <v>1242.8482488326999</v>
      </c>
      <c r="K8" s="134">
        <v>1176.0094383682299</v>
      </c>
      <c r="L8" s="134">
        <v>1266.9646999066299</v>
      </c>
      <c r="M8" s="134">
        <v>1332.7668186087701</v>
      </c>
      <c r="N8" s="134">
        <v>1406.4463312143901</v>
      </c>
      <c r="O8" s="250">
        <v>1329.59875316374</v>
      </c>
      <c r="P8" s="145">
        <f t="shared" si="0"/>
        <v>28.178941324997254</v>
      </c>
      <c r="Q8" s="145">
        <f t="shared" si="1"/>
        <v>25.710493440944916</v>
      </c>
      <c r="R8" s="145">
        <f t="shared" si="1"/>
        <v>24.299610168071684</v>
      </c>
      <c r="S8" s="145">
        <f t="shared" si="1"/>
        <v>23.205960593731803</v>
      </c>
      <c r="T8" s="145">
        <f t="shared" si="1"/>
        <v>21.860662260757529</v>
      </c>
      <c r="U8" s="145">
        <f t="shared" si="1"/>
        <v>19.699077647948151</v>
      </c>
      <c r="V8" s="145">
        <f t="shared" si="1"/>
        <v>17.469964983170279</v>
      </c>
      <c r="W8" s="145">
        <f t="shared" si="1"/>
        <v>16.193569970094874</v>
      </c>
      <c r="X8" s="145">
        <f t="shared" si="1"/>
        <v>17.633959190327218</v>
      </c>
      <c r="Y8" s="145">
        <f t="shared" si="1"/>
        <v>17.549336598135074</v>
      </c>
      <c r="Z8" s="145">
        <f t="shared" si="1"/>
        <v>18.874420677631516</v>
      </c>
      <c r="AA8" s="145">
        <f t="shared" si="1"/>
        <v>18.716198665030124</v>
      </c>
      <c r="AB8" s="279">
        <f t="shared" si="3"/>
        <v>23.719646560859932</v>
      </c>
      <c r="AC8" s="280">
        <f t="shared" si="2"/>
        <v>22.05071486597005</v>
      </c>
      <c r="AD8" s="280">
        <f t="shared" si="2"/>
        <v>23.740169369270106</v>
      </c>
      <c r="AE8" s="280">
        <f t="shared" si="2"/>
        <v>21.986202197466998</v>
      </c>
      <c r="AF8" s="280">
        <f t="shared" si="2"/>
        <v>21.191455453236806</v>
      </c>
      <c r="AG8" s="280">
        <f t="shared" si="2"/>
        <v>18.996119692787012</v>
      </c>
      <c r="AH8" s="280">
        <f t="shared" si="2"/>
        <v>17.130920039044796</v>
      </c>
      <c r="AI8" s="280">
        <f t="shared" si="2"/>
        <v>16.215228381499209</v>
      </c>
      <c r="AJ8" s="280">
        <f t="shared" si="2"/>
        <v>17.813211949478102</v>
      </c>
      <c r="AK8" s="280">
        <f t="shared" si="2"/>
        <v>18.517079800052382</v>
      </c>
      <c r="AL8" s="280">
        <f t="shared" si="2"/>
        <v>20.006348950418065</v>
      </c>
      <c r="AM8" s="383">
        <f t="shared" si="2"/>
        <v>19.481300412655532</v>
      </c>
      <c r="AN8" s="100">
        <v>78367</v>
      </c>
      <c r="AO8" s="100">
        <v>73308</v>
      </c>
      <c r="AP8" s="100">
        <v>80967</v>
      </c>
      <c r="AQ8" s="100">
        <v>77003</v>
      </c>
      <c r="AR8" s="100">
        <v>75588</v>
      </c>
      <c r="AS8" s="100">
        <v>71287</v>
      </c>
      <c r="AT8" s="100">
        <v>71142</v>
      </c>
      <c r="AU8" s="100">
        <v>72622</v>
      </c>
      <c r="AV8" s="100">
        <v>71848</v>
      </c>
      <c r="AW8" s="100">
        <v>75944</v>
      </c>
      <c r="AX8" s="100">
        <v>74516</v>
      </c>
      <c r="AY8" s="245">
        <v>71040</v>
      </c>
      <c r="AZ8" s="244">
        <v>93.1</v>
      </c>
      <c r="BA8" s="100">
        <v>85.474999999999994</v>
      </c>
      <c r="BB8" s="100">
        <v>82.875</v>
      </c>
      <c r="BC8" s="100">
        <v>81.274999999999991</v>
      </c>
      <c r="BD8" s="100">
        <v>77.974999999999994</v>
      </c>
      <c r="BE8" s="100">
        <v>73.924999999999997</v>
      </c>
      <c r="BF8" s="100">
        <v>72.55</v>
      </c>
      <c r="BG8" s="100">
        <v>72.524999999999991</v>
      </c>
      <c r="BH8" s="100">
        <v>71.125</v>
      </c>
      <c r="BI8" s="100">
        <v>71.974999999999994</v>
      </c>
      <c r="BJ8" s="100">
        <v>70.3</v>
      </c>
      <c r="BK8" s="245">
        <v>68.25</v>
      </c>
    </row>
    <row r="9" spans="1:63" s="121" customFormat="1" ht="13.8" x14ac:dyDescent="0.3">
      <c r="A9" s="121">
        <v>6</v>
      </c>
      <c r="B9" s="126" t="s">
        <v>125</v>
      </c>
      <c r="C9" s="262" t="s">
        <v>142</v>
      </c>
      <c r="D9" s="249">
        <v>4703.6482405192501</v>
      </c>
      <c r="E9" s="134">
        <v>4551.2924150051304</v>
      </c>
      <c r="F9" s="134">
        <v>4721.9210013412503</v>
      </c>
      <c r="G9" s="134">
        <v>4270.1397454328899</v>
      </c>
      <c r="H9" s="134">
        <v>4476.5792565075099</v>
      </c>
      <c r="I9" s="134">
        <v>4064.5547879392402</v>
      </c>
      <c r="J9" s="134">
        <v>4314.8554735757398</v>
      </c>
      <c r="K9" s="134">
        <v>4218.0279290336703</v>
      </c>
      <c r="L9" s="134">
        <v>4061.1350601096301</v>
      </c>
      <c r="M9" s="134">
        <v>4156.1710551836704</v>
      </c>
      <c r="N9" s="134">
        <v>4290.5210463110097</v>
      </c>
      <c r="O9" s="250">
        <v>3454.0794995084898</v>
      </c>
      <c r="P9" s="145">
        <f t="shared" si="0"/>
        <v>53.14316329999491</v>
      </c>
      <c r="Q9" s="145">
        <f t="shared" si="1"/>
        <v>48.052498706700426</v>
      </c>
      <c r="R9" s="145">
        <f t="shared" si="1"/>
        <v>47.677389728705364</v>
      </c>
      <c r="S9" s="145">
        <f t="shared" si="1"/>
        <v>39.424074168686033</v>
      </c>
      <c r="T9" s="145">
        <f t="shared" si="1"/>
        <v>43.640308996066544</v>
      </c>
      <c r="U9" s="145">
        <f t="shared" si="1"/>
        <v>39.796294945260541</v>
      </c>
      <c r="V9" s="145">
        <f t="shared" si="1"/>
        <v>46.206995786891767</v>
      </c>
      <c r="W9" s="145">
        <f t="shared" si="1"/>
        <v>49.455128725919458</v>
      </c>
      <c r="X9" s="145">
        <f t="shared" si="1"/>
        <v>49.964752215915723</v>
      </c>
      <c r="Y9" s="145">
        <f t="shared" si="1"/>
        <v>58.141277141509576</v>
      </c>
      <c r="Z9" s="145">
        <f t="shared" si="1"/>
        <v>57.412099854292805</v>
      </c>
      <c r="AA9" s="145">
        <f t="shared" si="1"/>
        <v>40.792681336756146</v>
      </c>
      <c r="AB9" s="279">
        <f t="shared" si="3"/>
        <v>118.47980454708438</v>
      </c>
      <c r="AC9" s="280">
        <f t="shared" si="2"/>
        <v>122.67634541792808</v>
      </c>
      <c r="AD9" s="280">
        <f t="shared" si="2"/>
        <v>131.80519194253318</v>
      </c>
      <c r="AE9" s="280">
        <f t="shared" si="2"/>
        <v>121.91690922006823</v>
      </c>
      <c r="AF9" s="280">
        <f t="shared" si="2"/>
        <v>132.44317326945296</v>
      </c>
      <c r="AG9" s="280">
        <f t="shared" si="2"/>
        <v>120.25310023488876</v>
      </c>
      <c r="AH9" s="280">
        <f t="shared" si="2"/>
        <v>129.96552631252229</v>
      </c>
      <c r="AI9" s="280">
        <f t="shared" si="2"/>
        <v>126.00531528106559</v>
      </c>
      <c r="AJ9" s="280">
        <f t="shared" si="2"/>
        <v>122.41552554964974</v>
      </c>
      <c r="AK9" s="280">
        <f t="shared" si="2"/>
        <v>120.73118533576385</v>
      </c>
      <c r="AL9" s="280">
        <f t="shared" si="2"/>
        <v>122.67393985163716</v>
      </c>
      <c r="AM9" s="383">
        <f t="shared" si="2"/>
        <v>97.298014070661679</v>
      </c>
      <c r="AN9" s="100">
        <v>88509</v>
      </c>
      <c r="AO9" s="100">
        <v>94715</v>
      </c>
      <c r="AP9" s="100">
        <v>99039</v>
      </c>
      <c r="AQ9" s="100">
        <v>108313</v>
      </c>
      <c r="AR9" s="100">
        <v>102579</v>
      </c>
      <c r="AS9" s="100">
        <v>102134</v>
      </c>
      <c r="AT9" s="100">
        <v>93381</v>
      </c>
      <c r="AU9" s="100">
        <v>85290</v>
      </c>
      <c r="AV9" s="100">
        <v>81280</v>
      </c>
      <c r="AW9" s="100">
        <v>71484</v>
      </c>
      <c r="AX9" s="100">
        <v>74732</v>
      </c>
      <c r="AY9" s="245">
        <v>84674</v>
      </c>
      <c r="AZ9" s="244">
        <v>39.700000000000003</v>
      </c>
      <c r="BA9" s="100">
        <v>37.099999999999994</v>
      </c>
      <c r="BB9" s="100">
        <v>35.824999999999996</v>
      </c>
      <c r="BC9" s="100">
        <v>35.024999999999999</v>
      </c>
      <c r="BD9" s="100">
        <v>33.799999999999997</v>
      </c>
      <c r="BE9" s="100">
        <v>33.799999999999997</v>
      </c>
      <c r="BF9" s="100">
        <v>33.200000000000003</v>
      </c>
      <c r="BG9" s="100">
        <v>33.475000000000001</v>
      </c>
      <c r="BH9" s="100">
        <v>33.174999999999997</v>
      </c>
      <c r="BI9" s="100">
        <v>34.424999999999997</v>
      </c>
      <c r="BJ9" s="100">
        <v>34.975000000000001</v>
      </c>
      <c r="BK9" s="245">
        <v>35.5</v>
      </c>
    </row>
    <row r="10" spans="1:63" s="121" customFormat="1" ht="13.8" x14ac:dyDescent="0.3">
      <c r="A10" s="121">
        <v>7</v>
      </c>
      <c r="B10" s="126" t="s">
        <v>125</v>
      </c>
      <c r="C10" s="262" t="s">
        <v>143</v>
      </c>
      <c r="D10" s="249">
        <v>3617.3520481393398</v>
      </c>
      <c r="E10" s="134">
        <v>3093.90308139955</v>
      </c>
      <c r="F10" s="134">
        <v>3465.3293467462399</v>
      </c>
      <c r="G10" s="134">
        <v>3532.06829678959</v>
      </c>
      <c r="H10" s="134">
        <v>3559.8361857700902</v>
      </c>
      <c r="I10" s="134">
        <v>3225.2486826565801</v>
      </c>
      <c r="J10" s="134">
        <v>3147.7263171229602</v>
      </c>
      <c r="K10" s="134">
        <v>3318.09879676319</v>
      </c>
      <c r="L10" s="134">
        <v>3353.7074867760498</v>
      </c>
      <c r="M10" s="134">
        <v>3341.77475597485</v>
      </c>
      <c r="N10" s="134">
        <v>3377.9944616728499</v>
      </c>
      <c r="O10" s="250">
        <v>2991.9914900064</v>
      </c>
      <c r="P10" s="145">
        <f t="shared" ref="P10:P16" si="4">(D10*1000)/AN10</f>
        <v>102.43103633411694</v>
      </c>
      <c r="Q10" s="145">
        <f t="shared" si="1"/>
        <v>118.24134683939273</v>
      </c>
      <c r="R10" s="145">
        <f t="shared" si="1"/>
        <v>106.27236711071639</v>
      </c>
      <c r="S10" s="145">
        <f t="shared" si="1"/>
        <v>97.072178771769089</v>
      </c>
      <c r="T10" s="145">
        <f t="shared" si="1"/>
        <v>105.01921071983037</v>
      </c>
      <c r="U10" s="145">
        <f t="shared" si="1"/>
        <v>109.2119965683523</v>
      </c>
      <c r="V10" s="145">
        <f t="shared" si="1"/>
        <v>103.71421143732982</v>
      </c>
      <c r="W10" s="145">
        <f t="shared" si="1"/>
        <v>107.66057095273167</v>
      </c>
      <c r="X10" s="145">
        <f t="shared" si="1"/>
        <v>111.13455568068561</v>
      </c>
      <c r="Y10" s="145">
        <f t="shared" si="1"/>
        <v>98.238373635971726</v>
      </c>
      <c r="Z10" s="145">
        <f t="shared" si="1"/>
        <v>101.61521107219113</v>
      </c>
      <c r="AA10" s="145">
        <f t="shared" si="1"/>
        <v>90.614236954674581</v>
      </c>
      <c r="AB10" s="279">
        <f t="shared" si="3"/>
        <v>85.567168495312572</v>
      </c>
      <c r="AC10" s="280">
        <f t="shared" si="2"/>
        <v>80.517972189968773</v>
      </c>
      <c r="AD10" s="280">
        <f t="shared" si="2"/>
        <v>87.508316837026271</v>
      </c>
      <c r="AE10" s="280">
        <f t="shared" si="2"/>
        <v>86.253194060795863</v>
      </c>
      <c r="AF10" s="280">
        <f t="shared" si="2"/>
        <v>87.73471807196772</v>
      </c>
      <c r="AG10" s="280">
        <f t="shared" si="2"/>
        <v>81.189394151204041</v>
      </c>
      <c r="AH10" s="280">
        <f t="shared" si="2"/>
        <v>81.759125120076888</v>
      </c>
      <c r="AI10" s="280">
        <f t="shared" si="2"/>
        <v>86.521481010774181</v>
      </c>
      <c r="AJ10" s="280">
        <f t="shared" si="2"/>
        <v>87.850883740040572</v>
      </c>
      <c r="AK10" s="280">
        <f t="shared" si="2"/>
        <v>84.601892556325325</v>
      </c>
      <c r="AL10" s="280">
        <f t="shared" si="2"/>
        <v>84.029712976936565</v>
      </c>
      <c r="AM10" s="383">
        <f t="shared" si="2"/>
        <v>76.865548876208081</v>
      </c>
      <c r="AN10" s="100">
        <v>35315</v>
      </c>
      <c r="AO10" s="100">
        <v>26166</v>
      </c>
      <c r="AP10" s="100">
        <v>32608</v>
      </c>
      <c r="AQ10" s="100">
        <v>36386</v>
      </c>
      <c r="AR10" s="100">
        <v>33897</v>
      </c>
      <c r="AS10" s="100">
        <v>29532</v>
      </c>
      <c r="AT10" s="100">
        <v>30350</v>
      </c>
      <c r="AU10" s="100">
        <v>30820</v>
      </c>
      <c r="AV10" s="100">
        <v>30177</v>
      </c>
      <c r="AW10" s="100">
        <v>34017</v>
      </c>
      <c r="AX10" s="100">
        <v>33243</v>
      </c>
      <c r="AY10" s="245">
        <v>33019</v>
      </c>
      <c r="AZ10" s="244">
        <v>42.275000000000006</v>
      </c>
      <c r="BA10" s="100">
        <v>38.424999999999997</v>
      </c>
      <c r="BB10" s="100">
        <v>39.599999999999994</v>
      </c>
      <c r="BC10" s="100">
        <v>40.949999999999996</v>
      </c>
      <c r="BD10" s="100">
        <v>40.575000000000003</v>
      </c>
      <c r="BE10" s="100">
        <v>39.724999999999994</v>
      </c>
      <c r="BF10" s="100">
        <v>38.5</v>
      </c>
      <c r="BG10" s="100">
        <v>38.35</v>
      </c>
      <c r="BH10" s="100">
        <v>38.175000000000004</v>
      </c>
      <c r="BI10" s="100">
        <v>39.5</v>
      </c>
      <c r="BJ10" s="100">
        <v>40.200000000000003</v>
      </c>
      <c r="BK10" s="245">
        <v>38.924999999999997</v>
      </c>
    </row>
    <row r="11" spans="1:63" s="121" customFormat="1" ht="13.8" x14ac:dyDescent="0.3">
      <c r="A11" s="121">
        <v>8</v>
      </c>
      <c r="B11" s="126" t="s">
        <v>125</v>
      </c>
      <c r="C11" s="262" t="s">
        <v>144</v>
      </c>
      <c r="D11" s="249">
        <v>6252.7623865411297</v>
      </c>
      <c r="E11" s="134">
        <v>3630.6643255496901</v>
      </c>
      <c r="F11" s="134">
        <v>5942.7353920655796</v>
      </c>
      <c r="G11" s="134">
        <v>5544.1198474807297</v>
      </c>
      <c r="H11" s="134">
        <v>4724.4100698688499</v>
      </c>
      <c r="I11" s="134">
        <v>4784.3256797390804</v>
      </c>
      <c r="J11" s="134">
        <v>4857.3274939023204</v>
      </c>
      <c r="K11" s="134">
        <v>5061.5983926787503</v>
      </c>
      <c r="L11" s="134">
        <v>5031.5475409772598</v>
      </c>
      <c r="M11" s="134">
        <v>4952.6801137769999</v>
      </c>
      <c r="N11" s="134">
        <v>4631.1487433439597</v>
      </c>
      <c r="O11" s="250">
        <v>5924.4172910670004</v>
      </c>
      <c r="P11" s="145">
        <f t="shared" si="4"/>
        <v>65.018481907279167</v>
      </c>
      <c r="Q11" s="145">
        <f t="shared" si="1"/>
        <v>70.042718733475255</v>
      </c>
      <c r="R11" s="145">
        <f t="shared" si="1"/>
        <v>68.886903510752305</v>
      </c>
      <c r="S11" s="145">
        <f t="shared" si="1"/>
        <v>63.294819703634239</v>
      </c>
      <c r="T11" s="145">
        <f t="shared" si="1"/>
        <v>56.196146899831682</v>
      </c>
      <c r="U11" s="145">
        <f t="shared" si="1"/>
        <v>55.405561947621685</v>
      </c>
      <c r="V11" s="145">
        <f t="shared" si="1"/>
        <v>55.099852463301232</v>
      </c>
      <c r="W11" s="145">
        <f t="shared" si="1"/>
        <v>59.181292371751034</v>
      </c>
      <c r="X11" s="145">
        <f t="shared" si="1"/>
        <v>53.823128707650163</v>
      </c>
      <c r="Y11" s="145">
        <f t="shared" si="1"/>
        <v>53.707383900592085</v>
      </c>
      <c r="Z11" s="145">
        <f t="shared" si="1"/>
        <v>49.146242713133113</v>
      </c>
      <c r="AA11" s="145">
        <f t="shared" si="1"/>
        <v>65.171522920268416</v>
      </c>
      <c r="AB11" s="279">
        <f t="shared" si="3"/>
        <v>50.57846217626799</v>
      </c>
      <c r="AC11" s="280">
        <f t="shared" si="2"/>
        <v>33.088761226244614</v>
      </c>
      <c r="AD11" s="280">
        <f t="shared" si="2"/>
        <v>54.91092993361589</v>
      </c>
      <c r="AE11" s="280">
        <f t="shared" si="2"/>
        <v>49.868404294857029</v>
      </c>
      <c r="AF11" s="280">
        <f t="shared" si="2"/>
        <v>42.60063182929531</v>
      </c>
      <c r="AG11" s="280">
        <f t="shared" si="2"/>
        <v>44.577923873646228</v>
      </c>
      <c r="AH11" s="280">
        <f t="shared" si="2"/>
        <v>45.480594512194003</v>
      </c>
      <c r="AI11" s="280">
        <f t="shared" si="2"/>
        <v>48.343824189863895</v>
      </c>
      <c r="AJ11" s="280">
        <f t="shared" si="2"/>
        <v>49.559690135210637</v>
      </c>
      <c r="AK11" s="280">
        <f t="shared" si="2"/>
        <v>48.095946722767657</v>
      </c>
      <c r="AL11" s="280">
        <f t="shared" si="2"/>
        <v>45.126906147078778</v>
      </c>
      <c r="AM11" s="383">
        <f t="shared" si="2"/>
        <v>57.476762464875101</v>
      </c>
      <c r="AN11" s="100">
        <v>96169</v>
      </c>
      <c r="AO11" s="100">
        <v>51835</v>
      </c>
      <c r="AP11" s="100">
        <v>86268</v>
      </c>
      <c r="AQ11" s="100">
        <v>87592</v>
      </c>
      <c r="AR11" s="100">
        <v>84070</v>
      </c>
      <c r="AS11" s="100">
        <v>86351</v>
      </c>
      <c r="AT11" s="100">
        <v>88155</v>
      </c>
      <c r="AU11" s="100">
        <v>85527</v>
      </c>
      <c r="AV11" s="100">
        <v>93483</v>
      </c>
      <c r="AW11" s="100">
        <v>92216</v>
      </c>
      <c r="AX11" s="100">
        <v>94232</v>
      </c>
      <c r="AY11" s="245">
        <v>90905</v>
      </c>
      <c r="AZ11" s="244">
        <v>123.625</v>
      </c>
      <c r="BA11" s="100">
        <v>109.72499999999999</v>
      </c>
      <c r="BB11" s="100">
        <v>108.22499999999999</v>
      </c>
      <c r="BC11" s="100">
        <v>111.175</v>
      </c>
      <c r="BD11" s="100">
        <v>110.9</v>
      </c>
      <c r="BE11" s="100">
        <v>107.32499999999999</v>
      </c>
      <c r="BF11" s="100">
        <v>106.80000000000001</v>
      </c>
      <c r="BG11" s="100">
        <v>104.70000000000002</v>
      </c>
      <c r="BH11" s="100">
        <v>101.52500000000001</v>
      </c>
      <c r="BI11" s="100">
        <v>102.97499999999999</v>
      </c>
      <c r="BJ11" s="100">
        <v>102.625</v>
      </c>
      <c r="BK11" s="245">
        <v>103.07499999999999</v>
      </c>
    </row>
    <row r="12" spans="1:63" s="121" customFormat="1" ht="13.8" x14ac:dyDescent="0.3">
      <c r="A12" s="121">
        <v>9</v>
      </c>
      <c r="B12" s="126" t="s">
        <v>125</v>
      </c>
      <c r="C12" s="262" t="s">
        <v>145</v>
      </c>
      <c r="D12" s="249">
        <v>28.199675785863601</v>
      </c>
      <c r="E12" s="134">
        <v>22.411151613559401</v>
      </c>
      <c r="F12" s="134">
        <v>21.544029456246601</v>
      </c>
      <c r="G12" s="134">
        <v>19.837762747056001</v>
      </c>
      <c r="H12" s="134">
        <v>19.412449121745802</v>
      </c>
      <c r="I12" s="134">
        <v>17.574538825556601</v>
      </c>
      <c r="J12" s="134">
        <v>14.910313728212801</v>
      </c>
      <c r="K12" s="134">
        <v>12.1788077466069</v>
      </c>
      <c r="L12" s="134">
        <v>11.332199756154999</v>
      </c>
      <c r="M12" s="134">
        <v>10.1252503557441</v>
      </c>
      <c r="N12" s="134">
        <v>9.9034491944077399</v>
      </c>
      <c r="O12" s="250">
        <v>9.8150907936071796</v>
      </c>
      <c r="P12" s="145">
        <f t="shared" si="4"/>
        <v>0.65954897057403872</v>
      </c>
      <c r="Q12" s="145">
        <f t="shared" si="1"/>
        <v>0.70369102027001385</v>
      </c>
      <c r="R12" s="145">
        <f t="shared" si="1"/>
        <v>0.77728576167141472</v>
      </c>
      <c r="S12" s="145">
        <f t="shared" si="1"/>
        <v>0.884745461914905</v>
      </c>
      <c r="T12" s="145">
        <f t="shared" si="1"/>
        <v>0.68401864417708957</v>
      </c>
      <c r="U12" s="145">
        <f t="shared" si="1"/>
        <v>0.64070502462838497</v>
      </c>
      <c r="V12" s="145">
        <f t="shared" si="1"/>
        <v>0.59328003056711764</v>
      </c>
      <c r="W12" s="145">
        <f t="shared" si="1"/>
        <v>0.51596372422499992</v>
      </c>
      <c r="X12" s="145">
        <f t="shared" si="1"/>
        <v>0.49724439474133392</v>
      </c>
      <c r="Y12" s="145">
        <f t="shared" si="1"/>
        <v>0.42789377322165828</v>
      </c>
      <c r="Z12" s="145">
        <f t="shared" si="1"/>
        <v>0.44618170816398178</v>
      </c>
      <c r="AA12" s="145">
        <f t="shared" si="1"/>
        <v>0.42798983096878646</v>
      </c>
      <c r="AB12" s="279">
        <f t="shared" si="3"/>
        <v>0.97661214842817667</v>
      </c>
      <c r="AC12" s="280">
        <f t="shared" si="2"/>
        <v>0.73720893465655912</v>
      </c>
      <c r="AD12" s="280">
        <f t="shared" si="2"/>
        <v>0.74034465485383505</v>
      </c>
      <c r="AE12" s="280">
        <f t="shared" si="2"/>
        <v>0.69974471770920632</v>
      </c>
      <c r="AF12" s="280">
        <f t="shared" si="2"/>
        <v>0.66766806953553914</v>
      </c>
      <c r="AG12" s="280">
        <f t="shared" si="2"/>
        <v>0.58193837170717222</v>
      </c>
      <c r="AH12" s="280">
        <f t="shared" si="2"/>
        <v>0.51194210225623349</v>
      </c>
      <c r="AI12" s="280">
        <f t="shared" si="2"/>
        <v>0.57719467993397622</v>
      </c>
      <c r="AJ12" s="280">
        <f t="shared" si="2"/>
        <v>0.58113844903358969</v>
      </c>
      <c r="AK12" s="280">
        <f t="shared" si="2"/>
        <v>0.54805144009440321</v>
      </c>
      <c r="AL12" s="280">
        <f t="shared" si="2"/>
        <v>0.57914907569635909</v>
      </c>
      <c r="AM12" s="383">
        <f t="shared" si="2"/>
        <v>0.56734628864781389</v>
      </c>
      <c r="AN12" s="100">
        <v>42756</v>
      </c>
      <c r="AO12" s="100">
        <v>31848</v>
      </c>
      <c r="AP12" s="100">
        <v>27717</v>
      </c>
      <c r="AQ12" s="100">
        <v>22422</v>
      </c>
      <c r="AR12" s="100">
        <v>28380</v>
      </c>
      <c r="AS12" s="100">
        <v>27430</v>
      </c>
      <c r="AT12" s="100">
        <v>25132</v>
      </c>
      <c r="AU12" s="100">
        <v>23604</v>
      </c>
      <c r="AV12" s="100">
        <v>22790</v>
      </c>
      <c r="AW12" s="100">
        <v>23663</v>
      </c>
      <c r="AX12" s="100">
        <v>22196</v>
      </c>
      <c r="AY12" s="245">
        <v>22933</v>
      </c>
      <c r="AZ12" s="244">
        <v>28.875</v>
      </c>
      <c r="BA12" s="100">
        <v>30.400000000000002</v>
      </c>
      <c r="BB12" s="100">
        <v>29.1</v>
      </c>
      <c r="BC12" s="100">
        <v>28.35</v>
      </c>
      <c r="BD12" s="100">
        <v>29.074999999999999</v>
      </c>
      <c r="BE12" s="100">
        <v>30.2</v>
      </c>
      <c r="BF12" s="100">
        <v>29.125</v>
      </c>
      <c r="BG12" s="100">
        <v>21.1</v>
      </c>
      <c r="BH12" s="100">
        <v>19.5</v>
      </c>
      <c r="BI12" s="100">
        <v>18.475000000000001</v>
      </c>
      <c r="BJ12" s="100">
        <v>17.100000000000001</v>
      </c>
      <c r="BK12" s="245">
        <v>17.3</v>
      </c>
    </row>
    <row r="13" spans="1:63" s="121" customFormat="1" ht="13.8" x14ac:dyDescent="0.3">
      <c r="A13" s="121">
        <v>10</v>
      </c>
      <c r="B13" s="126" t="s">
        <v>125</v>
      </c>
      <c r="C13" s="262" t="s">
        <v>146</v>
      </c>
      <c r="D13" s="249">
        <v>50.222305861113199</v>
      </c>
      <c r="E13" s="134">
        <v>60.647112369320702</v>
      </c>
      <c r="F13" s="134">
        <v>63.204840071634003</v>
      </c>
      <c r="G13" s="134">
        <v>42.140430126284301</v>
      </c>
      <c r="H13" s="134">
        <v>35.857538311011503</v>
      </c>
      <c r="I13" s="134">
        <v>35.253550107359104</v>
      </c>
      <c r="J13" s="134">
        <v>31.4600779468709</v>
      </c>
      <c r="K13" s="134">
        <v>33.803856953982702</v>
      </c>
      <c r="L13" s="134">
        <v>34.532692318502797</v>
      </c>
      <c r="M13" s="134">
        <v>27.468183156624299</v>
      </c>
      <c r="N13" s="134">
        <v>26.133069935475302</v>
      </c>
      <c r="O13" s="250">
        <v>28.4942462879673</v>
      </c>
      <c r="P13" s="145">
        <f t="shared" si="4"/>
        <v>2.1446942760009051</v>
      </c>
      <c r="Q13" s="145">
        <f t="shared" si="1"/>
        <v>3.5879496165959122</v>
      </c>
      <c r="R13" s="145">
        <f t="shared" si="1"/>
        <v>3.2235854578280208</v>
      </c>
      <c r="S13" s="145">
        <f t="shared" si="1"/>
        <v>1.813583668715971</v>
      </c>
      <c r="T13" s="145">
        <f t="shared" si="1"/>
        <v>1.7631675424601219</v>
      </c>
      <c r="U13" s="145">
        <f t="shared" si="1"/>
        <v>1.881694694815004</v>
      </c>
      <c r="V13" s="145">
        <f t="shared" si="1"/>
        <v>1.9703186539031063</v>
      </c>
      <c r="W13" s="145">
        <f t="shared" si="1"/>
        <v>1.5446130662089421</v>
      </c>
      <c r="X13" s="145">
        <f t="shared" si="1"/>
        <v>1.6639053829865471</v>
      </c>
      <c r="Y13" s="145">
        <f t="shared" si="1"/>
        <v>1.2470799580779215</v>
      </c>
      <c r="Z13" s="145">
        <f t="shared" si="1"/>
        <v>1.1664466137955409</v>
      </c>
      <c r="AA13" s="145">
        <f t="shared" si="1"/>
        <v>1.3113464166766671</v>
      </c>
      <c r="AB13" s="279">
        <f t="shared" si="3"/>
        <v>1.6938383089751503</v>
      </c>
      <c r="AC13" s="280">
        <f t="shared" si="2"/>
        <v>2.199351309857505</v>
      </c>
      <c r="AD13" s="280">
        <f t="shared" si="2"/>
        <v>2.3344354597094736</v>
      </c>
      <c r="AE13" s="280">
        <f t="shared" si="2"/>
        <v>1.5436054991312931</v>
      </c>
      <c r="AF13" s="280">
        <f t="shared" si="2"/>
        <v>1.3354762871885102</v>
      </c>
      <c r="AG13" s="280">
        <f t="shared" si="2"/>
        <v>1.3315788520248952</v>
      </c>
      <c r="AH13" s="280">
        <f t="shared" si="2"/>
        <v>1.1598185418201254</v>
      </c>
      <c r="AI13" s="280">
        <f t="shared" si="2"/>
        <v>1.3001483443839501</v>
      </c>
      <c r="AJ13" s="280">
        <f t="shared" si="2"/>
        <v>1.4254981349227163</v>
      </c>
      <c r="AK13" s="280">
        <f t="shared" si="2"/>
        <v>1.124592964447259</v>
      </c>
      <c r="AL13" s="280">
        <f t="shared" si="2"/>
        <v>1.0911511455313279</v>
      </c>
      <c r="AM13" s="383">
        <f t="shared" si="2"/>
        <v>1.2282002710330731</v>
      </c>
      <c r="AN13" s="100">
        <v>23417</v>
      </c>
      <c r="AO13" s="100">
        <v>16903</v>
      </c>
      <c r="AP13" s="100">
        <v>19607</v>
      </c>
      <c r="AQ13" s="100">
        <v>23236</v>
      </c>
      <c r="AR13" s="100">
        <v>20337</v>
      </c>
      <c r="AS13" s="100">
        <v>18735</v>
      </c>
      <c r="AT13" s="100">
        <v>15967</v>
      </c>
      <c r="AU13" s="100">
        <v>21885</v>
      </c>
      <c r="AV13" s="100">
        <v>20754</v>
      </c>
      <c r="AW13" s="100">
        <v>22026</v>
      </c>
      <c r="AX13" s="100">
        <v>22404</v>
      </c>
      <c r="AY13" s="245">
        <v>21729</v>
      </c>
      <c r="AZ13" s="244">
        <v>29.649999999999995</v>
      </c>
      <c r="BA13" s="100">
        <v>27.575000000000003</v>
      </c>
      <c r="BB13" s="100">
        <v>27.074999999999999</v>
      </c>
      <c r="BC13" s="100">
        <v>27.3</v>
      </c>
      <c r="BD13" s="100">
        <v>26.85</v>
      </c>
      <c r="BE13" s="100">
        <v>26.475000000000001</v>
      </c>
      <c r="BF13" s="100">
        <v>27.125</v>
      </c>
      <c r="BG13" s="100">
        <v>25.999999999999996</v>
      </c>
      <c r="BH13" s="100">
        <v>24.225000000000001</v>
      </c>
      <c r="BI13" s="100">
        <v>24.425000000000001</v>
      </c>
      <c r="BJ13" s="100">
        <v>23.95</v>
      </c>
      <c r="BK13" s="245">
        <v>23.200000000000003</v>
      </c>
    </row>
    <row r="14" spans="1:63" s="121" customFormat="1" ht="13.8" x14ac:dyDescent="0.3">
      <c r="A14" s="121">
        <v>11</v>
      </c>
      <c r="B14" s="126" t="s">
        <v>125</v>
      </c>
      <c r="C14" s="262" t="s">
        <v>147</v>
      </c>
      <c r="D14" s="249">
        <v>200.15177207648699</v>
      </c>
      <c r="E14" s="134">
        <v>153.83191611495101</v>
      </c>
      <c r="F14" s="134">
        <v>167.03129465751999</v>
      </c>
      <c r="G14" s="134">
        <v>142.44009514004199</v>
      </c>
      <c r="H14" s="134">
        <v>139.72022588226</v>
      </c>
      <c r="I14" s="134">
        <v>133.96307514079999</v>
      </c>
      <c r="J14" s="134">
        <v>144.55105137273301</v>
      </c>
      <c r="K14" s="134">
        <v>148.025648196237</v>
      </c>
      <c r="L14" s="134">
        <v>143.06992211033901</v>
      </c>
      <c r="M14" s="134">
        <v>136.494211912445</v>
      </c>
      <c r="N14" s="134">
        <v>128.33368459856999</v>
      </c>
      <c r="O14" s="250">
        <v>141.10046483624799</v>
      </c>
      <c r="P14" s="145">
        <f t="shared" si="4"/>
        <v>1.9317804466411252</v>
      </c>
      <c r="Q14" s="145">
        <f t="shared" si="1"/>
        <v>2.7663132966777142</v>
      </c>
      <c r="R14" s="145">
        <f t="shared" si="1"/>
        <v>1.9544967781128011</v>
      </c>
      <c r="S14" s="145">
        <f t="shared" si="1"/>
        <v>1.4632502454162206</v>
      </c>
      <c r="T14" s="145">
        <f t="shared" si="1"/>
        <v>1.5826581396237056</v>
      </c>
      <c r="U14" s="145">
        <f t="shared" si="1"/>
        <v>1.9230713762478284</v>
      </c>
      <c r="V14" s="145">
        <f t="shared" si="1"/>
        <v>2.0538071008600638</v>
      </c>
      <c r="W14" s="145">
        <f t="shared" si="1"/>
        <v>1.9312143432561024</v>
      </c>
      <c r="X14" s="145">
        <f t="shared" si="1"/>
        <v>1.8073968785257208</v>
      </c>
      <c r="Y14" s="145">
        <f t="shared" si="1"/>
        <v>1.5379976102272164</v>
      </c>
      <c r="Z14" s="145">
        <f t="shared" si="1"/>
        <v>1.3411539946970916</v>
      </c>
      <c r="AA14" s="145">
        <f t="shared" si="1"/>
        <v>1.4456274251959222</v>
      </c>
      <c r="AB14" s="279">
        <f t="shared" si="3"/>
        <v>2.1309744165715938</v>
      </c>
      <c r="AC14" s="280">
        <f t="shared" si="2"/>
        <v>1.8938986286851465</v>
      </c>
      <c r="AD14" s="280">
        <f t="shared" si="2"/>
        <v>2.0957502466439144</v>
      </c>
      <c r="AE14" s="280">
        <f t="shared" si="2"/>
        <v>1.7386645729635881</v>
      </c>
      <c r="AF14" s="280">
        <f t="shared" si="2"/>
        <v>1.7416045607012776</v>
      </c>
      <c r="AG14" s="280">
        <f t="shared" si="2"/>
        <v>1.7147273618022396</v>
      </c>
      <c r="AH14" s="280">
        <f t="shared" si="2"/>
        <v>1.9370325142074778</v>
      </c>
      <c r="AI14" s="280">
        <f t="shared" si="2"/>
        <v>2.0139543972277143</v>
      </c>
      <c r="AJ14" s="280">
        <f t="shared" si="2"/>
        <v>1.9870822515324864</v>
      </c>
      <c r="AK14" s="280">
        <f t="shared" si="2"/>
        <v>1.8545409227234375</v>
      </c>
      <c r="AL14" s="280">
        <f t="shared" si="2"/>
        <v>1.7151177360316738</v>
      </c>
      <c r="AM14" s="383">
        <f t="shared" si="2"/>
        <v>1.8788344185918504</v>
      </c>
      <c r="AN14" s="100">
        <v>103610</v>
      </c>
      <c r="AO14" s="100">
        <v>55609</v>
      </c>
      <c r="AP14" s="100">
        <v>85460</v>
      </c>
      <c r="AQ14" s="100">
        <v>97345</v>
      </c>
      <c r="AR14" s="100">
        <v>88282</v>
      </c>
      <c r="AS14" s="100">
        <v>69661</v>
      </c>
      <c r="AT14" s="100">
        <v>70382</v>
      </c>
      <c r="AU14" s="100">
        <v>76649</v>
      </c>
      <c r="AV14" s="100">
        <v>79158</v>
      </c>
      <c r="AW14" s="100">
        <v>88748</v>
      </c>
      <c r="AX14" s="100">
        <v>95689</v>
      </c>
      <c r="AY14" s="245">
        <v>97605</v>
      </c>
      <c r="AZ14" s="244">
        <v>93.925000000000011</v>
      </c>
      <c r="BA14" s="100">
        <v>81.224999999999994</v>
      </c>
      <c r="BB14" s="100">
        <v>79.7</v>
      </c>
      <c r="BC14" s="100">
        <v>81.925000000000011</v>
      </c>
      <c r="BD14" s="100">
        <v>80.224999999999994</v>
      </c>
      <c r="BE14" s="100">
        <v>78.125</v>
      </c>
      <c r="BF14" s="100">
        <v>74.625</v>
      </c>
      <c r="BG14" s="100">
        <v>73.5</v>
      </c>
      <c r="BH14" s="100">
        <v>72</v>
      </c>
      <c r="BI14" s="100">
        <v>73.599999999999994</v>
      </c>
      <c r="BJ14" s="100">
        <v>74.825000000000003</v>
      </c>
      <c r="BK14" s="245">
        <v>75.100000000000009</v>
      </c>
    </row>
    <row r="15" spans="1:63" s="121" customFormat="1" ht="13.8" x14ac:dyDescent="0.3">
      <c r="A15" s="121">
        <v>12</v>
      </c>
      <c r="B15" s="126" t="s">
        <v>125</v>
      </c>
      <c r="C15" s="262" t="s">
        <v>148</v>
      </c>
      <c r="D15" s="249">
        <v>254.84850806331701</v>
      </c>
      <c r="E15" s="134">
        <v>201.37776428565499</v>
      </c>
      <c r="F15" s="134">
        <v>233.33126401558201</v>
      </c>
      <c r="G15" s="134">
        <v>213.42982116336799</v>
      </c>
      <c r="H15" s="134">
        <v>212.06749673915101</v>
      </c>
      <c r="I15" s="134">
        <v>218.26856022715901</v>
      </c>
      <c r="J15" s="134">
        <v>175.82595059838101</v>
      </c>
      <c r="K15" s="134">
        <v>178.79561277068399</v>
      </c>
      <c r="L15" s="134">
        <v>147.28073427577601</v>
      </c>
      <c r="M15" s="134">
        <v>173.86976049760199</v>
      </c>
      <c r="N15" s="134">
        <v>179.24397003090399</v>
      </c>
      <c r="O15" s="250">
        <v>163.41203612891999</v>
      </c>
      <c r="P15" s="145">
        <f t="shared" si="4"/>
        <v>3.7621568949412021</v>
      </c>
      <c r="Q15" s="145">
        <f t="shared" si="1"/>
        <v>5.256944273518025</v>
      </c>
      <c r="R15" s="145">
        <f t="shared" si="1"/>
        <v>3.4235384640243858</v>
      </c>
      <c r="S15" s="145">
        <f t="shared" si="1"/>
        <v>2.7393000123645046</v>
      </c>
      <c r="T15" s="145">
        <f t="shared" si="1"/>
        <v>3.498251377231504</v>
      </c>
      <c r="U15" s="145">
        <f t="shared" si="1"/>
        <v>3.4872195719378025</v>
      </c>
      <c r="V15" s="145">
        <f t="shared" si="1"/>
        <v>2.6095066800988591</v>
      </c>
      <c r="W15" s="145">
        <f t="shared" si="1"/>
        <v>1.924706526408138</v>
      </c>
      <c r="X15" s="145">
        <f t="shared" si="1"/>
        <v>1.475152835766629</v>
      </c>
      <c r="Y15" s="145">
        <f t="shared" si="1"/>
        <v>1.6201964375347297</v>
      </c>
      <c r="Z15" s="145">
        <f t="shared" si="1"/>
        <v>1.5552352239518967</v>
      </c>
      <c r="AA15" s="145">
        <f t="shared" si="1"/>
        <v>1.4467771837636454</v>
      </c>
      <c r="AB15" s="279">
        <f t="shared" si="3"/>
        <v>3.333531825550256</v>
      </c>
      <c r="AC15" s="280">
        <f t="shared" si="2"/>
        <v>3.3107729434550763</v>
      </c>
      <c r="AD15" s="280">
        <f t="shared" si="2"/>
        <v>3.8647000251028079</v>
      </c>
      <c r="AE15" s="280">
        <f t="shared" si="2"/>
        <v>3.2784918765494315</v>
      </c>
      <c r="AF15" s="280">
        <f t="shared" si="2"/>
        <v>3.4609138594720688</v>
      </c>
      <c r="AG15" s="280">
        <f t="shared" si="2"/>
        <v>3.5433207829084257</v>
      </c>
      <c r="AH15" s="280">
        <f t="shared" si="2"/>
        <v>2.7919960396725849</v>
      </c>
      <c r="AI15" s="280">
        <f t="shared" si="2"/>
        <v>2.8201200752473814</v>
      </c>
      <c r="AJ15" s="280">
        <f t="shared" si="2"/>
        <v>2.2519989950424466</v>
      </c>
      <c r="AK15" s="280">
        <f t="shared" si="2"/>
        <v>2.4351507072493281</v>
      </c>
      <c r="AL15" s="280">
        <f t="shared" si="2"/>
        <v>2.359249358748325</v>
      </c>
      <c r="AM15" s="383">
        <f t="shared" si="2"/>
        <v>2.1912441988457254</v>
      </c>
      <c r="AN15" s="100">
        <v>67740</v>
      </c>
      <c r="AO15" s="100">
        <v>38307</v>
      </c>
      <c r="AP15" s="100">
        <v>68155</v>
      </c>
      <c r="AQ15" s="100">
        <v>77914</v>
      </c>
      <c r="AR15" s="100">
        <v>60621</v>
      </c>
      <c r="AS15" s="100">
        <v>62591</v>
      </c>
      <c r="AT15" s="100">
        <v>67379</v>
      </c>
      <c r="AU15" s="100">
        <v>92895</v>
      </c>
      <c r="AV15" s="100">
        <v>99841</v>
      </c>
      <c r="AW15" s="100">
        <v>107314</v>
      </c>
      <c r="AX15" s="100">
        <v>115252</v>
      </c>
      <c r="AY15" s="245">
        <v>112949</v>
      </c>
      <c r="AZ15" s="244">
        <v>76.449999999999989</v>
      </c>
      <c r="BA15" s="100">
        <v>60.824999999999996</v>
      </c>
      <c r="BB15" s="100">
        <v>60.375</v>
      </c>
      <c r="BC15" s="100">
        <v>65.100000000000009</v>
      </c>
      <c r="BD15" s="100">
        <v>61.274999999999999</v>
      </c>
      <c r="BE15" s="100">
        <v>61.599999999999994</v>
      </c>
      <c r="BF15" s="100">
        <v>62.975000000000001</v>
      </c>
      <c r="BG15" s="100">
        <v>63.4</v>
      </c>
      <c r="BH15" s="100">
        <v>65.400000000000006</v>
      </c>
      <c r="BI15" s="100">
        <v>71.399999999999991</v>
      </c>
      <c r="BJ15" s="100">
        <v>75.974999999999994</v>
      </c>
      <c r="BK15" s="245">
        <v>74.575000000000003</v>
      </c>
    </row>
    <row r="16" spans="1:63" s="121" customFormat="1" ht="13.8" x14ac:dyDescent="0.3">
      <c r="A16" s="121">
        <v>13</v>
      </c>
      <c r="B16" s="126" t="s">
        <v>125</v>
      </c>
      <c r="C16" s="262" t="s">
        <v>149</v>
      </c>
      <c r="D16" s="249">
        <v>34.1531683241205</v>
      </c>
      <c r="E16" s="134">
        <v>27.327316851848501</v>
      </c>
      <c r="F16" s="134">
        <v>28.977936711559401</v>
      </c>
      <c r="G16" s="134">
        <v>26.172200788452201</v>
      </c>
      <c r="H16" s="134">
        <v>19.0198412153429</v>
      </c>
      <c r="I16" s="134">
        <v>18.6657402599017</v>
      </c>
      <c r="J16" s="134">
        <v>17.357963225391199</v>
      </c>
      <c r="K16" s="134">
        <v>17.164001144153701</v>
      </c>
      <c r="L16" s="134">
        <v>19.102916630015699</v>
      </c>
      <c r="M16" s="134">
        <v>15.896313156003201</v>
      </c>
      <c r="N16" s="134">
        <v>15.2488233992029</v>
      </c>
      <c r="O16" s="250">
        <v>15.2621829656843</v>
      </c>
      <c r="P16" s="145">
        <f t="shared" si="4"/>
        <v>1.7575735037114297</v>
      </c>
      <c r="Q16" s="145">
        <f t="shared" si="1"/>
        <v>1.2878701565506621</v>
      </c>
      <c r="R16" s="145">
        <f t="shared" si="1"/>
        <v>1.6411585609990031</v>
      </c>
      <c r="S16" s="145">
        <f t="shared" si="1"/>
        <v>1.4661475989273545</v>
      </c>
      <c r="T16" s="145">
        <f t="shared" si="1"/>
        <v>1.2091443874979595</v>
      </c>
      <c r="U16" s="145">
        <f t="shared" si="1"/>
        <v>0.75627973987689723</v>
      </c>
      <c r="V16" s="145">
        <f t="shared" si="1"/>
        <v>0.69392992825582467</v>
      </c>
      <c r="W16" s="145">
        <f t="shared" si="1"/>
        <v>0.68549068030487248</v>
      </c>
      <c r="X16" s="145">
        <f t="shared" si="1"/>
        <v>0.78287433424923969</v>
      </c>
      <c r="Y16" s="145">
        <f t="shared" si="1"/>
        <v>0.5965964779884857</v>
      </c>
      <c r="Z16" s="145">
        <f t="shared" si="1"/>
        <v>0.54043179044524026</v>
      </c>
      <c r="AA16" s="145">
        <f t="shared" si="1"/>
        <v>0.53133905325457109</v>
      </c>
      <c r="AB16" s="279">
        <f t="shared" si="3"/>
        <v>2.2285917340372268</v>
      </c>
      <c r="AC16" s="280">
        <f t="shared" si="2"/>
        <v>1.737826190896566</v>
      </c>
      <c r="AD16" s="280">
        <f t="shared" si="2"/>
        <v>1.954666894540263</v>
      </c>
      <c r="AE16" s="280">
        <f t="shared" si="2"/>
        <v>1.7926164923597399</v>
      </c>
      <c r="AF16" s="280">
        <f t="shared" si="2"/>
        <v>1.296070951641765</v>
      </c>
      <c r="AG16" s="280">
        <f t="shared" si="2"/>
        <v>1.2464601175226511</v>
      </c>
      <c r="AH16" s="280">
        <f t="shared" si="2"/>
        <v>1.1495339884365035</v>
      </c>
      <c r="AI16" s="280">
        <f t="shared" si="2"/>
        <v>1.1002564835995963</v>
      </c>
      <c r="AJ16" s="280">
        <f t="shared" si="2"/>
        <v>1.2714087607331581</v>
      </c>
      <c r="AK16" s="280">
        <f t="shared" si="2"/>
        <v>1.0189944330771281</v>
      </c>
      <c r="AL16" s="280">
        <f t="shared" si="2"/>
        <v>0.97436571240913095</v>
      </c>
      <c r="AM16" s="383">
        <f t="shared" si="2"/>
        <v>0.95837883614972053</v>
      </c>
      <c r="AN16" s="100">
        <v>19432</v>
      </c>
      <c r="AO16" s="100">
        <v>21219</v>
      </c>
      <c r="AP16" s="100">
        <v>17657</v>
      </c>
      <c r="AQ16" s="100">
        <v>17851</v>
      </c>
      <c r="AR16" s="100">
        <v>15730</v>
      </c>
      <c r="AS16" s="100">
        <v>24681</v>
      </c>
      <c r="AT16" s="100">
        <v>25014</v>
      </c>
      <c r="AU16" s="100">
        <v>25039</v>
      </c>
      <c r="AV16" s="100">
        <v>24401</v>
      </c>
      <c r="AW16" s="100">
        <v>26645</v>
      </c>
      <c r="AX16" s="100">
        <v>28216</v>
      </c>
      <c r="AY16" s="245">
        <v>28724</v>
      </c>
      <c r="AZ16" s="244">
        <v>15.324999999999999</v>
      </c>
      <c r="BA16" s="100">
        <v>15.725</v>
      </c>
      <c r="BB16" s="100">
        <v>14.824999999999999</v>
      </c>
      <c r="BC16" s="100">
        <v>14.6</v>
      </c>
      <c r="BD16" s="100">
        <v>14.675000000000001</v>
      </c>
      <c r="BE16" s="100">
        <v>14.975</v>
      </c>
      <c r="BF16" s="100">
        <v>15.099999999999998</v>
      </c>
      <c r="BG16" s="100">
        <v>15.6</v>
      </c>
      <c r="BH16" s="100">
        <v>15.024999999999999</v>
      </c>
      <c r="BI16" s="100">
        <v>15.600000000000001</v>
      </c>
      <c r="BJ16" s="100">
        <v>15.65</v>
      </c>
      <c r="BK16" s="245">
        <v>15.925000000000001</v>
      </c>
    </row>
    <row r="17" spans="1:63" s="121" customFormat="1" ht="13.8" x14ac:dyDescent="0.3">
      <c r="A17" s="121">
        <v>14</v>
      </c>
      <c r="B17" s="126" t="s">
        <v>125</v>
      </c>
      <c r="C17" s="262" t="s">
        <v>150</v>
      </c>
      <c r="D17" s="249">
        <v>150.732536942102</v>
      </c>
      <c r="E17" s="134">
        <v>136.18304690122</v>
      </c>
      <c r="F17" s="134">
        <v>149.56601297860399</v>
      </c>
      <c r="G17" s="134">
        <v>146.09567009161799</v>
      </c>
      <c r="H17" s="134">
        <v>145.34665558349499</v>
      </c>
      <c r="I17" s="134">
        <v>146.08194309840201</v>
      </c>
      <c r="J17" s="134">
        <v>134.21195106144199</v>
      </c>
      <c r="K17" s="134">
        <v>123.000294828188</v>
      </c>
      <c r="L17" s="134">
        <v>117.60555519658</v>
      </c>
      <c r="M17" s="134">
        <v>112.146805250179</v>
      </c>
      <c r="N17" s="134">
        <v>105.11918509373</v>
      </c>
      <c r="O17" s="250">
        <v>103.155155670881</v>
      </c>
      <c r="P17" s="145">
        <f t="shared" ref="P17:P39" si="5">(D17*1000)/AN17</f>
        <v>3.5274750635862024</v>
      </c>
      <c r="Q17" s="145">
        <f t="shared" si="1"/>
        <v>3.6125698835774727</v>
      </c>
      <c r="R17" s="145">
        <f t="shared" si="1"/>
        <v>3.8727605639203522</v>
      </c>
      <c r="S17" s="145">
        <f t="shared" si="1"/>
        <v>3.6974076909274922</v>
      </c>
      <c r="T17" s="145">
        <f t="shared" si="1"/>
        <v>4.0746448258668098</v>
      </c>
      <c r="U17" s="145">
        <f t="shared" si="1"/>
        <v>4.555948824176709</v>
      </c>
      <c r="V17" s="145">
        <f t="shared" si="1"/>
        <v>3.9933336624547593</v>
      </c>
      <c r="W17" s="145">
        <f t="shared" si="1"/>
        <v>3.7556195178219904</v>
      </c>
      <c r="X17" s="145">
        <f t="shared" si="1"/>
        <v>3.3471526410684196</v>
      </c>
      <c r="Y17" s="145">
        <f t="shared" si="1"/>
        <v>3.5053544603562963</v>
      </c>
      <c r="Z17" s="145">
        <f t="shared" si="1"/>
        <v>3.2996165827650823</v>
      </c>
      <c r="AA17" s="145">
        <f t="shared" si="1"/>
        <v>3.2907504919412065</v>
      </c>
      <c r="AB17" s="279">
        <f t="shared" si="3"/>
        <v>2.7759214906464456</v>
      </c>
      <c r="AC17" s="280">
        <f t="shared" si="2"/>
        <v>2.6611245119925742</v>
      </c>
      <c r="AD17" s="280">
        <f t="shared" si="2"/>
        <v>3.0261206470127266</v>
      </c>
      <c r="AE17" s="280">
        <f t="shared" si="2"/>
        <v>2.890122059181365</v>
      </c>
      <c r="AF17" s="280">
        <f t="shared" si="2"/>
        <v>2.8838622139582335</v>
      </c>
      <c r="AG17" s="280">
        <f t="shared" si="2"/>
        <v>3.0933180116125358</v>
      </c>
      <c r="AH17" s="280">
        <f t="shared" si="2"/>
        <v>2.8723799050067842</v>
      </c>
      <c r="AI17" s="280">
        <f t="shared" si="2"/>
        <v>2.6739194527866958</v>
      </c>
      <c r="AJ17" s="280">
        <f t="shared" si="2"/>
        <v>2.6004545095982312</v>
      </c>
      <c r="AK17" s="280">
        <f t="shared" si="2"/>
        <v>2.5018807640865366</v>
      </c>
      <c r="AL17" s="280">
        <f t="shared" si="2"/>
        <v>2.3622288785107863</v>
      </c>
      <c r="AM17" s="383">
        <f t="shared" si="2"/>
        <v>2.3338270513773987</v>
      </c>
      <c r="AN17" s="100">
        <v>42731</v>
      </c>
      <c r="AO17" s="100">
        <v>37697</v>
      </c>
      <c r="AP17" s="100">
        <v>38620</v>
      </c>
      <c r="AQ17" s="100">
        <v>39513</v>
      </c>
      <c r="AR17" s="100">
        <v>35671</v>
      </c>
      <c r="AS17" s="100">
        <v>32064</v>
      </c>
      <c r="AT17" s="100">
        <v>33609</v>
      </c>
      <c r="AU17" s="100">
        <v>32751</v>
      </c>
      <c r="AV17" s="100">
        <v>35136</v>
      </c>
      <c r="AW17" s="100">
        <v>31993</v>
      </c>
      <c r="AX17" s="100">
        <v>31858</v>
      </c>
      <c r="AY17" s="245">
        <v>31347</v>
      </c>
      <c r="AZ17" s="244">
        <v>54.300000000000004</v>
      </c>
      <c r="BA17" s="100">
        <v>51.174999999999997</v>
      </c>
      <c r="BB17" s="100">
        <v>49.424999999999997</v>
      </c>
      <c r="BC17" s="100">
        <v>50.55</v>
      </c>
      <c r="BD17" s="100">
        <v>50.400000000000006</v>
      </c>
      <c r="BE17" s="100">
        <v>47.225000000000001</v>
      </c>
      <c r="BF17" s="100">
        <v>46.725000000000001</v>
      </c>
      <c r="BG17" s="100">
        <v>46</v>
      </c>
      <c r="BH17" s="100">
        <v>45.224999999999994</v>
      </c>
      <c r="BI17" s="100">
        <v>44.825000000000003</v>
      </c>
      <c r="BJ17" s="100">
        <v>44.5</v>
      </c>
      <c r="BK17" s="245">
        <v>44.199999999999996</v>
      </c>
    </row>
    <row r="18" spans="1:63" s="121" customFormat="1" ht="13.8" x14ac:dyDescent="0.3">
      <c r="A18" s="121">
        <v>15</v>
      </c>
      <c r="B18" s="126" t="s">
        <v>191</v>
      </c>
      <c r="C18" s="262" t="s">
        <v>151</v>
      </c>
      <c r="D18" s="249">
        <v>10280.605562327401</v>
      </c>
      <c r="E18" s="134">
        <v>10561.0843296073</v>
      </c>
      <c r="F18" s="134">
        <v>13005.825756292101</v>
      </c>
      <c r="G18" s="134">
        <v>10636.0232453928</v>
      </c>
      <c r="H18" s="134">
        <v>9938.2898144433802</v>
      </c>
      <c r="I18" s="134">
        <v>9573.43057049651</v>
      </c>
      <c r="J18" s="134">
        <v>8452.2963344722393</v>
      </c>
      <c r="K18" s="134">
        <v>8336.7253775990102</v>
      </c>
      <c r="L18" s="134">
        <v>8479.1851371251505</v>
      </c>
      <c r="M18" s="134">
        <v>8383.7313827041598</v>
      </c>
      <c r="N18" s="134">
        <v>8231.4011851770392</v>
      </c>
      <c r="O18" s="250">
        <v>7088.3681031716897</v>
      </c>
      <c r="P18" s="145">
        <f t="shared" si="5"/>
        <v>82.517482260006261</v>
      </c>
      <c r="Q18" s="145">
        <f t="shared" si="1"/>
        <v>86.802481586015219</v>
      </c>
      <c r="R18" s="145">
        <f t="shared" si="1"/>
        <v>106.56931487198648</v>
      </c>
      <c r="S18" s="145">
        <f t="shared" si="1"/>
        <v>85.238888317688065</v>
      </c>
      <c r="T18" s="145">
        <f t="shared" si="1"/>
        <v>71.021773380427632</v>
      </c>
      <c r="U18" s="145">
        <f t="shared" si="1"/>
        <v>70.517833591117423</v>
      </c>
      <c r="V18" s="145">
        <f t="shared" si="1"/>
        <v>59.967905201758384</v>
      </c>
      <c r="W18" s="145">
        <f t="shared" si="1"/>
        <v>57.889906100958335</v>
      </c>
      <c r="X18" s="145">
        <f t="shared" si="1"/>
        <v>61.437137805767179</v>
      </c>
      <c r="Y18" s="145">
        <f t="shared" si="1"/>
        <v>63.553559709998488</v>
      </c>
      <c r="Z18" s="145">
        <f t="shared" si="1"/>
        <v>62.984170060272703</v>
      </c>
      <c r="AA18" s="145">
        <f t="shared" si="1"/>
        <v>52.687519349257371</v>
      </c>
      <c r="AB18" s="279">
        <f t="shared" si="3"/>
        <v>200.40166788162574</v>
      </c>
      <c r="AC18" s="280">
        <f t="shared" si="2"/>
        <v>203.39112815806067</v>
      </c>
      <c r="AD18" s="280">
        <f t="shared" si="2"/>
        <v>253.77220987887026</v>
      </c>
      <c r="AE18" s="280">
        <f t="shared" si="2"/>
        <v>199.92524897354886</v>
      </c>
      <c r="AF18" s="280">
        <f t="shared" si="2"/>
        <v>184.89841515243495</v>
      </c>
      <c r="AG18" s="280">
        <f t="shared" si="2"/>
        <v>172.96170859072288</v>
      </c>
      <c r="AH18" s="280">
        <f t="shared" si="2"/>
        <v>149.07048208945747</v>
      </c>
      <c r="AI18" s="280">
        <f t="shared" si="2"/>
        <v>146.45103869299973</v>
      </c>
      <c r="AJ18" s="280">
        <f t="shared" si="2"/>
        <v>148.49711273424086</v>
      </c>
      <c r="AK18" s="280">
        <f t="shared" si="2"/>
        <v>144.8592895499639</v>
      </c>
      <c r="AL18" s="280">
        <f t="shared" si="2"/>
        <v>142.84427219396164</v>
      </c>
      <c r="AM18" s="383">
        <f t="shared" si="2"/>
        <v>121.16868552430239</v>
      </c>
      <c r="AN18" s="100">
        <v>124587</v>
      </c>
      <c r="AO18" s="100">
        <v>121668</v>
      </c>
      <c r="AP18" s="100">
        <v>122041</v>
      </c>
      <c r="AQ18" s="100">
        <v>124779</v>
      </c>
      <c r="AR18" s="100">
        <v>139933</v>
      </c>
      <c r="AS18" s="100">
        <v>135759</v>
      </c>
      <c r="AT18" s="100">
        <v>140947</v>
      </c>
      <c r="AU18" s="100">
        <v>144010</v>
      </c>
      <c r="AV18" s="100">
        <v>138014</v>
      </c>
      <c r="AW18" s="100">
        <v>131916</v>
      </c>
      <c r="AX18" s="100">
        <v>130690</v>
      </c>
      <c r="AY18" s="245">
        <v>134536</v>
      </c>
      <c r="AZ18" s="244">
        <v>51.3</v>
      </c>
      <c r="BA18" s="100">
        <v>51.924999999999997</v>
      </c>
      <c r="BB18" s="100">
        <v>51.25</v>
      </c>
      <c r="BC18" s="100">
        <v>53.2</v>
      </c>
      <c r="BD18" s="100">
        <v>53.750000000000007</v>
      </c>
      <c r="BE18" s="100">
        <v>55.349999999999994</v>
      </c>
      <c r="BF18" s="100">
        <v>56.7</v>
      </c>
      <c r="BG18" s="100">
        <v>56.924999999999997</v>
      </c>
      <c r="BH18" s="100">
        <v>57.099999999999994</v>
      </c>
      <c r="BI18" s="100">
        <v>57.875</v>
      </c>
      <c r="BJ18" s="100">
        <v>57.625</v>
      </c>
      <c r="BK18" s="245">
        <v>58.5</v>
      </c>
    </row>
    <row r="19" spans="1:63" s="121" customFormat="1" ht="13.8" x14ac:dyDescent="0.3">
      <c r="A19" s="121">
        <v>16</v>
      </c>
      <c r="B19" s="126" t="s">
        <v>127</v>
      </c>
      <c r="C19" s="262" t="s">
        <v>152</v>
      </c>
      <c r="D19" s="249">
        <v>1997.66706713486</v>
      </c>
      <c r="E19" s="134">
        <v>1963.49800612383</v>
      </c>
      <c r="F19" s="134">
        <v>2069.2398490403002</v>
      </c>
      <c r="G19" s="134">
        <v>2090.49092608712</v>
      </c>
      <c r="H19" s="134">
        <v>2039.1953789678601</v>
      </c>
      <c r="I19" s="134">
        <v>2016.9539051352999</v>
      </c>
      <c r="J19" s="134">
        <v>1950.14331860728</v>
      </c>
      <c r="K19" s="134">
        <v>1994.9284699559901</v>
      </c>
      <c r="L19" s="134">
        <v>1929.6010998295601</v>
      </c>
      <c r="M19" s="134">
        <v>1832.1100196483201</v>
      </c>
      <c r="N19" s="134">
        <v>1807.3950341239499</v>
      </c>
      <c r="O19" s="250">
        <v>1795.2873050804801</v>
      </c>
      <c r="P19" s="145">
        <f t="shared" si="5"/>
        <v>8.3034078206982169</v>
      </c>
      <c r="Q19" s="145">
        <f t="shared" si="1"/>
        <v>8.0313236507028396</v>
      </c>
      <c r="R19" s="145">
        <f t="shared" si="1"/>
        <v>8.5632458307756938</v>
      </c>
      <c r="S19" s="145">
        <f t="shared" si="1"/>
        <v>8.388841552683278</v>
      </c>
      <c r="T19" s="145">
        <f t="shared" si="1"/>
        <v>8.2293645108572004</v>
      </c>
      <c r="U19" s="145">
        <f t="shared" si="1"/>
        <v>8.4423874677084907</v>
      </c>
      <c r="V19" s="145">
        <f t="shared" si="1"/>
        <v>7.8916108977455126</v>
      </c>
      <c r="W19" s="145">
        <f t="shared" si="1"/>
        <v>7.576233963845409</v>
      </c>
      <c r="X19" s="145">
        <f t="shared" si="1"/>
        <v>7.351505464591412</v>
      </c>
      <c r="Y19" s="145">
        <f t="shared" si="1"/>
        <v>6.5339159045945792</v>
      </c>
      <c r="Z19" s="145">
        <f t="shared" si="1"/>
        <v>6.2400353333354621</v>
      </c>
      <c r="AA19" s="145">
        <f t="shared" si="1"/>
        <v>6.1063570952693684</v>
      </c>
      <c r="AB19" s="279">
        <f t="shared" si="3"/>
        <v>6.7597227548764405</v>
      </c>
      <c r="AC19" s="280">
        <f t="shared" si="2"/>
        <v>6.6469126815295532</v>
      </c>
      <c r="AD19" s="280">
        <f t="shared" si="2"/>
        <v>6.8997660854961662</v>
      </c>
      <c r="AE19" s="280">
        <f t="shared" si="2"/>
        <v>6.6233375876027569</v>
      </c>
      <c r="AF19" s="280">
        <f t="shared" si="2"/>
        <v>6.3467020820661695</v>
      </c>
      <c r="AG19" s="280">
        <f t="shared" si="2"/>
        <v>6.2174904597265712</v>
      </c>
      <c r="AH19" s="280">
        <f t="shared" si="2"/>
        <v>5.8681812039638306</v>
      </c>
      <c r="AI19" s="280">
        <f t="shared" si="2"/>
        <v>5.8365373609010831</v>
      </c>
      <c r="AJ19" s="280">
        <f t="shared" si="2"/>
        <v>5.5432378621935081</v>
      </c>
      <c r="AK19" s="280">
        <f t="shared" si="2"/>
        <v>4.9068899086664075</v>
      </c>
      <c r="AL19" s="280">
        <f t="shared" si="2"/>
        <v>4.678128728158276</v>
      </c>
      <c r="AM19" s="383">
        <f t="shared" si="2"/>
        <v>4.6198849847670616</v>
      </c>
      <c r="AN19" s="100">
        <v>240584</v>
      </c>
      <c r="AO19" s="100">
        <v>244480</v>
      </c>
      <c r="AP19" s="100">
        <v>241642</v>
      </c>
      <c r="AQ19" s="100">
        <v>249199</v>
      </c>
      <c r="AR19" s="100">
        <v>247795</v>
      </c>
      <c r="AS19" s="100">
        <v>238908</v>
      </c>
      <c r="AT19" s="100">
        <v>247116</v>
      </c>
      <c r="AU19" s="100">
        <v>263314</v>
      </c>
      <c r="AV19" s="100">
        <v>262477</v>
      </c>
      <c r="AW19" s="100">
        <v>280400</v>
      </c>
      <c r="AX19" s="100">
        <v>289645</v>
      </c>
      <c r="AY19" s="245">
        <v>294003</v>
      </c>
      <c r="AZ19" s="244">
        <v>295.52499999999998</v>
      </c>
      <c r="BA19" s="100">
        <v>295.39999999999998</v>
      </c>
      <c r="BB19" s="100">
        <v>299.89999999999998</v>
      </c>
      <c r="BC19" s="100">
        <v>315.625</v>
      </c>
      <c r="BD19" s="100">
        <v>321.29999999999995</v>
      </c>
      <c r="BE19" s="100">
        <v>324.40000000000003</v>
      </c>
      <c r="BF19" s="100">
        <v>332.32499999999999</v>
      </c>
      <c r="BG19" s="100">
        <v>341.8</v>
      </c>
      <c r="BH19" s="100">
        <v>348.1</v>
      </c>
      <c r="BI19" s="100">
        <v>373.37500000000006</v>
      </c>
      <c r="BJ19" s="100">
        <v>386.35</v>
      </c>
      <c r="BK19" s="245">
        <v>388.6</v>
      </c>
    </row>
    <row r="20" spans="1:63" s="121" customFormat="1" ht="13.8" x14ac:dyDescent="0.3">
      <c r="A20" s="121">
        <v>17</v>
      </c>
      <c r="B20" s="126" t="s">
        <v>129</v>
      </c>
      <c r="C20" s="262" t="s">
        <v>153</v>
      </c>
      <c r="D20" s="249">
        <v>2043.06854103469</v>
      </c>
      <c r="E20" s="134">
        <v>1875.01614520665</v>
      </c>
      <c r="F20" s="134">
        <v>1963.93496021275</v>
      </c>
      <c r="G20" s="134">
        <v>2023.47475667817</v>
      </c>
      <c r="H20" s="134">
        <v>1836.29045867174</v>
      </c>
      <c r="I20" s="134">
        <v>1821.48844167076</v>
      </c>
      <c r="J20" s="134">
        <v>1697.91074806749</v>
      </c>
      <c r="K20" s="134">
        <v>1679.08102495603</v>
      </c>
      <c r="L20" s="134">
        <v>1651.60319334787</v>
      </c>
      <c r="M20" s="134">
        <v>1608.7789818675001</v>
      </c>
      <c r="N20" s="134">
        <v>1622.4532906223801</v>
      </c>
      <c r="O20" s="250">
        <v>1595.5330344054701</v>
      </c>
      <c r="P20" s="145">
        <f t="shared" si="5"/>
        <v>6.341171978840781</v>
      </c>
      <c r="Q20" s="145">
        <f t="shared" ref="Q20:AA35" si="6">(E20*1000)/AO20</f>
        <v>5.8044105252610416</v>
      </c>
      <c r="R20" s="145">
        <f t="shared" si="6"/>
        <v>5.816791536977389</v>
      </c>
      <c r="S20" s="145">
        <f t="shared" si="6"/>
        <v>5.7708205780822155</v>
      </c>
      <c r="T20" s="145">
        <f t="shared" si="6"/>
        <v>5.2330130909270034</v>
      </c>
      <c r="U20" s="145">
        <f t="shared" si="6"/>
        <v>4.8812662743515771</v>
      </c>
      <c r="V20" s="145">
        <f t="shared" si="6"/>
        <v>4.2719679461459439</v>
      </c>
      <c r="W20" s="145">
        <f t="shared" si="6"/>
        <v>4.0398844753601315</v>
      </c>
      <c r="X20" s="145">
        <f t="shared" si="6"/>
        <v>3.769286158804197</v>
      </c>
      <c r="Y20" s="145">
        <f t="shared" si="6"/>
        <v>3.5582300225544041</v>
      </c>
      <c r="Z20" s="145">
        <f t="shared" si="6"/>
        <v>3.4925267261271769</v>
      </c>
      <c r="AA20" s="145">
        <f t="shared" si="6"/>
        <v>3.3544619083675222</v>
      </c>
      <c r="AB20" s="279">
        <f t="shared" si="3"/>
        <v>3.8256128471766502</v>
      </c>
      <c r="AC20" s="280">
        <f t="shared" si="3"/>
        <v>3.48629413881216</v>
      </c>
      <c r="AD20" s="280">
        <f t="shared" si="3"/>
        <v>3.6233291088284671</v>
      </c>
      <c r="AE20" s="280">
        <f t="shared" si="3"/>
        <v>3.6757034635389103</v>
      </c>
      <c r="AF20" s="280">
        <f t="shared" si="3"/>
        <v>3.3408359113467481</v>
      </c>
      <c r="AG20" s="280">
        <f t="shared" si="3"/>
        <v>3.3011434763640253</v>
      </c>
      <c r="AH20" s="280">
        <f t="shared" si="3"/>
        <v>3.0310362798544919</v>
      </c>
      <c r="AI20" s="280">
        <f t="shared" si="3"/>
        <v>2.9870242827770159</v>
      </c>
      <c r="AJ20" s="280">
        <f t="shared" si="3"/>
        <v>2.9334455723065047</v>
      </c>
      <c r="AK20" s="280">
        <f t="shared" si="3"/>
        <v>2.7998241939914723</v>
      </c>
      <c r="AL20" s="280">
        <f t="shared" si="3"/>
        <v>2.8347222689305154</v>
      </c>
      <c r="AM20" s="383">
        <f t="shared" si="3"/>
        <v>2.7957473881294379</v>
      </c>
      <c r="AN20" s="100">
        <v>322191</v>
      </c>
      <c r="AO20" s="100">
        <v>323033</v>
      </c>
      <c r="AP20" s="100">
        <v>337632</v>
      </c>
      <c r="AQ20" s="100">
        <v>350639</v>
      </c>
      <c r="AR20" s="100">
        <v>350905</v>
      </c>
      <c r="AS20" s="100">
        <v>373159</v>
      </c>
      <c r="AT20" s="100">
        <v>397454</v>
      </c>
      <c r="AU20" s="100">
        <v>415626</v>
      </c>
      <c r="AV20" s="100">
        <v>438174</v>
      </c>
      <c r="AW20" s="100">
        <v>452129</v>
      </c>
      <c r="AX20" s="100">
        <v>464550</v>
      </c>
      <c r="AY20" s="245">
        <v>475645</v>
      </c>
      <c r="AZ20" s="244">
        <v>534.04999999999995</v>
      </c>
      <c r="BA20" s="100">
        <v>537.82500000000005</v>
      </c>
      <c r="BB20" s="100">
        <v>542.02499999999998</v>
      </c>
      <c r="BC20" s="100">
        <v>550.5</v>
      </c>
      <c r="BD20" s="100">
        <v>549.65</v>
      </c>
      <c r="BE20" s="100">
        <v>551.77499999999998</v>
      </c>
      <c r="BF20" s="100">
        <v>560.17499999999995</v>
      </c>
      <c r="BG20" s="100">
        <v>562.125</v>
      </c>
      <c r="BH20" s="100">
        <v>563.02500000000009</v>
      </c>
      <c r="BI20" s="100">
        <v>574.6</v>
      </c>
      <c r="BJ20" s="100">
        <v>572.34999999999991</v>
      </c>
      <c r="BK20" s="245">
        <v>570.70000000000005</v>
      </c>
    </row>
    <row r="21" spans="1:63" s="121" customFormat="1" ht="13.8" x14ac:dyDescent="0.3">
      <c r="A21" s="121">
        <v>18</v>
      </c>
      <c r="B21" s="262" t="s">
        <v>128</v>
      </c>
      <c r="C21" s="262" t="s">
        <v>154</v>
      </c>
      <c r="D21" s="249">
        <v>11408.488624350501</v>
      </c>
      <c r="E21" s="134">
        <v>10835.805424725701</v>
      </c>
      <c r="F21" s="134">
        <v>10482.3710525196</v>
      </c>
      <c r="G21" s="134">
        <v>8456.2488586579293</v>
      </c>
      <c r="H21" s="134">
        <v>7857.7947636419303</v>
      </c>
      <c r="I21" s="134">
        <v>8391.1730832761004</v>
      </c>
      <c r="J21" s="134">
        <v>9003.9270373151194</v>
      </c>
      <c r="K21" s="134">
        <v>10618.3976063603</v>
      </c>
      <c r="L21" s="134">
        <v>10552.270834789901</v>
      </c>
      <c r="M21" s="134">
        <v>9167.4900369034694</v>
      </c>
      <c r="N21" s="134">
        <v>9547.0654523755602</v>
      </c>
      <c r="O21" s="250">
        <v>9386.1537113966697</v>
      </c>
      <c r="P21" s="145">
        <f t="shared" si="5"/>
        <v>69.20400978053479</v>
      </c>
      <c r="Q21" s="145">
        <f t="shared" si="6"/>
        <v>73.264899862241805</v>
      </c>
      <c r="R21" s="145">
        <f t="shared" si="6"/>
        <v>66.646560992094507</v>
      </c>
      <c r="S21" s="145">
        <f t="shared" si="6"/>
        <v>48.995885409192425</v>
      </c>
      <c r="T21" s="145">
        <f t="shared" si="6"/>
        <v>46.49912871708009</v>
      </c>
      <c r="U21" s="145">
        <f t="shared" si="6"/>
        <v>48.397583823255857</v>
      </c>
      <c r="V21" s="145">
        <f t="shared" si="6"/>
        <v>51.070174058110204</v>
      </c>
      <c r="W21" s="145">
        <f t="shared" si="6"/>
        <v>61.357450140185946</v>
      </c>
      <c r="X21" s="145">
        <f t="shared" si="6"/>
        <v>60.615275408648024</v>
      </c>
      <c r="Y21" s="145">
        <f t="shared" si="6"/>
        <v>52.17219853003408</v>
      </c>
      <c r="Z21" s="145">
        <f t="shared" si="6"/>
        <v>54.243765460677153</v>
      </c>
      <c r="AA21" s="145">
        <f t="shared" si="6"/>
        <v>53.638842157157463</v>
      </c>
      <c r="AB21" s="279">
        <f t="shared" si="3"/>
        <v>47.579975495153796</v>
      </c>
      <c r="AC21" s="280">
        <f t="shared" si="3"/>
        <v>46.605614730003012</v>
      </c>
      <c r="AD21" s="280">
        <f t="shared" si="3"/>
        <v>44.548963249127077</v>
      </c>
      <c r="AE21" s="280">
        <f t="shared" si="3"/>
        <v>35.396604682536335</v>
      </c>
      <c r="AF21" s="280">
        <f t="shared" si="3"/>
        <v>33.412542845293636</v>
      </c>
      <c r="AG21" s="280">
        <f t="shared" si="3"/>
        <v>35.802338488644693</v>
      </c>
      <c r="AH21" s="280">
        <f t="shared" si="3"/>
        <v>39.007590327369734</v>
      </c>
      <c r="AI21" s="280">
        <f t="shared" si="3"/>
        <v>46.592354569373853</v>
      </c>
      <c r="AJ21" s="280">
        <f t="shared" si="3"/>
        <v>45.513352748716407</v>
      </c>
      <c r="AK21" s="280">
        <f t="shared" si="3"/>
        <v>38.714062655842355</v>
      </c>
      <c r="AL21" s="280">
        <f t="shared" si="3"/>
        <v>39.159415309169653</v>
      </c>
      <c r="AM21" s="383">
        <f t="shared" si="3"/>
        <v>38.02756492007159</v>
      </c>
      <c r="AN21" s="100">
        <v>164853</v>
      </c>
      <c r="AO21" s="100">
        <v>147899</v>
      </c>
      <c r="AP21" s="100">
        <v>157283</v>
      </c>
      <c r="AQ21" s="100">
        <v>172591</v>
      </c>
      <c r="AR21" s="100">
        <v>168988</v>
      </c>
      <c r="AS21" s="100">
        <v>173380</v>
      </c>
      <c r="AT21" s="100">
        <v>176305</v>
      </c>
      <c r="AU21" s="100">
        <v>173058</v>
      </c>
      <c r="AV21" s="100">
        <v>174086</v>
      </c>
      <c r="AW21" s="100">
        <v>175716</v>
      </c>
      <c r="AX21" s="100">
        <v>176003</v>
      </c>
      <c r="AY21" s="245">
        <v>174988</v>
      </c>
      <c r="AZ21" s="244">
        <v>239.77500000000001</v>
      </c>
      <c r="BA21" s="100">
        <v>232.5</v>
      </c>
      <c r="BB21" s="100">
        <v>235.3</v>
      </c>
      <c r="BC21" s="100">
        <v>238.9</v>
      </c>
      <c r="BD21" s="100">
        <v>235.17499999999998</v>
      </c>
      <c r="BE21" s="100">
        <v>234.375</v>
      </c>
      <c r="BF21" s="100">
        <v>230.82499999999999</v>
      </c>
      <c r="BG21" s="100">
        <v>227.89999999999998</v>
      </c>
      <c r="BH21" s="100">
        <v>231.85000000000002</v>
      </c>
      <c r="BI21" s="100">
        <v>236.8</v>
      </c>
      <c r="BJ21" s="100">
        <v>243.79999999999998</v>
      </c>
      <c r="BK21" s="245">
        <v>246.82499999999999</v>
      </c>
    </row>
    <row r="22" spans="1:63" s="121" customFormat="1" ht="13.8" x14ac:dyDescent="0.3">
      <c r="A22" s="121">
        <v>19</v>
      </c>
      <c r="B22" s="126" t="s">
        <v>129</v>
      </c>
      <c r="C22" s="262" t="s">
        <v>155</v>
      </c>
      <c r="D22" s="249">
        <v>85.278040560415604</v>
      </c>
      <c r="E22" s="134">
        <v>85.212480676646095</v>
      </c>
      <c r="F22" s="134">
        <v>89.717589217048797</v>
      </c>
      <c r="G22" s="134">
        <v>84.946811615900501</v>
      </c>
      <c r="H22" s="134">
        <v>79.656245266710599</v>
      </c>
      <c r="I22" s="134">
        <v>79.241290833950401</v>
      </c>
      <c r="J22" s="134">
        <v>76.965633474160796</v>
      </c>
      <c r="K22" s="134">
        <v>78.153560798029702</v>
      </c>
      <c r="L22" s="134">
        <v>76.058194325058494</v>
      </c>
      <c r="M22" s="134">
        <v>74.553293615950807</v>
      </c>
      <c r="N22" s="134">
        <v>72.4787751866496</v>
      </c>
      <c r="O22" s="250">
        <v>70.985101581839203</v>
      </c>
      <c r="P22" s="145">
        <f t="shared" si="5"/>
        <v>1.4908487711825948</v>
      </c>
      <c r="Q22" s="145">
        <f t="shared" si="6"/>
        <v>1.514350109768013</v>
      </c>
      <c r="R22" s="145">
        <f t="shared" si="6"/>
        <v>1.5501423573621438</v>
      </c>
      <c r="S22" s="145">
        <f t="shared" si="6"/>
        <v>1.4306349531956903</v>
      </c>
      <c r="T22" s="145">
        <f t="shared" si="6"/>
        <v>1.3177865777740929</v>
      </c>
      <c r="U22" s="145">
        <f t="shared" si="6"/>
        <v>1.2604592367052732</v>
      </c>
      <c r="V22" s="145">
        <f t="shared" si="6"/>
        <v>1.1777810105001041</v>
      </c>
      <c r="W22" s="145">
        <f t="shared" si="6"/>
        <v>1.1282454280067808</v>
      </c>
      <c r="X22" s="145">
        <f t="shared" si="6"/>
        <v>1.0473305837851101</v>
      </c>
      <c r="Y22" s="145">
        <f t="shared" si="6"/>
        <v>1.007476940756092</v>
      </c>
      <c r="Z22" s="145">
        <f t="shared" si="6"/>
        <v>0.98527466880522008</v>
      </c>
      <c r="AA22" s="145">
        <f t="shared" si="6"/>
        <v>0.9591025993330704</v>
      </c>
      <c r="AB22" s="279">
        <f t="shared" si="3"/>
        <v>0.61483807181265759</v>
      </c>
      <c r="AC22" s="280">
        <f t="shared" si="3"/>
        <v>0.59672605515858612</v>
      </c>
      <c r="AD22" s="280">
        <f t="shared" si="3"/>
        <v>0.60866749808038534</v>
      </c>
      <c r="AE22" s="280">
        <f t="shared" si="3"/>
        <v>0.55484527508752768</v>
      </c>
      <c r="AF22" s="280">
        <f t="shared" si="3"/>
        <v>0.49668742177216274</v>
      </c>
      <c r="AG22" s="280">
        <f t="shared" si="3"/>
        <v>0.46612524019970825</v>
      </c>
      <c r="AH22" s="280">
        <f t="shared" si="3"/>
        <v>0.43631311493288444</v>
      </c>
      <c r="AI22" s="280">
        <f t="shared" si="3"/>
        <v>0.42474761303277014</v>
      </c>
      <c r="AJ22" s="280">
        <f t="shared" si="3"/>
        <v>0.38608220469572835</v>
      </c>
      <c r="AK22" s="280">
        <f t="shared" si="3"/>
        <v>0.37086578095237321</v>
      </c>
      <c r="AL22" s="280">
        <f t="shared" si="3"/>
        <v>0.36665625489641884</v>
      </c>
      <c r="AM22" s="383">
        <f t="shared" si="3"/>
        <v>0.35162898616390936</v>
      </c>
      <c r="AN22" s="100">
        <v>57201</v>
      </c>
      <c r="AO22" s="100">
        <v>56270</v>
      </c>
      <c r="AP22" s="100">
        <v>57877</v>
      </c>
      <c r="AQ22" s="100">
        <v>59377</v>
      </c>
      <c r="AR22" s="100">
        <v>60447</v>
      </c>
      <c r="AS22" s="100">
        <v>62867</v>
      </c>
      <c r="AT22" s="100">
        <v>65348</v>
      </c>
      <c r="AU22" s="100">
        <v>69270</v>
      </c>
      <c r="AV22" s="100">
        <v>72621</v>
      </c>
      <c r="AW22" s="100">
        <v>74000</v>
      </c>
      <c r="AX22" s="100">
        <v>73562</v>
      </c>
      <c r="AY22" s="245">
        <v>74012</v>
      </c>
      <c r="AZ22" s="244">
        <v>138.69999999999999</v>
      </c>
      <c r="BA22" s="100">
        <v>142.80000000000001</v>
      </c>
      <c r="BB22" s="100">
        <v>147.4</v>
      </c>
      <c r="BC22" s="100">
        <v>153.10000000000002</v>
      </c>
      <c r="BD22" s="100">
        <v>160.375</v>
      </c>
      <c r="BE22" s="100">
        <v>170</v>
      </c>
      <c r="BF22" s="100">
        <v>176.39999999999998</v>
      </c>
      <c r="BG22" s="100">
        <v>184</v>
      </c>
      <c r="BH22" s="100">
        <v>197</v>
      </c>
      <c r="BI22" s="100">
        <v>201.02499999999998</v>
      </c>
      <c r="BJ22" s="100">
        <v>197.67500000000001</v>
      </c>
      <c r="BK22" s="245">
        <v>201.875</v>
      </c>
    </row>
    <row r="23" spans="1:63" s="121" customFormat="1" ht="13.8" x14ac:dyDescent="0.3">
      <c r="A23" s="121">
        <v>20</v>
      </c>
      <c r="B23" s="126" t="s">
        <v>129</v>
      </c>
      <c r="C23" s="101" t="s">
        <v>156</v>
      </c>
      <c r="D23" s="249">
        <v>41.577467230473303</v>
      </c>
      <c r="E23" s="134">
        <v>39.860602139696503</v>
      </c>
      <c r="F23" s="134">
        <v>40.237592181722903</v>
      </c>
      <c r="G23" s="134">
        <v>38.414858211544498</v>
      </c>
      <c r="H23" s="134">
        <v>34.733397330266897</v>
      </c>
      <c r="I23" s="134">
        <v>32.288232150651901</v>
      </c>
      <c r="J23" s="134">
        <v>30.644929929159801</v>
      </c>
      <c r="K23" s="134">
        <v>28.5025496730856</v>
      </c>
      <c r="L23" s="134">
        <v>25.8867066207143</v>
      </c>
      <c r="M23" s="134">
        <v>24.361794553088899</v>
      </c>
      <c r="N23" s="134">
        <v>23.608690714297499</v>
      </c>
      <c r="O23" s="250">
        <v>22.964636756668199</v>
      </c>
      <c r="P23" s="145">
        <f t="shared" si="5"/>
        <v>0.93655600374990544</v>
      </c>
      <c r="Q23" s="145">
        <f t="shared" si="6"/>
        <v>0.79869762036781411</v>
      </c>
      <c r="R23" s="145">
        <f t="shared" si="6"/>
        <v>0.61989820030385001</v>
      </c>
      <c r="S23" s="145">
        <f t="shared" si="6"/>
        <v>0.51477886754320989</v>
      </c>
      <c r="T23" s="145">
        <f t="shared" si="6"/>
        <v>0.46881905503349974</v>
      </c>
      <c r="U23" s="145">
        <f t="shared" si="6"/>
        <v>0.42600546423352947</v>
      </c>
      <c r="V23" s="145">
        <f t="shared" si="6"/>
        <v>0.38495753999899252</v>
      </c>
      <c r="W23" s="145">
        <f t="shared" si="6"/>
        <v>0.30866290174661148</v>
      </c>
      <c r="X23" s="145">
        <f t="shared" si="6"/>
        <v>0.31959686190664338</v>
      </c>
      <c r="Y23" s="145">
        <f t="shared" si="6"/>
        <v>0.30778495240914816</v>
      </c>
      <c r="Z23" s="145">
        <f t="shared" si="6"/>
        <v>0.26988454924491578</v>
      </c>
      <c r="AA23" s="145">
        <f t="shared" si="6"/>
        <v>0.26016355224502319</v>
      </c>
      <c r="AB23" s="279">
        <f t="shared" si="3"/>
        <v>0.76675827073256442</v>
      </c>
      <c r="AC23" s="280">
        <f t="shared" si="3"/>
        <v>0.74961169985324871</v>
      </c>
      <c r="AD23" s="280">
        <f t="shared" si="3"/>
        <v>0.79013435801124998</v>
      </c>
      <c r="AE23" s="280">
        <f t="shared" si="3"/>
        <v>0.75323251395185287</v>
      </c>
      <c r="AF23" s="280">
        <f t="shared" si="3"/>
        <v>0.67607586044315127</v>
      </c>
      <c r="AG23" s="280">
        <f t="shared" si="3"/>
        <v>0.62332494499327995</v>
      </c>
      <c r="AH23" s="280">
        <f t="shared" si="3"/>
        <v>0.59245877098423982</v>
      </c>
      <c r="AI23" s="280">
        <f t="shared" si="3"/>
        <v>0.53677118028409798</v>
      </c>
      <c r="AJ23" s="280">
        <f t="shared" si="3"/>
        <v>0.4980607334432765</v>
      </c>
      <c r="AK23" s="280">
        <f t="shared" si="3"/>
        <v>0.45472318344542972</v>
      </c>
      <c r="AL23" s="280">
        <f t="shared" si="3"/>
        <v>0.41619551721987658</v>
      </c>
      <c r="AM23" s="383">
        <f t="shared" si="3"/>
        <v>0.38726200264195948</v>
      </c>
      <c r="AN23" s="100">
        <v>44394</v>
      </c>
      <c r="AO23" s="100">
        <v>49907</v>
      </c>
      <c r="AP23" s="100">
        <v>64910</v>
      </c>
      <c r="AQ23" s="100">
        <v>74624</v>
      </c>
      <c r="AR23" s="100">
        <v>74087</v>
      </c>
      <c r="AS23" s="100">
        <v>75793</v>
      </c>
      <c r="AT23" s="100">
        <v>79606</v>
      </c>
      <c r="AU23" s="100">
        <v>92342</v>
      </c>
      <c r="AV23" s="100">
        <v>80998</v>
      </c>
      <c r="AW23" s="100">
        <v>79152</v>
      </c>
      <c r="AX23" s="100">
        <v>87477</v>
      </c>
      <c r="AY23" s="245">
        <v>88270</v>
      </c>
      <c r="AZ23" s="244">
        <v>54.225000000000001</v>
      </c>
      <c r="BA23" s="100">
        <v>53.174999999999997</v>
      </c>
      <c r="BB23" s="100">
        <v>50.924999999999997</v>
      </c>
      <c r="BC23" s="100">
        <v>51</v>
      </c>
      <c r="BD23" s="100">
        <v>51.375</v>
      </c>
      <c r="BE23" s="100">
        <v>51.8</v>
      </c>
      <c r="BF23" s="100">
        <v>51.724999999999994</v>
      </c>
      <c r="BG23" s="100">
        <v>53.099999999999994</v>
      </c>
      <c r="BH23" s="100">
        <v>51.975000000000009</v>
      </c>
      <c r="BI23" s="100">
        <v>53.575000000000003</v>
      </c>
      <c r="BJ23" s="100">
        <v>56.725000000000001</v>
      </c>
      <c r="BK23" s="245">
        <v>59.3</v>
      </c>
    </row>
    <row r="24" spans="1:63" s="121" customFormat="1" ht="13.8" x14ac:dyDescent="0.3">
      <c r="A24" s="121">
        <v>21</v>
      </c>
      <c r="B24" s="126" t="s">
        <v>129</v>
      </c>
      <c r="C24" s="101" t="s">
        <v>157</v>
      </c>
      <c r="D24" s="249">
        <v>39.277215956425202</v>
      </c>
      <c r="E24" s="134">
        <v>33.411906552360399</v>
      </c>
      <c r="F24" s="134">
        <v>32.594407923941503</v>
      </c>
      <c r="G24" s="134">
        <v>32.8318290063362</v>
      </c>
      <c r="H24" s="134">
        <v>25.9157912109367</v>
      </c>
      <c r="I24" s="134">
        <v>24.8810406049938</v>
      </c>
      <c r="J24" s="134">
        <v>23.860094696569401</v>
      </c>
      <c r="K24" s="134">
        <v>21.003852575066301</v>
      </c>
      <c r="L24" s="134">
        <v>20.3289658515083</v>
      </c>
      <c r="M24" s="134">
        <v>18.463001448018201</v>
      </c>
      <c r="N24" s="134">
        <v>18.3301599242211</v>
      </c>
      <c r="O24" s="250">
        <v>18.161335865126301</v>
      </c>
      <c r="P24" s="145">
        <f t="shared" si="5"/>
        <v>1.0236972465707153</v>
      </c>
      <c r="Q24" s="145">
        <f t="shared" si="6"/>
        <v>0.8104964717727634</v>
      </c>
      <c r="R24" s="145">
        <f t="shared" si="6"/>
        <v>0.74924506181048445</v>
      </c>
      <c r="S24" s="145">
        <f t="shared" si="6"/>
        <v>0.7796682262250344</v>
      </c>
      <c r="T24" s="145">
        <f t="shared" si="6"/>
        <v>0.59246927920389325</v>
      </c>
      <c r="U24" s="145">
        <f t="shared" si="6"/>
        <v>0.57241218867172339</v>
      </c>
      <c r="V24" s="145">
        <f t="shared" si="6"/>
        <v>0.50815893633278109</v>
      </c>
      <c r="W24" s="145">
        <f t="shared" si="6"/>
        <v>0.41876213838679144</v>
      </c>
      <c r="X24" s="145">
        <f t="shared" si="6"/>
        <v>0.37650416437952922</v>
      </c>
      <c r="Y24" s="145">
        <f t="shared" si="6"/>
        <v>0.31950095087161817</v>
      </c>
      <c r="Z24" s="145">
        <f t="shared" si="6"/>
        <v>0.30011067690856119</v>
      </c>
      <c r="AA24" s="145">
        <f t="shared" si="6"/>
        <v>0.277238442100603</v>
      </c>
      <c r="AB24" s="279">
        <f t="shared" si="3"/>
        <v>1.6097219654272623</v>
      </c>
      <c r="AC24" s="280">
        <f t="shared" si="3"/>
        <v>1.386386163998357</v>
      </c>
      <c r="AD24" s="280">
        <f t="shared" si="3"/>
        <v>1.4682165731505183</v>
      </c>
      <c r="AE24" s="280">
        <f t="shared" si="3"/>
        <v>1.569024086324311</v>
      </c>
      <c r="AF24" s="280">
        <f t="shared" si="3"/>
        <v>1.2224429816479574</v>
      </c>
      <c r="AG24" s="280">
        <f t="shared" si="3"/>
        <v>1.162665448831486</v>
      </c>
      <c r="AH24" s="280">
        <f t="shared" si="3"/>
        <v>1.098278236896175</v>
      </c>
      <c r="AI24" s="280">
        <f t="shared" si="3"/>
        <v>0.92527984912186345</v>
      </c>
      <c r="AJ24" s="280">
        <f t="shared" si="3"/>
        <v>0.90451460963329489</v>
      </c>
      <c r="AK24" s="280">
        <f t="shared" si="3"/>
        <v>0.83073122375784925</v>
      </c>
      <c r="AL24" s="280">
        <f t="shared" si="3"/>
        <v>0.87182686916628305</v>
      </c>
      <c r="AM24" s="383">
        <f t="shared" si="3"/>
        <v>0.87419185873050786</v>
      </c>
      <c r="AN24" s="100">
        <v>38368</v>
      </c>
      <c r="AO24" s="100">
        <v>41224</v>
      </c>
      <c r="AP24" s="100">
        <v>43503</v>
      </c>
      <c r="AQ24" s="100">
        <v>42110</v>
      </c>
      <c r="AR24" s="100">
        <v>43742</v>
      </c>
      <c r="AS24" s="100">
        <v>43467</v>
      </c>
      <c r="AT24" s="100">
        <v>46954</v>
      </c>
      <c r="AU24" s="100">
        <v>50157</v>
      </c>
      <c r="AV24" s="100">
        <v>53994</v>
      </c>
      <c r="AW24" s="100">
        <v>57787</v>
      </c>
      <c r="AX24" s="100">
        <v>61078</v>
      </c>
      <c r="AY24" s="245">
        <v>65508</v>
      </c>
      <c r="AZ24" s="244">
        <v>24.4</v>
      </c>
      <c r="BA24" s="100">
        <v>24.099999999999998</v>
      </c>
      <c r="BB24" s="100">
        <v>22.199999999999996</v>
      </c>
      <c r="BC24" s="100">
        <v>20.924999999999997</v>
      </c>
      <c r="BD24" s="100">
        <v>21.2</v>
      </c>
      <c r="BE24" s="100">
        <v>21.4</v>
      </c>
      <c r="BF24" s="100">
        <v>21.725000000000001</v>
      </c>
      <c r="BG24" s="100">
        <v>22.7</v>
      </c>
      <c r="BH24" s="100">
        <v>22.474999999999998</v>
      </c>
      <c r="BI24" s="100">
        <v>22.225000000000001</v>
      </c>
      <c r="BJ24" s="100">
        <v>21.024999999999999</v>
      </c>
      <c r="BK24" s="245">
        <v>20.774999999999999</v>
      </c>
    </row>
    <row r="25" spans="1:63" s="121" customFormat="1" ht="13.8" x14ac:dyDescent="0.3">
      <c r="A25" s="121">
        <v>22</v>
      </c>
      <c r="B25" s="126" t="s">
        <v>129</v>
      </c>
      <c r="C25" s="101" t="s">
        <v>158</v>
      </c>
      <c r="D25" s="249">
        <v>90.3950990088981</v>
      </c>
      <c r="E25" s="134">
        <v>91.386600709054306</v>
      </c>
      <c r="F25" s="134">
        <v>82.613147357715206</v>
      </c>
      <c r="G25" s="134">
        <v>87.278067409595096</v>
      </c>
      <c r="H25" s="134">
        <v>78.493605237469296</v>
      </c>
      <c r="I25" s="134">
        <v>74.836520564225594</v>
      </c>
      <c r="J25" s="134">
        <v>69.976077413626996</v>
      </c>
      <c r="K25" s="134">
        <v>67.882590940138996</v>
      </c>
      <c r="L25" s="134">
        <v>63.674775572014298</v>
      </c>
      <c r="M25" s="134">
        <v>62.288271919749498</v>
      </c>
      <c r="N25" s="134">
        <v>61.602950173880302</v>
      </c>
      <c r="O25" s="250">
        <v>59.875039998113103</v>
      </c>
      <c r="P25" s="145">
        <f t="shared" si="5"/>
        <v>1.0058204892391189</v>
      </c>
      <c r="Q25" s="145">
        <f t="shared" si="6"/>
        <v>1.0108242711823545</v>
      </c>
      <c r="R25" s="145">
        <f t="shared" si="6"/>
        <v>0.80912369353896307</v>
      </c>
      <c r="S25" s="145">
        <f t="shared" si="6"/>
        <v>0.80946437099659718</v>
      </c>
      <c r="T25" s="145">
        <f t="shared" si="6"/>
        <v>0.73242826971856878</v>
      </c>
      <c r="U25" s="145">
        <f t="shared" si="6"/>
        <v>0.63935515219329853</v>
      </c>
      <c r="V25" s="145">
        <f t="shared" si="6"/>
        <v>0.53765301391174092</v>
      </c>
      <c r="W25" s="145">
        <f t="shared" si="6"/>
        <v>0.46434814479980707</v>
      </c>
      <c r="X25" s="145">
        <f t="shared" si="6"/>
        <v>0.46129442222635053</v>
      </c>
      <c r="Y25" s="145">
        <f t="shared" si="6"/>
        <v>0.41672200759840972</v>
      </c>
      <c r="Z25" s="145">
        <f t="shared" si="6"/>
        <v>0.37758705339217707</v>
      </c>
      <c r="AA25" s="145">
        <f t="shared" si="6"/>
        <v>0.35386093790439471</v>
      </c>
      <c r="AB25" s="279">
        <f t="shared" si="3"/>
        <v>0.87997175963882301</v>
      </c>
      <c r="AC25" s="280">
        <f t="shared" si="3"/>
        <v>0.92030816424022466</v>
      </c>
      <c r="AD25" s="280">
        <f t="shared" si="3"/>
        <v>0.82778704767249689</v>
      </c>
      <c r="AE25" s="280">
        <f t="shared" si="3"/>
        <v>0.84551288359985566</v>
      </c>
      <c r="AF25" s="280">
        <f t="shared" si="3"/>
        <v>0.73980777792148256</v>
      </c>
      <c r="AG25" s="280">
        <f t="shared" si="3"/>
        <v>0.70055249767587735</v>
      </c>
      <c r="AH25" s="280">
        <f t="shared" si="3"/>
        <v>0.63455975890842886</v>
      </c>
      <c r="AI25" s="280">
        <f t="shared" si="3"/>
        <v>0.59506983072661845</v>
      </c>
      <c r="AJ25" s="280">
        <f t="shared" si="3"/>
        <v>0.55855066291240607</v>
      </c>
      <c r="AK25" s="280">
        <f t="shared" si="3"/>
        <v>0.5135059515230791</v>
      </c>
      <c r="AL25" s="280">
        <f t="shared" si="3"/>
        <v>0.48726873778034641</v>
      </c>
      <c r="AM25" s="383">
        <f t="shared" si="3"/>
        <v>0.45394268383709707</v>
      </c>
      <c r="AN25" s="100">
        <v>89872</v>
      </c>
      <c r="AO25" s="100">
        <v>90408</v>
      </c>
      <c r="AP25" s="100">
        <v>102102</v>
      </c>
      <c r="AQ25" s="100">
        <v>107822</v>
      </c>
      <c r="AR25" s="100">
        <v>107169</v>
      </c>
      <c r="AS25" s="100">
        <v>117050</v>
      </c>
      <c r="AT25" s="100">
        <v>130151</v>
      </c>
      <c r="AU25" s="100">
        <v>146189</v>
      </c>
      <c r="AV25" s="100">
        <v>138035</v>
      </c>
      <c r="AW25" s="100">
        <v>149472</v>
      </c>
      <c r="AX25" s="100">
        <v>163149</v>
      </c>
      <c r="AY25" s="245">
        <v>169205</v>
      </c>
      <c r="AZ25" s="244">
        <v>102.72500000000001</v>
      </c>
      <c r="BA25" s="100">
        <v>99.3</v>
      </c>
      <c r="BB25" s="100">
        <v>99.800000000000011</v>
      </c>
      <c r="BC25" s="100">
        <v>103.22499999999999</v>
      </c>
      <c r="BD25" s="100">
        <v>106.1</v>
      </c>
      <c r="BE25" s="100">
        <v>106.82499999999999</v>
      </c>
      <c r="BF25" s="100">
        <v>110.27500000000001</v>
      </c>
      <c r="BG25" s="100">
        <v>114.075</v>
      </c>
      <c r="BH25" s="100">
        <v>114</v>
      </c>
      <c r="BI25" s="100">
        <v>121.30000000000001</v>
      </c>
      <c r="BJ25" s="100">
        <v>126.42500000000001</v>
      </c>
      <c r="BK25" s="245">
        <v>131.9</v>
      </c>
    </row>
    <row r="26" spans="1:63" s="121" customFormat="1" ht="13.8" x14ac:dyDescent="0.3">
      <c r="A26" s="121">
        <v>23</v>
      </c>
      <c r="B26" s="126" t="s">
        <v>129</v>
      </c>
      <c r="C26" s="101" t="s">
        <v>159</v>
      </c>
      <c r="D26" s="249">
        <v>74.842240162039801</v>
      </c>
      <c r="E26" s="134">
        <v>77.107100703957798</v>
      </c>
      <c r="F26" s="134">
        <v>90.347415535128505</v>
      </c>
      <c r="G26" s="134">
        <v>80.875035828816294</v>
      </c>
      <c r="H26" s="134">
        <v>86.040719401759901</v>
      </c>
      <c r="I26" s="134">
        <v>81.636077916976504</v>
      </c>
      <c r="J26" s="134">
        <v>77.992384923180595</v>
      </c>
      <c r="K26" s="134">
        <v>80.3807633081896</v>
      </c>
      <c r="L26" s="134">
        <v>79.246428556466995</v>
      </c>
      <c r="M26" s="134">
        <v>81.693659501764202</v>
      </c>
      <c r="N26" s="134">
        <v>76.760743043933104</v>
      </c>
      <c r="O26" s="250">
        <v>75.119471845072894</v>
      </c>
      <c r="P26" s="145">
        <f t="shared" si="5"/>
        <v>0.66803149188674693</v>
      </c>
      <c r="Q26" s="145">
        <f t="shared" si="6"/>
        <v>0.67071815646872701</v>
      </c>
      <c r="R26" s="145">
        <f t="shared" si="6"/>
        <v>0.77640733148108987</v>
      </c>
      <c r="S26" s="145">
        <f t="shared" si="6"/>
        <v>0.64443286609201977</v>
      </c>
      <c r="T26" s="145">
        <f t="shared" si="6"/>
        <v>0.69117894188618534</v>
      </c>
      <c r="U26" s="145">
        <f t="shared" si="6"/>
        <v>0.62917494213513958</v>
      </c>
      <c r="V26" s="145">
        <f t="shared" si="6"/>
        <v>0.58680158093145485</v>
      </c>
      <c r="W26" s="145">
        <f t="shared" si="6"/>
        <v>0.55415518202693947</v>
      </c>
      <c r="X26" s="145">
        <f t="shared" si="6"/>
        <v>0.518109671313848</v>
      </c>
      <c r="Y26" s="145">
        <f t="shared" si="6"/>
        <v>0.52490207600917649</v>
      </c>
      <c r="Z26" s="145">
        <f t="shared" si="6"/>
        <v>0.47862389507247322</v>
      </c>
      <c r="AA26" s="145">
        <f t="shared" si="6"/>
        <v>0.46157775566114412</v>
      </c>
      <c r="AB26" s="279">
        <f t="shared" si="3"/>
        <v>0.77717798714475395</v>
      </c>
      <c r="AC26" s="280">
        <f t="shared" si="3"/>
        <v>0.82050652518178024</v>
      </c>
      <c r="AD26" s="280">
        <f t="shared" si="3"/>
        <v>0.96344884601576652</v>
      </c>
      <c r="AE26" s="280">
        <f t="shared" si="3"/>
        <v>0.84619446328868742</v>
      </c>
      <c r="AF26" s="280">
        <f t="shared" si="3"/>
        <v>0.89462666391224221</v>
      </c>
      <c r="AG26" s="280">
        <f t="shared" si="3"/>
        <v>0.85104068717202508</v>
      </c>
      <c r="AH26" s="280">
        <f t="shared" si="3"/>
        <v>0.81178646810492439</v>
      </c>
      <c r="AI26" s="280">
        <f t="shared" si="3"/>
        <v>0.8430074809458793</v>
      </c>
      <c r="AJ26" s="280">
        <f t="shared" si="3"/>
        <v>0.84058794544117743</v>
      </c>
      <c r="AK26" s="280">
        <f t="shared" si="3"/>
        <v>0.88749222706968167</v>
      </c>
      <c r="AL26" s="280">
        <f t="shared" si="3"/>
        <v>0.82939754774644092</v>
      </c>
      <c r="AM26" s="383">
        <f t="shared" si="3"/>
        <v>0.80751918134988332</v>
      </c>
      <c r="AN26" s="100">
        <v>112034</v>
      </c>
      <c r="AO26" s="100">
        <v>114962</v>
      </c>
      <c r="AP26" s="100">
        <v>116366</v>
      </c>
      <c r="AQ26" s="100">
        <v>125498</v>
      </c>
      <c r="AR26" s="100">
        <v>124484</v>
      </c>
      <c r="AS26" s="100">
        <v>129751</v>
      </c>
      <c r="AT26" s="100">
        <v>132911</v>
      </c>
      <c r="AU26" s="100">
        <v>145051</v>
      </c>
      <c r="AV26" s="100">
        <v>152953</v>
      </c>
      <c r="AW26" s="100">
        <v>155636</v>
      </c>
      <c r="AX26" s="100">
        <v>160378</v>
      </c>
      <c r="AY26" s="245">
        <v>162745</v>
      </c>
      <c r="AZ26" s="244">
        <v>96.3</v>
      </c>
      <c r="BA26" s="100">
        <v>93.974999999999994</v>
      </c>
      <c r="BB26" s="100">
        <v>93.775000000000006</v>
      </c>
      <c r="BC26" s="100">
        <v>95.575000000000003</v>
      </c>
      <c r="BD26" s="100">
        <v>96.174999999999997</v>
      </c>
      <c r="BE26" s="100">
        <v>95.924999999999997</v>
      </c>
      <c r="BF26" s="100">
        <v>96.074999999999989</v>
      </c>
      <c r="BG26" s="100">
        <v>95.350000000000009</v>
      </c>
      <c r="BH26" s="100">
        <v>94.275000000000006</v>
      </c>
      <c r="BI26" s="100">
        <v>92.05</v>
      </c>
      <c r="BJ26" s="100">
        <v>92.55</v>
      </c>
      <c r="BK26" s="245">
        <v>93.025000000000006</v>
      </c>
    </row>
    <row r="27" spans="1:63" s="121" customFormat="1" ht="13.8" x14ac:dyDescent="0.3">
      <c r="A27" s="121">
        <v>24</v>
      </c>
      <c r="B27" s="126" t="s">
        <v>129</v>
      </c>
      <c r="C27" s="101" t="s">
        <v>160</v>
      </c>
      <c r="D27" s="249">
        <v>280.49592049521601</v>
      </c>
      <c r="E27" s="134">
        <v>270.70350673414299</v>
      </c>
      <c r="F27" s="134">
        <v>310.57179579289999</v>
      </c>
      <c r="G27" s="134">
        <v>259.02903538382702</v>
      </c>
      <c r="H27" s="134">
        <v>230.57525940947099</v>
      </c>
      <c r="I27" s="134">
        <v>211.380656840353</v>
      </c>
      <c r="J27" s="134">
        <v>216.30495027205899</v>
      </c>
      <c r="K27" s="134">
        <v>206.978138087437</v>
      </c>
      <c r="L27" s="134">
        <v>202.0295843403</v>
      </c>
      <c r="M27" s="134">
        <v>189.50957043355501</v>
      </c>
      <c r="N27" s="134">
        <v>186.06106080331799</v>
      </c>
      <c r="O27" s="250">
        <v>183.98464441593501</v>
      </c>
      <c r="P27" s="145">
        <f t="shared" si="5"/>
        <v>0.88016944840411204</v>
      </c>
      <c r="Q27" s="145">
        <f t="shared" si="6"/>
        <v>0.86954017028936015</v>
      </c>
      <c r="R27" s="145">
        <f t="shared" si="6"/>
        <v>1.0437318171955812</v>
      </c>
      <c r="S27" s="145">
        <f t="shared" si="6"/>
        <v>0.85266100939740086</v>
      </c>
      <c r="T27" s="145">
        <f t="shared" si="6"/>
        <v>0.72975860757964106</v>
      </c>
      <c r="U27" s="145">
        <f t="shared" si="6"/>
        <v>0.65860930624817893</v>
      </c>
      <c r="V27" s="145">
        <f t="shared" si="6"/>
        <v>0.65095037263139532</v>
      </c>
      <c r="W27" s="145">
        <f t="shared" si="6"/>
        <v>0.62087543109635679</v>
      </c>
      <c r="X27" s="145">
        <f t="shared" si="6"/>
        <v>0.59761988167764613</v>
      </c>
      <c r="Y27" s="145">
        <f t="shared" si="6"/>
        <v>0.54452704807558927</v>
      </c>
      <c r="Z27" s="145">
        <f t="shared" si="6"/>
        <v>0.51800178402326902</v>
      </c>
      <c r="AA27" s="145">
        <f t="shared" si="6"/>
        <v>0.49948457689836273</v>
      </c>
      <c r="AB27" s="279">
        <f t="shared" si="3"/>
        <v>4.0636859180762919</v>
      </c>
      <c r="AC27" s="280">
        <f t="shared" si="3"/>
        <v>3.9189794677400371</v>
      </c>
      <c r="AD27" s="280">
        <f t="shared" si="3"/>
        <v>4.5521699639853423</v>
      </c>
      <c r="AE27" s="280">
        <f t="shared" si="3"/>
        <v>3.6393261030393673</v>
      </c>
      <c r="AF27" s="280">
        <f t="shared" si="3"/>
        <v>3.237279879388852</v>
      </c>
      <c r="AG27" s="280">
        <f t="shared" si="3"/>
        <v>2.8681228879288061</v>
      </c>
      <c r="AH27" s="280">
        <f t="shared" si="3"/>
        <v>2.8640178784781063</v>
      </c>
      <c r="AI27" s="280">
        <f t="shared" si="3"/>
        <v>2.6941508374544356</v>
      </c>
      <c r="AJ27" s="280">
        <f t="shared" si="3"/>
        <v>2.5976159992324011</v>
      </c>
      <c r="AK27" s="280">
        <f t="shared" si="3"/>
        <v>2.2970857022249094</v>
      </c>
      <c r="AL27" s="280">
        <f t="shared" si="3"/>
        <v>2.1889536565096233</v>
      </c>
      <c r="AM27" s="383">
        <f t="shared" si="3"/>
        <v>2.0865851365572441</v>
      </c>
      <c r="AN27" s="100">
        <v>318684</v>
      </c>
      <c r="AO27" s="100">
        <v>311318</v>
      </c>
      <c r="AP27" s="100">
        <v>297559</v>
      </c>
      <c r="AQ27" s="100">
        <v>303789</v>
      </c>
      <c r="AR27" s="100">
        <v>315961</v>
      </c>
      <c r="AS27" s="100">
        <v>320950</v>
      </c>
      <c r="AT27" s="100">
        <v>332291</v>
      </c>
      <c r="AU27" s="100">
        <v>333365</v>
      </c>
      <c r="AV27" s="100">
        <v>338057</v>
      </c>
      <c r="AW27" s="100">
        <v>348026</v>
      </c>
      <c r="AX27" s="100">
        <v>359190</v>
      </c>
      <c r="AY27" s="245">
        <v>368349</v>
      </c>
      <c r="AZ27" s="244">
        <v>69.025000000000006</v>
      </c>
      <c r="BA27" s="100">
        <v>69.074999999999989</v>
      </c>
      <c r="BB27" s="100">
        <v>68.224999999999994</v>
      </c>
      <c r="BC27" s="100">
        <v>71.175000000000011</v>
      </c>
      <c r="BD27" s="100">
        <v>71.224999999999994</v>
      </c>
      <c r="BE27" s="100">
        <v>73.7</v>
      </c>
      <c r="BF27" s="100">
        <v>75.525000000000006</v>
      </c>
      <c r="BG27" s="100">
        <v>76.824999999999989</v>
      </c>
      <c r="BH27" s="100">
        <v>77.775000000000006</v>
      </c>
      <c r="BI27" s="100">
        <v>82.5</v>
      </c>
      <c r="BJ27" s="100">
        <v>85</v>
      </c>
      <c r="BK27" s="245">
        <v>88.174999999999997</v>
      </c>
    </row>
    <row r="28" spans="1:63" s="121" customFormat="1" ht="13.8" x14ac:dyDescent="0.3">
      <c r="A28" s="121">
        <v>25</v>
      </c>
      <c r="B28" s="126" t="s">
        <v>129</v>
      </c>
      <c r="C28" s="101" t="s">
        <v>161</v>
      </c>
      <c r="D28" s="249">
        <v>447.30993636598998</v>
      </c>
      <c r="E28" s="134">
        <v>431.10056932282203</v>
      </c>
      <c r="F28" s="134">
        <v>423.74018884955598</v>
      </c>
      <c r="G28" s="134">
        <v>426.356357734293</v>
      </c>
      <c r="H28" s="134">
        <v>390.62506659097102</v>
      </c>
      <c r="I28" s="134">
        <v>379.00423392541097</v>
      </c>
      <c r="J28" s="134">
        <v>366.21746972631598</v>
      </c>
      <c r="K28" s="134">
        <v>355.64999384012401</v>
      </c>
      <c r="L28" s="134">
        <v>334.01871811965401</v>
      </c>
      <c r="M28" s="134">
        <v>320.90713210617201</v>
      </c>
      <c r="N28" s="134">
        <v>314.20170420588101</v>
      </c>
      <c r="O28" s="250">
        <v>307.153371725966</v>
      </c>
      <c r="P28" s="145">
        <f t="shared" si="5"/>
        <v>2.9635146407885964</v>
      </c>
      <c r="Q28" s="145">
        <f t="shared" si="6"/>
        <v>3.0752699637104501</v>
      </c>
      <c r="R28" s="145">
        <f t="shared" si="6"/>
        <v>2.6853841303561961</v>
      </c>
      <c r="S28" s="145">
        <f t="shared" si="6"/>
        <v>2.5911231440292504</v>
      </c>
      <c r="T28" s="145">
        <f t="shared" si="6"/>
        <v>2.3086860754321625</v>
      </c>
      <c r="U28" s="145">
        <f t="shared" si="6"/>
        <v>2.0649567885399498</v>
      </c>
      <c r="V28" s="145">
        <f t="shared" si="6"/>
        <v>1.9211105909221939</v>
      </c>
      <c r="W28" s="145">
        <f t="shared" si="6"/>
        <v>1.7842718868186329</v>
      </c>
      <c r="X28" s="145">
        <f t="shared" si="6"/>
        <v>1.5941864049276404</v>
      </c>
      <c r="Y28" s="145">
        <f t="shared" si="6"/>
        <v>1.4430250786076941</v>
      </c>
      <c r="Z28" s="145">
        <f t="shared" si="6"/>
        <v>1.3500928310798148</v>
      </c>
      <c r="AA28" s="145">
        <f t="shared" si="6"/>
        <v>1.3020766515863669</v>
      </c>
      <c r="AB28" s="279">
        <f t="shared" si="3"/>
        <v>2.3499339971945887</v>
      </c>
      <c r="AC28" s="280">
        <f t="shared" si="3"/>
        <v>2.2470709894335266</v>
      </c>
      <c r="AD28" s="280">
        <f t="shared" si="3"/>
        <v>2.1627673285673397</v>
      </c>
      <c r="AE28" s="280">
        <f t="shared" si="3"/>
        <v>2.1002776243068619</v>
      </c>
      <c r="AF28" s="280">
        <f t="shared" si="3"/>
        <v>1.8438756978568371</v>
      </c>
      <c r="AG28" s="280">
        <f t="shared" si="3"/>
        <v>1.7520131003139303</v>
      </c>
      <c r="AH28" s="280">
        <f t="shared" si="3"/>
        <v>1.6580304232091272</v>
      </c>
      <c r="AI28" s="280">
        <f t="shared" si="3"/>
        <v>1.575938822820977</v>
      </c>
      <c r="AJ28" s="280">
        <f t="shared" si="3"/>
        <v>1.4547853576639982</v>
      </c>
      <c r="AK28" s="280">
        <f t="shared" si="3"/>
        <v>1.2925471034384133</v>
      </c>
      <c r="AL28" s="280">
        <f t="shared" si="3"/>
        <v>1.1962752872868112</v>
      </c>
      <c r="AM28" s="383">
        <f t="shared" si="3"/>
        <v>1.1376050804665407</v>
      </c>
      <c r="AN28" s="100">
        <v>150939</v>
      </c>
      <c r="AO28" s="100">
        <v>140183</v>
      </c>
      <c r="AP28" s="100">
        <v>157795</v>
      </c>
      <c r="AQ28" s="100">
        <v>164545</v>
      </c>
      <c r="AR28" s="100">
        <v>169198</v>
      </c>
      <c r="AS28" s="100">
        <v>183541</v>
      </c>
      <c r="AT28" s="100">
        <v>190628</v>
      </c>
      <c r="AU28" s="100">
        <v>199325</v>
      </c>
      <c r="AV28" s="100">
        <v>209523</v>
      </c>
      <c r="AW28" s="100">
        <v>222385</v>
      </c>
      <c r="AX28" s="100">
        <v>232726</v>
      </c>
      <c r="AY28" s="245">
        <v>235895</v>
      </c>
      <c r="AZ28" s="244">
        <v>190.35</v>
      </c>
      <c r="BA28" s="100">
        <v>191.85</v>
      </c>
      <c r="BB28" s="100">
        <v>195.92499999999998</v>
      </c>
      <c r="BC28" s="100">
        <v>203</v>
      </c>
      <c r="BD28" s="100">
        <v>211.85000000000002</v>
      </c>
      <c r="BE28" s="100">
        <v>216.32499999999999</v>
      </c>
      <c r="BF28" s="100">
        <v>220.875</v>
      </c>
      <c r="BG28" s="100">
        <v>225.67500000000001</v>
      </c>
      <c r="BH28" s="100">
        <v>229.6</v>
      </c>
      <c r="BI28" s="100">
        <v>248.27499999999998</v>
      </c>
      <c r="BJ28" s="100">
        <v>262.64999999999998</v>
      </c>
      <c r="BK28" s="245">
        <v>270</v>
      </c>
    </row>
    <row r="29" spans="1:63" s="121" customFormat="1" ht="13.8" x14ac:dyDescent="0.3">
      <c r="A29" s="121">
        <v>26</v>
      </c>
      <c r="B29" s="126" t="s">
        <v>129</v>
      </c>
      <c r="C29" s="101" t="s">
        <v>162</v>
      </c>
      <c r="D29" s="249">
        <v>88.655974646689003</v>
      </c>
      <c r="E29" s="134">
        <v>88.549377783609003</v>
      </c>
      <c r="F29" s="134">
        <v>85.321900789035496</v>
      </c>
      <c r="G29" s="134">
        <v>86.258077717909998</v>
      </c>
      <c r="H29" s="134">
        <v>79.293961418196204</v>
      </c>
      <c r="I29" s="134">
        <v>75.418296117153702</v>
      </c>
      <c r="J29" s="134">
        <v>73.265474476015299</v>
      </c>
      <c r="K29" s="134">
        <v>72.680810258733501</v>
      </c>
      <c r="L29" s="134">
        <v>68.464179230568007</v>
      </c>
      <c r="M29" s="134">
        <v>65.856405890339701</v>
      </c>
      <c r="N29" s="134">
        <v>65.006951673249802</v>
      </c>
      <c r="O29" s="250">
        <v>63.218526663792098</v>
      </c>
      <c r="P29" s="145">
        <f t="shared" si="5"/>
        <v>2.5527937644818164</v>
      </c>
      <c r="Q29" s="145">
        <f t="shared" si="6"/>
        <v>2.5335291632173327</v>
      </c>
      <c r="R29" s="145">
        <f t="shared" si="6"/>
        <v>2.3524097267448441</v>
      </c>
      <c r="S29" s="145">
        <f t="shared" si="6"/>
        <v>2.3425054373057601</v>
      </c>
      <c r="T29" s="145">
        <f t="shared" si="6"/>
        <v>2.2499847176152379</v>
      </c>
      <c r="U29" s="145">
        <f t="shared" si="6"/>
        <v>2.1861643027756306</v>
      </c>
      <c r="V29" s="145">
        <f t="shared" si="6"/>
        <v>2.0217300277605701</v>
      </c>
      <c r="W29" s="145">
        <f t="shared" si="6"/>
        <v>1.8863433755186478</v>
      </c>
      <c r="X29" s="145">
        <f t="shared" si="6"/>
        <v>1.6813403543852656</v>
      </c>
      <c r="Y29" s="145">
        <f t="shared" si="6"/>
        <v>1.4930039875388732</v>
      </c>
      <c r="Z29" s="145">
        <f t="shared" si="6"/>
        <v>1.3712810967651732</v>
      </c>
      <c r="AA29" s="145">
        <f t="shared" si="6"/>
        <v>1.3744054321758397</v>
      </c>
      <c r="AB29" s="279">
        <f t="shared" si="3"/>
        <v>1.4678141497796193</v>
      </c>
      <c r="AC29" s="280">
        <f t="shared" si="3"/>
        <v>1.526055627464179</v>
      </c>
      <c r="AD29" s="280">
        <f t="shared" si="3"/>
        <v>1.4442979397212949</v>
      </c>
      <c r="AE29" s="280">
        <f t="shared" si="3"/>
        <v>1.4878495509773177</v>
      </c>
      <c r="AF29" s="280">
        <f t="shared" si="3"/>
        <v>1.3606857386219855</v>
      </c>
      <c r="AG29" s="280">
        <f t="shared" si="3"/>
        <v>1.2870016402244662</v>
      </c>
      <c r="AH29" s="280">
        <f t="shared" si="3"/>
        <v>1.2396865393572809</v>
      </c>
      <c r="AI29" s="280">
        <f t="shared" si="3"/>
        <v>1.2184544888304023</v>
      </c>
      <c r="AJ29" s="280">
        <f t="shared" si="3"/>
        <v>1.1550262206759683</v>
      </c>
      <c r="AK29" s="280">
        <f t="shared" si="3"/>
        <v>1.0903378458665511</v>
      </c>
      <c r="AL29" s="280">
        <f t="shared" si="3"/>
        <v>1.0713959896703718</v>
      </c>
      <c r="AM29" s="383">
        <f t="shared" si="3"/>
        <v>1.040634183766125</v>
      </c>
      <c r="AN29" s="100">
        <v>34729</v>
      </c>
      <c r="AO29" s="100">
        <v>34951</v>
      </c>
      <c r="AP29" s="100">
        <v>36270</v>
      </c>
      <c r="AQ29" s="100">
        <v>36823</v>
      </c>
      <c r="AR29" s="100">
        <v>35242</v>
      </c>
      <c r="AS29" s="100">
        <v>34498</v>
      </c>
      <c r="AT29" s="100">
        <v>36239</v>
      </c>
      <c r="AU29" s="100">
        <v>38530</v>
      </c>
      <c r="AV29" s="100">
        <v>40720</v>
      </c>
      <c r="AW29" s="100">
        <v>44110</v>
      </c>
      <c r="AX29" s="100">
        <v>47406</v>
      </c>
      <c r="AY29" s="245">
        <v>45997</v>
      </c>
      <c r="AZ29" s="244">
        <v>60.4</v>
      </c>
      <c r="BA29" s="100">
        <v>58.025000000000006</v>
      </c>
      <c r="BB29" s="100">
        <v>59.075000000000003</v>
      </c>
      <c r="BC29" s="100">
        <v>57.975000000000001</v>
      </c>
      <c r="BD29" s="100">
        <v>58.274999999999999</v>
      </c>
      <c r="BE29" s="100">
        <v>58.599999999999994</v>
      </c>
      <c r="BF29" s="100">
        <v>59.099999999999994</v>
      </c>
      <c r="BG29" s="100">
        <v>59.65</v>
      </c>
      <c r="BH29" s="100">
        <v>59.274999999999999</v>
      </c>
      <c r="BI29" s="100">
        <v>60.400000000000006</v>
      </c>
      <c r="BJ29" s="100">
        <v>60.674999999999997</v>
      </c>
      <c r="BK29" s="245">
        <v>60.75</v>
      </c>
    </row>
    <row r="30" spans="1:63" s="121" customFormat="1" ht="13.8" x14ac:dyDescent="0.3">
      <c r="A30" s="121">
        <v>27</v>
      </c>
      <c r="B30" s="126" t="s">
        <v>129</v>
      </c>
      <c r="C30" s="101" t="s">
        <v>163</v>
      </c>
      <c r="D30" s="249">
        <v>429.25162127436499</v>
      </c>
      <c r="E30" s="134">
        <v>445.04180057463498</v>
      </c>
      <c r="F30" s="134">
        <v>494.61675301140599</v>
      </c>
      <c r="G30" s="134">
        <v>511.41248550187299</v>
      </c>
      <c r="H30" s="134">
        <v>484.57342932740897</v>
      </c>
      <c r="I30" s="134">
        <v>517.54571446740499</v>
      </c>
      <c r="J30" s="134">
        <v>458.22297449549001</v>
      </c>
      <c r="K30" s="134">
        <v>467.83311863629501</v>
      </c>
      <c r="L30" s="134">
        <v>456.91678889843803</v>
      </c>
      <c r="M30" s="134">
        <v>450.26806640468402</v>
      </c>
      <c r="N30" s="134">
        <v>470.69923782175101</v>
      </c>
      <c r="O30" s="250">
        <v>462.18459256286502</v>
      </c>
      <c r="P30" s="145">
        <f t="shared" si="5"/>
        <v>3.5686213682035581</v>
      </c>
      <c r="Q30" s="145">
        <f t="shared" si="6"/>
        <v>3.9436230124202263</v>
      </c>
      <c r="R30" s="145">
        <f t="shared" si="6"/>
        <v>4.1341052381786314</v>
      </c>
      <c r="S30" s="145">
        <f t="shared" si="6"/>
        <v>3.9833355570759963</v>
      </c>
      <c r="T30" s="145">
        <f t="shared" si="6"/>
        <v>3.824029966756175</v>
      </c>
      <c r="U30" s="145">
        <f t="shared" si="6"/>
        <v>4.0978789072290889</v>
      </c>
      <c r="V30" s="145">
        <f t="shared" si="6"/>
        <v>3.458077810362318</v>
      </c>
      <c r="W30" s="145">
        <f t="shared" si="6"/>
        <v>3.2576185739095274</v>
      </c>
      <c r="X30" s="145">
        <f t="shared" si="6"/>
        <v>3.0318621737728546</v>
      </c>
      <c r="Y30" s="145">
        <f t="shared" si="6"/>
        <v>2.965274693636911</v>
      </c>
      <c r="Z30" s="145">
        <f t="shared" si="6"/>
        <v>3.045926707532006</v>
      </c>
      <c r="AA30" s="145">
        <f t="shared" si="6"/>
        <v>2.9800864818904063</v>
      </c>
      <c r="AB30" s="279">
        <f t="shared" si="3"/>
        <v>1.9788019881266106</v>
      </c>
      <c r="AC30" s="280">
        <f t="shared" si="3"/>
        <v>2.1741172475556181</v>
      </c>
      <c r="AD30" s="280">
        <f t="shared" si="3"/>
        <v>2.2846039400064937</v>
      </c>
      <c r="AE30" s="280">
        <f t="shared" si="3"/>
        <v>2.1755290247872936</v>
      </c>
      <c r="AF30" s="280">
        <f t="shared" si="3"/>
        <v>2.0159061022461109</v>
      </c>
      <c r="AG30" s="280">
        <f t="shared" si="3"/>
        <v>2.126754528323012</v>
      </c>
      <c r="AH30" s="280">
        <f t="shared" si="3"/>
        <v>1.841732212602452</v>
      </c>
      <c r="AI30" s="280">
        <f t="shared" si="3"/>
        <v>1.7876695400699083</v>
      </c>
      <c r="AJ30" s="280">
        <f t="shared" si="3"/>
        <v>1.6615155959943202</v>
      </c>
      <c r="AK30" s="280">
        <f t="shared" si="3"/>
        <v>1.5871274811585621</v>
      </c>
      <c r="AL30" s="280">
        <f t="shared" si="3"/>
        <v>1.5839126367350922</v>
      </c>
      <c r="AM30" s="383">
        <f t="shared" si="3"/>
        <v>1.5421574660088921</v>
      </c>
      <c r="AN30" s="100">
        <v>120285</v>
      </c>
      <c r="AO30" s="100">
        <v>112851</v>
      </c>
      <c r="AP30" s="100">
        <v>119643</v>
      </c>
      <c r="AQ30" s="100">
        <v>128388</v>
      </c>
      <c r="AR30" s="100">
        <v>126718</v>
      </c>
      <c r="AS30" s="100">
        <v>126296</v>
      </c>
      <c r="AT30" s="100">
        <v>132508</v>
      </c>
      <c r="AU30" s="100">
        <v>143612</v>
      </c>
      <c r="AV30" s="100">
        <v>150705</v>
      </c>
      <c r="AW30" s="100">
        <v>151847</v>
      </c>
      <c r="AX30" s="100">
        <v>154534</v>
      </c>
      <c r="AY30" s="245">
        <v>155091</v>
      </c>
      <c r="AZ30" s="244">
        <v>216.92500000000001</v>
      </c>
      <c r="BA30" s="100">
        <v>204.7</v>
      </c>
      <c r="BB30" s="100">
        <v>216.50000000000003</v>
      </c>
      <c r="BC30" s="100">
        <v>235.07499999999999</v>
      </c>
      <c r="BD30" s="100">
        <v>240.375</v>
      </c>
      <c r="BE30" s="100">
        <v>243.35000000000002</v>
      </c>
      <c r="BF30" s="100">
        <v>248.79999999999998</v>
      </c>
      <c r="BG30" s="100">
        <v>261.7</v>
      </c>
      <c r="BH30" s="100">
        <v>275</v>
      </c>
      <c r="BI30" s="100">
        <v>283.7</v>
      </c>
      <c r="BJ30" s="100">
        <v>297.17500000000001</v>
      </c>
      <c r="BK30" s="245">
        <v>299.7</v>
      </c>
    </row>
    <row r="31" spans="1:63" s="121" customFormat="1" ht="13.8" x14ac:dyDescent="0.3">
      <c r="A31" s="121">
        <v>28</v>
      </c>
      <c r="B31" s="126" t="s">
        <v>129</v>
      </c>
      <c r="C31" s="101" t="s">
        <v>164</v>
      </c>
      <c r="D31" s="249">
        <v>69.638874241957595</v>
      </c>
      <c r="E31" s="134">
        <v>70.873083275829998</v>
      </c>
      <c r="F31" s="134">
        <v>73.027060328591404</v>
      </c>
      <c r="G31" s="134">
        <v>70.852131012282896</v>
      </c>
      <c r="H31" s="134">
        <v>66.683986989339004</v>
      </c>
      <c r="I31" s="134">
        <v>66.134850695530702</v>
      </c>
      <c r="J31" s="134">
        <v>64.919214220844907</v>
      </c>
      <c r="K31" s="134">
        <v>64.858787703384607</v>
      </c>
      <c r="L31" s="134">
        <v>60.996277750118601</v>
      </c>
      <c r="M31" s="134">
        <v>58.815346658711299</v>
      </c>
      <c r="N31" s="134">
        <v>59.548615075941299</v>
      </c>
      <c r="O31" s="250">
        <v>57.994824902469801</v>
      </c>
      <c r="P31" s="145">
        <f t="shared" si="5"/>
        <v>2.1404953046645847</v>
      </c>
      <c r="Q31" s="145">
        <f t="shared" si="6"/>
        <v>2.040158993518236</v>
      </c>
      <c r="R31" s="145">
        <f t="shared" si="6"/>
        <v>1.9681721735821311</v>
      </c>
      <c r="S31" s="145">
        <f t="shared" si="6"/>
        <v>1.8355949898257182</v>
      </c>
      <c r="T31" s="145">
        <f t="shared" si="6"/>
        <v>1.7590542348608245</v>
      </c>
      <c r="U31" s="145">
        <f t="shared" si="6"/>
        <v>1.6657393823018587</v>
      </c>
      <c r="V31" s="145">
        <f t="shared" si="6"/>
        <v>1.637885110022326</v>
      </c>
      <c r="W31" s="145">
        <f t="shared" si="6"/>
        <v>1.5472408145085668</v>
      </c>
      <c r="X31" s="145">
        <f t="shared" si="6"/>
        <v>1.4205663456639479</v>
      </c>
      <c r="Y31" s="145">
        <f t="shared" si="6"/>
        <v>1.3749613488570998</v>
      </c>
      <c r="Z31" s="145">
        <f t="shared" si="6"/>
        <v>1.3948098066648233</v>
      </c>
      <c r="AA31" s="145">
        <f t="shared" si="6"/>
        <v>1.2917880588588886</v>
      </c>
      <c r="AB31" s="279">
        <f t="shared" si="3"/>
        <v>1.2980218870821547</v>
      </c>
      <c r="AC31" s="280">
        <f t="shared" si="3"/>
        <v>1.2172277076140834</v>
      </c>
      <c r="AD31" s="280">
        <f t="shared" si="3"/>
        <v>1.1932526197482254</v>
      </c>
      <c r="AE31" s="280">
        <f t="shared" si="3"/>
        <v>1.0674520679816633</v>
      </c>
      <c r="AF31" s="280">
        <f t="shared" si="3"/>
        <v>0.9526283855619857</v>
      </c>
      <c r="AG31" s="280">
        <f t="shared" si="3"/>
        <v>0.92723239671266311</v>
      </c>
      <c r="AH31" s="280">
        <f t="shared" si="3"/>
        <v>0.88265417023582471</v>
      </c>
      <c r="AI31" s="280">
        <f t="shared" si="3"/>
        <v>0.84782729024032166</v>
      </c>
      <c r="AJ31" s="280">
        <f t="shared" si="3"/>
        <v>0.72506719465222702</v>
      </c>
      <c r="AK31" s="280">
        <f t="shared" si="3"/>
        <v>0.70670287364026796</v>
      </c>
      <c r="AL31" s="280">
        <f t="shared" si="3"/>
        <v>0.70222423438610015</v>
      </c>
      <c r="AM31" s="383">
        <f t="shared" si="3"/>
        <v>0.67201419353962677</v>
      </c>
      <c r="AN31" s="100">
        <v>32534</v>
      </c>
      <c r="AO31" s="100">
        <v>34739</v>
      </c>
      <c r="AP31" s="100">
        <v>37104</v>
      </c>
      <c r="AQ31" s="100">
        <v>38599</v>
      </c>
      <c r="AR31" s="100">
        <v>37909</v>
      </c>
      <c r="AS31" s="100">
        <v>39703</v>
      </c>
      <c r="AT31" s="100">
        <v>39636</v>
      </c>
      <c r="AU31" s="100">
        <v>41919</v>
      </c>
      <c r="AV31" s="100">
        <v>42938</v>
      </c>
      <c r="AW31" s="100">
        <v>42776</v>
      </c>
      <c r="AX31" s="100">
        <v>42693</v>
      </c>
      <c r="AY31" s="245">
        <v>44895</v>
      </c>
      <c r="AZ31" s="244">
        <v>53.65</v>
      </c>
      <c r="BA31" s="100">
        <v>58.224999999999994</v>
      </c>
      <c r="BB31" s="100">
        <v>61.2</v>
      </c>
      <c r="BC31" s="100">
        <v>66.375</v>
      </c>
      <c r="BD31" s="100">
        <v>70</v>
      </c>
      <c r="BE31" s="100">
        <v>71.325000000000003</v>
      </c>
      <c r="BF31" s="100">
        <v>73.55</v>
      </c>
      <c r="BG31" s="100">
        <v>76.5</v>
      </c>
      <c r="BH31" s="100">
        <v>84.125</v>
      </c>
      <c r="BI31" s="100">
        <v>83.224999999999994</v>
      </c>
      <c r="BJ31" s="100">
        <v>84.800000000000011</v>
      </c>
      <c r="BK31" s="245">
        <v>86.300000000000011</v>
      </c>
    </row>
    <row r="32" spans="1:63" s="121" customFormat="1" ht="13.8" x14ac:dyDescent="0.3">
      <c r="A32" s="121">
        <v>29</v>
      </c>
      <c r="B32" s="126" t="s">
        <v>129</v>
      </c>
      <c r="C32" s="101" t="s">
        <v>165</v>
      </c>
      <c r="D32" s="249">
        <v>174.943034856879</v>
      </c>
      <c r="E32" s="134">
        <v>161.58142030819801</v>
      </c>
      <c r="F32" s="134">
        <v>174.345031801641</v>
      </c>
      <c r="G32" s="134">
        <v>149.555799592591</v>
      </c>
      <c r="H32" s="134">
        <v>145.400010205255</v>
      </c>
      <c r="I32" s="134">
        <v>127.27195129667599</v>
      </c>
      <c r="J32" s="134">
        <v>133.29454741912099</v>
      </c>
      <c r="K32" s="134">
        <v>135.20155288842699</v>
      </c>
      <c r="L32" s="134">
        <v>121.555219517544</v>
      </c>
      <c r="M32" s="134">
        <v>160.561395208455</v>
      </c>
      <c r="N32" s="134">
        <v>158.90245055172099</v>
      </c>
      <c r="O32" s="250">
        <v>157.616085697595</v>
      </c>
      <c r="P32" s="145">
        <f t="shared" si="5"/>
        <v>3.7318792366756051</v>
      </c>
      <c r="Q32" s="145">
        <f t="shared" si="6"/>
        <v>3.1594661981971375</v>
      </c>
      <c r="R32" s="145">
        <f t="shared" si="6"/>
        <v>3.3370024844321287</v>
      </c>
      <c r="S32" s="145">
        <f t="shared" si="6"/>
        <v>2.8507996338726103</v>
      </c>
      <c r="T32" s="145">
        <f t="shared" si="6"/>
        <v>3.1789761293728409</v>
      </c>
      <c r="U32" s="145">
        <f t="shared" si="6"/>
        <v>2.8134480910908324</v>
      </c>
      <c r="V32" s="145">
        <f t="shared" si="6"/>
        <v>2.8611962010672718</v>
      </c>
      <c r="W32" s="145">
        <f t="shared" si="6"/>
        <v>2.7283130438588836</v>
      </c>
      <c r="X32" s="145">
        <f t="shared" si="6"/>
        <v>2.3327106549260974</v>
      </c>
      <c r="Y32" s="145">
        <f t="shared" si="6"/>
        <v>2.9821953047632799</v>
      </c>
      <c r="Z32" s="145">
        <f t="shared" si="6"/>
        <v>3.0106565091269606</v>
      </c>
      <c r="AA32" s="145">
        <f t="shared" si="6"/>
        <v>2.8900232076276176</v>
      </c>
      <c r="AB32" s="279">
        <f t="shared" si="3"/>
        <v>3.2143874112426092</v>
      </c>
      <c r="AC32" s="280">
        <f t="shared" si="3"/>
        <v>2.9311822278131157</v>
      </c>
      <c r="AD32" s="280">
        <f t="shared" si="3"/>
        <v>3.0215776742052163</v>
      </c>
      <c r="AE32" s="280">
        <f t="shared" si="3"/>
        <v>2.4719966874808432</v>
      </c>
      <c r="AF32" s="280">
        <f t="shared" si="3"/>
        <v>2.7603229274846703</v>
      </c>
      <c r="AG32" s="280">
        <f t="shared" si="3"/>
        <v>2.3536190715982617</v>
      </c>
      <c r="AH32" s="280">
        <f t="shared" si="3"/>
        <v>2.3151462860463914</v>
      </c>
      <c r="AI32" s="280">
        <f t="shared" si="3"/>
        <v>2.279958733363018</v>
      </c>
      <c r="AJ32" s="280">
        <f t="shared" si="3"/>
        <v>2.0150057110243513</v>
      </c>
      <c r="AK32" s="280">
        <f t="shared" si="3"/>
        <v>2.5813729133192123</v>
      </c>
      <c r="AL32" s="280">
        <f t="shared" si="3"/>
        <v>2.460742555969353</v>
      </c>
      <c r="AM32" s="383">
        <f t="shared" si="3"/>
        <v>2.4036002393838358</v>
      </c>
      <c r="AN32" s="100">
        <v>46878</v>
      </c>
      <c r="AO32" s="100">
        <v>51142</v>
      </c>
      <c r="AP32" s="100">
        <v>52246</v>
      </c>
      <c r="AQ32" s="100">
        <v>52461</v>
      </c>
      <c r="AR32" s="100">
        <v>45738</v>
      </c>
      <c r="AS32" s="100">
        <v>45237</v>
      </c>
      <c r="AT32" s="100">
        <v>46587</v>
      </c>
      <c r="AU32" s="100">
        <v>49555</v>
      </c>
      <c r="AV32" s="100">
        <v>52109</v>
      </c>
      <c r="AW32" s="100">
        <v>53840</v>
      </c>
      <c r="AX32" s="100">
        <v>52780</v>
      </c>
      <c r="AY32" s="245">
        <v>54538</v>
      </c>
      <c r="AZ32" s="244">
        <v>54.424999999999997</v>
      </c>
      <c r="BA32" s="100">
        <v>55.125</v>
      </c>
      <c r="BB32" s="100">
        <v>57.7</v>
      </c>
      <c r="BC32" s="100">
        <v>60.5</v>
      </c>
      <c r="BD32" s="100">
        <v>52.674999999999997</v>
      </c>
      <c r="BE32" s="100">
        <v>54.075000000000003</v>
      </c>
      <c r="BF32" s="100">
        <v>57.575000000000003</v>
      </c>
      <c r="BG32" s="100">
        <v>59.300000000000004</v>
      </c>
      <c r="BH32" s="100">
        <v>60.325000000000003</v>
      </c>
      <c r="BI32" s="100">
        <v>62.199999999999996</v>
      </c>
      <c r="BJ32" s="100">
        <v>64.575000000000003</v>
      </c>
      <c r="BK32" s="245">
        <v>65.574999999999989</v>
      </c>
    </row>
    <row r="33" spans="1:63" s="121" customFormat="1" ht="13.8" x14ac:dyDescent="0.3">
      <c r="A33" s="121">
        <v>30</v>
      </c>
      <c r="B33" s="126" t="s">
        <v>129</v>
      </c>
      <c r="C33" s="101" t="s">
        <v>166</v>
      </c>
      <c r="D33" s="249">
        <v>28.645980282145</v>
      </c>
      <c r="E33" s="134">
        <v>29.677839126554201</v>
      </c>
      <c r="F33" s="134">
        <v>31.596832395354799</v>
      </c>
      <c r="G33" s="134">
        <v>33.011315755863599</v>
      </c>
      <c r="H33" s="134">
        <v>31.576857993589499</v>
      </c>
      <c r="I33" s="134">
        <v>31.737491174744399</v>
      </c>
      <c r="J33" s="134">
        <v>31.474782504206399</v>
      </c>
      <c r="K33" s="134">
        <v>33.006156726616197</v>
      </c>
      <c r="L33" s="134">
        <v>33.644402981712702</v>
      </c>
      <c r="M33" s="134">
        <v>31.866605841184601</v>
      </c>
      <c r="N33" s="134">
        <v>30.904497115793799</v>
      </c>
      <c r="O33" s="250">
        <v>30.124539589641198</v>
      </c>
      <c r="P33" s="145">
        <f t="shared" si="5"/>
        <v>0.83907382197261271</v>
      </c>
      <c r="Q33" s="145">
        <f t="shared" si="6"/>
        <v>0.79191586953127868</v>
      </c>
      <c r="R33" s="145">
        <f t="shared" si="6"/>
        <v>0.73698673746541643</v>
      </c>
      <c r="S33" s="145">
        <f t="shared" si="6"/>
        <v>0.70826054529948301</v>
      </c>
      <c r="T33" s="145">
        <f t="shared" si="6"/>
        <v>0.64947567810093787</v>
      </c>
      <c r="U33" s="145">
        <f t="shared" si="6"/>
        <v>0.60844084150807864</v>
      </c>
      <c r="V33" s="145">
        <f t="shared" si="6"/>
        <v>0.5728103389423892</v>
      </c>
      <c r="W33" s="145">
        <f t="shared" si="6"/>
        <v>0.56446833113772499</v>
      </c>
      <c r="X33" s="145">
        <f t="shared" si="6"/>
        <v>0.51203681467290696</v>
      </c>
      <c r="Y33" s="145">
        <f t="shared" si="6"/>
        <v>0.52807367372913416</v>
      </c>
      <c r="Z33" s="145">
        <f t="shared" si="6"/>
        <v>0.53165368603956364</v>
      </c>
      <c r="AA33" s="145">
        <f t="shared" si="6"/>
        <v>0.52645950943956232</v>
      </c>
      <c r="AB33" s="279">
        <f t="shared" si="3"/>
        <v>0.41742776367424406</v>
      </c>
      <c r="AC33" s="280">
        <f t="shared" si="3"/>
        <v>0.40336852363648251</v>
      </c>
      <c r="AD33" s="280">
        <f t="shared" si="3"/>
        <v>0.40212322488520263</v>
      </c>
      <c r="AE33" s="280">
        <f t="shared" si="3"/>
        <v>0.37770384160027004</v>
      </c>
      <c r="AF33" s="280">
        <f t="shared" si="3"/>
        <v>0.35124424909443269</v>
      </c>
      <c r="AG33" s="280">
        <f t="shared" si="3"/>
        <v>0.33215584693610045</v>
      </c>
      <c r="AH33" s="280">
        <f t="shared" si="3"/>
        <v>0.307671383227824</v>
      </c>
      <c r="AI33" s="280">
        <f t="shared" si="3"/>
        <v>0.30610857154292787</v>
      </c>
      <c r="AJ33" s="280">
        <f t="shared" si="3"/>
        <v>0.27600002446031746</v>
      </c>
      <c r="AK33" s="280">
        <f t="shared" si="3"/>
        <v>0.27904208267236957</v>
      </c>
      <c r="AL33" s="280">
        <f t="shared" si="3"/>
        <v>0.27544115076465064</v>
      </c>
      <c r="AM33" s="383">
        <f t="shared" si="3"/>
        <v>0.28048919543427558</v>
      </c>
      <c r="AN33" s="100">
        <v>34140</v>
      </c>
      <c r="AO33" s="100">
        <v>37476</v>
      </c>
      <c r="AP33" s="100">
        <v>42873</v>
      </c>
      <c r="AQ33" s="100">
        <v>46609</v>
      </c>
      <c r="AR33" s="100">
        <v>48619</v>
      </c>
      <c r="AS33" s="100">
        <v>52162</v>
      </c>
      <c r="AT33" s="100">
        <v>54948</v>
      </c>
      <c r="AU33" s="100">
        <v>58473</v>
      </c>
      <c r="AV33" s="100">
        <v>65707</v>
      </c>
      <c r="AW33" s="100">
        <v>60345</v>
      </c>
      <c r="AX33" s="100">
        <v>58129</v>
      </c>
      <c r="AY33" s="245">
        <v>57221</v>
      </c>
      <c r="AZ33" s="244">
        <v>68.625</v>
      </c>
      <c r="BA33" s="100">
        <v>73.575000000000003</v>
      </c>
      <c r="BB33" s="100">
        <v>78.575000000000003</v>
      </c>
      <c r="BC33" s="100">
        <v>87.4</v>
      </c>
      <c r="BD33" s="100">
        <v>89.9</v>
      </c>
      <c r="BE33" s="100">
        <v>95.55</v>
      </c>
      <c r="BF33" s="100">
        <v>102.30000000000001</v>
      </c>
      <c r="BG33" s="100">
        <v>107.825</v>
      </c>
      <c r="BH33" s="100">
        <v>121.9</v>
      </c>
      <c r="BI33" s="100">
        <v>114.2</v>
      </c>
      <c r="BJ33" s="100">
        <v>112.19999999999999</v>
      </c>
      <c r="BK33" s="245">
        <v>107.4</v>
      </c>
    </row>
    <row r="34" spans="1:63" s="121" customFormat="1" ht="13.8" x14ac:dyDescent="0.3">
      <c r="A34" s="121">
        <v>31</v>
      </c>
      <c r="B34" s="126" t="s">
        <v>129</v>
      </c>
      <c r="C34" s="101" t="s">
        <v>167</v>
      </c>
      <c r="D34" s="249">
        <v>159.78296600234299</v>
      </c>
      <c r="E34" s="134">
        <v>158.710681848278</v>
      </c>
      <c r="F34" s="134">
        <v>163.086667044975</v>
      </c>
      <c r="G34" s="134">
        <v>165.84206940853099</v>
      </c>
      <c r="H34" s="134">
        <v>157.58135206395701</v>
      </c>
      <c r="I34" s="134">
        <v>153.848749027758</v>
      </c>
      <c r="J34" s="134">
        <v>150.142294736808</v>
      </c>
      <c r="K34" s="134">
        <v>148.27031046758401</v>
      </c>
      <c r="L34" s="134">
        <v>140.10243890586599</v>
      </c>
      <c r="M34" s="134">
        <v>139.03748542150399</v>
      </c>
      <c r="N34" s="134">
        <v>132.96356779497</v>
      </c>
      <c r="O34" s="250">
        <v>130.56325511045799</v>
      </c>
      <c r="P34" s="145">
        <f t="shared" si="5"/>
        <v>6.0512390078524136</v>
      </c>
      <c r="Q34" s="145">
        <f t="shared" si="6"/>
        <v>6.2241923937518333</v>
      </c>
      <c r="R34" s="145">
        <f t="shared" si="6"/>
        <v>6.2865880442901476</v>
      </c>
      <c r="S34" s="145">
        <f t="shared" si="6"/>
        <v>6.1520966505371879</v>
      </c>
      <c r="T34" s="145">
        <f t="shared" si="6"/>
        <v>6.04477931888285</v>
      </c>
      <c r="U34" s="145">
        <f t="shared" si="6"/>
        <v>5.6597413467151529</v>
      </c>
      <c r="V34" s="145">
        <f t="shared" si="6"/>
        <v>5.8017038810158041</v>
      </c>
      <c r="W34" s="145">
        <f t="shared" si="6"/>
        <v>5.4459087073967529</v>
      </c>
      <c r="X34" s="145">
        <f t="shared" si="6"/>
        <v>5.0066983134712508</v>
      </c>
      <c r="Y34" s="145">
        <f t="shared" si="6"/>
        <v>4.7892764776102776</v>
      </c>
      <c r="Z34" s="145">
        <f t="shared" si="6"/>
        <v>4.5540147205182038</v>
      </c>
      <c r="AA34" s="145">
        <f t="shared" si="6"/>
        <v>4.2458214402932581</v>
      </c>
      <c r="AB34" s="279">
        <f t="shared" si="3"/>
        <v>3.7029656083972875</v>
      </c>
      <c r="AC34" s="280">
        <f t="shared" si="3"/>
        <v>3.7081935011279907</v>
      </c>
      <c r="AD34" s="280">
        <f t="shared" si="3"/>
        <v>3.6628111632784957</v>
      </c>
      <c r="AE34" s="280">
        <f t="shared" si="3"/>
        <v>3.7330797840974896</v>
      </c>
      <c r="AF34" s="280">
        <f t="shared" si="3"/>
        <v>3.4108517762761261</v>
      </c>
      <c r="AG34" s="280">
        <f t="shared" si="3"/>
        <v>3.2440432056459252</v>
      </c>
      <c r="AH34" s="280">
        <f t="shared" si="3"/>
        <v>3.0516726572521948</v>
      </c>
      <c r="AI34" s="280">
        <f t="shared" si="3"/>
        <v>2.9389556088718338</v>
      </c>
      <c r="AJ34" s="280">
        <f t="shared" si="3"/>
        <v>2.7125351191842406</v>
      </c>
      <c r="AK34" s="280">
        <f t="shared" si="3"/>
        <v>2.5279542803909814</v>
      </c>
      <c r="AL34" s="280">
        <f t="shared" si="3"/>
        <v>2.2488552692595349</v>
      </c>
      <c r="AM34" s="383">
        <f t="shared" si="3"/>
        <v>2.1562882759778366</v>
      </c>
      <c r="AN34" s="100">
        <v>26405</v>
      </c>
      <c r="AO34" s="100">
        <v>25499</v>
      </c>
      <c r="AP34" s="100">
        <v>25942</v>
      </c>
      <c r="AQ34" s="100">
        <v>26957</v>
      </c>
      <c r="AR34" s="100">
        <v>26069</v>
      </c>
      <c r="AS34" s="100">
        <v>27183</v>
      </c>
      <c r="AT34" s="100">
        <v>25879</v>
      </c>
      <c r="AU34" s="100">
        <v>27226</v>
      </c>
      <c r="AV34" s="100">
        <v>27983</v>
      </c>
      <c r="AW34" s="100">
        <v>29031</v>
      </c>
      <c r="AX34" s="100">
        <v>29197</v>
      </c>
      <c r="AY34" s="245">
        <v>30751</v>
      </c>
      <c r="AZ34" s="244">
        <v>43.150000000000006</v>
      </c>
      <c r="BA34" s="100">
        <v>42.8</v>
      </c>
      <c r="BB34" s="100">
        <v>44.524999999999999</v>
      </c>
      <c r="BC34" s="100">
        <v>44.424999999999997</v>
      </c>
      <c r="BD34" s="100">
        <v>46.2</v>
      </c>
      <c r="BE34" s="100">
        <v>47.424999999999997</v>
      </c>
      <c r="BF34" s="100">
        <v>49.2</v>
      </c>
      <c r="BG34" s="100">
        <v>50.449999999999996</v>
      </c>
      <c r="BH34" s="100">
        <v>51.649999999999991</v>
      </c>
      <c r="BI34" s="100">
        <v>55</v>
      </c>
      <c r="BJ34" s="100">
        <v>59.125</v>
      </c>
      <c r="BK34" s="245">
        <v>60.55</v>
      </c>
    </row>
    <row r="35" spans="1:63" s="121" customFormat="1" ht="13.8" x14ac:dyDescent="0.3">
      <c r="A35" s="121">
        <v>32</v>
      </c>
      <c r="B35" s="126" t="s">
        <v>129</v>
      </c>
      <c r="C35" s="101" t="s">
        <v>168</v>
      </c>
      <c r="D35" s="249">
        <v>133.341369671677</v>
      </c>
      <c r="E35" s="134">
        <v>127.796261179856</v>
      </c>
      <c r="F35" s="134">
        <v>137.91927075226999</v>
      </c>
      <c r="G35" s="134">
        <v>143.13742053237701</v>
      </c>
      <c r="H35" s="134">
        <v>124.062758414838</v>
      </c>
      <c r="I35" s="134">
        <v>119.190326691035</v>
      </c>
      <c r="J35" s="134">
        <v>119.627697597368</v>
      </c>
      <c r="K35" s="134">
        <v>113.195402028123</v>
      </c>
      <c r="L35" s="134">
        <v>110.35096737927699</v>
      </c>
      <c r="M35" s="134">
        <v>103.629970459769</v>
      </c>
      <c r="N35" s="134">
        <v>101.577903753461</v>
      </c>
      <c r="O35" s="250">
        <v>99.171687117383996</v>
      </c>
      <c r="P35" s="145">
        <f t="shared" si="5"/>
        <v>4.3126029196182607</v>
      </c>
      <c r="Q35" s="145">
        <f t="shared" si="6"/>
        <v>4.2386819628476289</v>
      </c>
      <c r="R35" s="145">
        <f t="shared" si="6"/>
        <v>4.3754725659804574</v>
      </c>
      <c r="S35" s="145">
        <f t="shared" si="6"/>
        <v>4.359692389509533</v>
      </c>
      <c r="T35" s="145">
        <f t="shared" si="6"/>
        <v>3.8982799187694579</v>
      </c>
      <c r="U35" s="145">
        <f t="shared" si="6"/>
        <v>3.8143345715256975</v>
      </c>
      <c r="V35" s="145">
        <f t="shared" si="6"/>
        <v>3.6915292722757513</v>
      </c>
      <c r="W35" s="145">
        <f t="shared" si="6"/>
        <v>3.4238347910868701</v>
      </c>
      <c r="X35" s="145">
        <f t="shared" si="6"/>
        <v>3.1527046277149018</v>
      </c>
      <c r="Y35" s="145">
        <f t="shared" si="6"/>
        <v>2.8736612073586878</v>
      </c>
      <c r="Z35" s="145">
        <f t="shared" si="6"/>
        <v>2.8604630608392045</v>
      </c>
      <c r="AA35" s="145">
        <f t="shared" si="6"/>
        <v>2.7114610284999041</v>
      </c>
      <c r="AB35" s="279">
        <f t="shared" si="3"/>
        <v>2.4819240515900796</v>
      </c>
      <c r="AC35" s="280">
        <f t="shared" si="3"/>
        <v>2.302635336573982</v>
      </c>
      <c r="AD35" s="280">
        <f t="shared" si="3"/>
        <v>2.4080186949326934</v>
      </c>
      <c r="AE35" s="280">
        <f t="shared" si="3"/>
        <v>2.5732569983348679</v>
      </c>
      <c r="AF35" s="280">
        <f t="shared" si="3"/>
        <v>2.1604311434886894</v>
      </c>
      <c r="AG35" s="280">
        <f t="shared" si="3"/>
        <v>1.9973242847261834</v>
      </c>
      <c r="AH35" s="280">
        <f t="shared" si="3"/>
        <v>1.9451658145913495</v>
      </c>
      <c r="AI35" s="280">
        <f t="shared" si="3"/>
        <v>1.8936913764637893</v>
      </c>
      <c r="AJ35" s="280">
        <f t="shared" si="3"/>
        <v>1.8194718446706843</v>
      </c>
      <c r="AK35" s="280">
        <f t="shared" si="3"/>
        <v>1.8414921449981161</v>
      </c>
      <c r="AL35" s="280">
        <f t="shared" si="3"/>
        <v>1.6936707587071447</v>
      </c>
      <c r="AM35" s="383">
        <f t="shared" si="3"/>
        <v>1.6966926795104191</v>
      </c>
      <c r="AN35" s="100">
        <v>30919</v>
      </c>
      <c r="AO35" s="100">
        <v>30150</v>
      </c>
      <c r="AP35" s="100">
        <v>31521</v>
      </c>
      <c r="AQ35" s="100">
        <v>32832</v>
      </c>
      <c r="AR35" s="100">
        <v>31825</v>
      </c>
      <c r="AS35" s="100">
        <v>31248</v>
      </c>
      <c r="AT35" s="100">
        <v>32406</v>
      </c>
      <c r="AU35" s="100">
        <v>33061</v>
      </c>
      <c r="AV35" s="100">
        <v>35002</v>
      </c>
      <c r="AW35" s="100">
        <v>36062</v>
      </c>
      <c r="AX35" s="100">
        <v>35511</v>
      </c>
      <c r="AY35" s="245">
        <v>36575</v>
      </c>
      <c r="AZ35" s="244">
        <v>53.724999999999994</v>
      </c>
      <c r="BA35" s="100">
        <v>55.5</v>
      </c>
      <c r="BB35" s="100">
        <v>57.274999999999999</v>
      </c>
      <c r="BC35" s="100">
        <v>55.624999999999993</v>
      </c>
      <c r="BD35" s="100">
        <v>57.424999999999997</v>
      </c>
      <c r="BE35" s="100">
        <v>59.674999999999997</v>
      </c>
      <c r="BF35" s="100">
        <v>61.5</v>
      </c>
      <c r="BG35" s="100">
        <v>59.774999999999999</v>
      </c>
      <c r="BH35" s="100">
        <v>60.649999999999991</v>
      </c>
      <c r="BI35" s="100">
        <v>56.275000000000006</v>
      </c>
      <c r="BJ35" s="100">
        <v>59.975000000000001</v>
      </c>
      <c r="BK35" s="245">
        <v>58.449999999999996</v>
      </c>
    </row>
    <row r="36" spans="1:63" s="121" customFormat="1" ht="13.8" x14ac:dyDescent="0.3">
      <c r="A36" s="121">
        <v>33</v>
      </c>
      <c r="B36" s="126" t="s">
        <v>184</v>
      </c>
      <c r="C36" s="101" t="s">
        <v>169</v>
      </c>
      <c r="D36" s="249">
        <v>21.281734611737502</v>
      </c>
      <c r="E36" s="134">
        <v>20.771086128107999</v>
      </c>
      <c r="F36" s="134">
        <v>21.860447076197701</v>
      </c>
      <c r="G36" s="134">
        <v>21.054226356001902</v>
      </c>
      <c r="H36" s="134">
        <v>20.518799622845201</v>
      </c>
      <c r="I36" s="134">
        <v>20.182127938426799</v>
      </c>
      <c r="J36" s="134">
        <v>20.000687906217699</v>
      </c>
      <c r="K36" s="134">
        <v>20.005281726993001</v>
      </c>
      <c r="L36" s="134">
        <v>18.349572666668902</v>
      </c>
      <c r="M36" s="134">
        <v>17.666713875724501</v>
      </c>
      <c r="N36" s="134">
        <v>17.086315576533</v>
      </c>
      <c r="O36" s="250">
        <v>16.7443790859923</v>
      </c>
      <c r="P36" s="145">
        <f t="shared" si="5"/>
        <v>0.40356761504413663</v>
      </c>
      <c r="Q36" s="145">
        <f t="shared" ref="Q36:AA39" si="7">(E36*1000)/AO36</f>
        <v>0.4020651192990457</v>
      </c>
      <c r="R36" s="145">
        <f t="shared" si="7"/>
        <v>0.42432639225508956</v>
      </c>
      <c r="S36" s="145">
        <f t="shared" si="7"/>
        <v>0.40356960621050225</v>
      </c>
      <c r="T36" s="145">
        <f t="shared" si="7"/>
        <v>0.38992074991629516</v>
      </c>
      <c r="U36" s="145">
        <f t="shared" si="7"/>
        <v>0.38393881859808238</v>
      </c>
      <c r="V36" s="145">
        <f t="shared" si="7"/>
        <v>0.37169091072695964</v>
      </c>
      <c r="W36" s="145">
        <f t="shared" si="7"/>
        <v>0.36893096776381745</v>
      </c>
      <c r="X36" s="145">
        <f t="shared" si="7"/>
        <v>0.33725252562386554</v>
      </c>
      <c r="Y36" s="145">
        <f t="shared" si="7"/>
        <v>0.31606400951274688</v>
      </c>
      <c r="Z36" s="145">
        <f t="shared" si="7"/>
        <v>0.30545095599651401</v>
      </c>
      <c r="AA36" s="145">
        <f t="shared" si="7"/>
        <v>0.29520078780706427</v>
      </c>
      <c r="AB36" s="279">
        <f t="shared" si="3"/>
        <v>0.19954744127273796</v>
      </c>
      <c r="AC36" s="280">
        <f t="shared" si="3"/>
        <v>0.19295017304326986</v>
      </c>
      <c r="AD36" s="280">
        <f t="shared" si="3"/>
        <v>0.20392208093468009</v>
      </c>
      <c r="AE36" s="280">
        <f t="shared" si="3"/>
        <v>0.19876541284873164</v>
      </c>
      <c r="AF36" s="280">
        <f t="shared" si="3"/>
        <v>0.18687431350496539</v>
      </c>
      <c r="AG36" s="280">
        <f t="shared" si="3"/>
        <v>0.17649434139420023</v>
      </c>
      <c r="AH36" s="280">
        <f t="shared" si="3"/>
        <v>0.17007387675355184</v>
      </c>
      <c r="AI36" s="280">
        <f t="shared" si="3"/>
        <v>0.16626039249526703</v>
      </c>
      <c r="AJ36" s="280">
        <f t="shared" si="3"/>
        <v>0.15208928857578866</v>
      </c>
      <c r="AK36" s="280">
        <f t="shared" si="3"/>
        <v>0.14141856214308188</v>
      </c>
      <c r="AL36" s="280">
        <f t="shared" si="3"/>
        <v>0.13459090647131156</v>
      </c>
      <c r="AM36" s="383">
        <f t="shared" si="3"/>
        <v>0.1327865113877264</v>
      </c>
      <c r="AN36" s="100">
        <v>52734</v>
      </c>
      <c r="AO36" s="100">
        <v>51661</v>
      </c>
      <c r="AP36" s="100">
        <v>51518</v>
      </c>
      <c r="AQ36" s="100">
        <v>52170</v>
      </c>
      <c r="AR36" s="100">
        <v>52623</v>
      </c>
      <c r="AS36" s="100">
        <v>52566</v>
      </c>
      <c r="AT36" s="100">
        <v>53810</v>
      </c>
      <c r="AU36" s="100">
        <v>54225</v>
      </c>
      <c r="AV36" s="100">
        <v>54409</v>
      </c>
      <c r="AW36" s="100">
        <v>55896</v>
      </c>
      <c r="AX36" s="100">
        <v>55938</v>
      </c>
      <c r="AY36" s="245">
        <v>56722</v>
      </c>
      <c r="AZ36" s="244">
        <v>106.64999999999999</v>
      </c>
      <c r="BA36" s="100">
        <v>107.65</v>
      </c>
      <c r="BB36" s="100">
        <v>107.19999999999999</v>
      </c>
      <c r="BC36" s="100">
        <v>105.92500000000001</v>
      </c>
      <c r="BD36" s="100">
        <v>109.8</v>
      </c>
      <c r="BE36" s="100">
        <v>114.35000000000001</v>
      </c>
      <c r="BF36" s="100">
        <v>117.60000000000001</v>
      </c>
      <c r="BG36" s="100">
        <v>120.32499999999999</v>
      </c>
      <c r="BH36" s="100">
        <v>120.65</v>
      </c>
      <c r="BI36" s="100">
        <v>124.92499999999998</v>
      </c>
      <c r="BJ36" s="100">
        <v>126.95</v>
      </c>
      <c r="BK36" s="245">
        <v>126.1</v>
      </c>
    </row>
    <row r="37" spans="1:63" s="121" customFormat="1" ht="13.8" x14ac:dyDescent="0.3">
      <c r="A37" s="121">
        <v>34</v>
      </c>
      <c r="B37" s="126" t="s">
        <v>130</v>
      </c>
      <c r="C37" s="101" t="s">
        <v>170</v>
      </c>
      <c r="D37" s="249">
        <v>327.72232177086198</v>
      </c>
      <c r="E37" s="134">
        <v>396.33269487805597</v>
      </c>
      <c r="F37" s="134">
        <v>326.50278409964</v>
      </c>
      <c r="G37" s="134">
        <v>329.12805513851401</v>
      </c>
      <c r="H37" s="134">
        <v>302.18024857854601</v>
      </c>
      <c r="I37" s="134">
        <v>277.22078528563901</v>
      </c>
      <c r="J37" s="134">
        <v>285.60057779596502</v>
      </c>
      <c r="K37" s="134">
        <v>310.29381905928102</v>
      </c>
      <c r="L37" s="134">
        <v>295.851477469955</v>
      </c>
      <c r="M37" s="134">
        <v>301.12666602881399</v>
      </c>
      <c r="N37" s="134">
        <v>273.32191077565199</v>
      </c>
      <c r="O37" s="250">
        <v>261.66384169567903</v>
      </c>
      <c r="P37" s="145">
        <f t="shared" si="5"/>
        <v>1.4466294186987931</v>
      </c>
      <c r="Q37" s="145">
        <f t="shared" si="7"/>
        <v>1.7402323406150506</v>
      </c>
      <c r="R37" s="145">
        <f t="shared" si="7"/>
        <v>1.3890307247557623</v>
      </c>
      <c r="S37" s="145">
        <f t="shared" si="7"/>
        <v>1.4098559642340651</v>
      </c>
      <c r="T37" s="145">
        <f t="shared" si="7"/>
        <v>1.2646223611672198</v>
      </c>
      <c r="U37" s="145">
        <f t="shared" si="7"/>
        <v>1.1313056185012507</v>
      </c>
      <c r="V37" s="145">
        <f t="shared" si="7"/>
        <v>1.1507892633350458</v>
      </c>
      <c r="W37" s="145">
        <f t="shared" si="7"/>
        <v>1.2412249252341334</v>
      </c>
      <c r="X37" s="145">
        <f t="shared" si="7"/>
        <v>1.1642241527392874</v>
      </c>
      <c r="Y37" s="145">
        <f t="shared" si="7"/>
        <v>1.1734112655774533</v>
      </c>
      <c r="Z37" s="145">
        <f t="shared" si="7"/>
        <v>1.0594611669637881</v>
      </c>
      <c r="AA37" s="145">
        <f t="shared" si="7"/>
        <v>1.0155471271828511</v>
      </c>
      <c r="AB37" s="279">
        <f t="shared" si="3"/>
        <v>1.3993267368525277</v>
      </c>
      <c r="AC37" s="280">
        <f t="shared" si="3"/>
        <v>1.7024600295449139</v>
      </c>
      <c r="AD37" s="280">
        <f t="shared" si="3"/>
        <v>1.3730142308647602</v>
      </c>
      <c r="AE37" s="280">
        <f t="shared" si="3"/>
        <v>1.3804259416525704</v>
      </c>
      <c r="AF37" s="280">
        <f t="shared" si="3"/>
        <v>1.2445644504882454</v>
      </c>
      <c r="AG37" s="280">
        <f t="shared" si="3"/>
        <v>1.1164751723142932</v>
      </c>
      <c r="AH37" s="280">
        <f t="shared" si="3"/>
        <v>1.1369449753024083</v>
      </c>
      <c r="AI37" s="280">
        <f t="shared" si="3"/>
        <v>1.2299824360688973</v>
      </c>
      <c r="AJ37" s="280">
        <f t="shared" si="3"/>
        <v>1.1592926233148706</v>
      </c>
      <c r="AK37" s="280">
        <f t="shared" si="3"/>
        <v>1.1667054088679347</v>
      </c>
      <c r="AL37" s="280">
        <f t="shared" si="3"/>
        <v>1.0462082709115865</v>
      </c>
      <c r="AM37" s="383">
        <f t="shared" si="3"/>
        <v>0.99152649373125812</v>
      </c>
      <c r="AN37" s="100">
        <v>226542</v>
      </c>
      <c r="AO37" s="100">
        <v>227747</v>
      </c>
      <c r="AP37" s="100">
        <v>235058</v>
      </c>
      <c r="AQ37" s="100">
        <v>233448</v>
      </c>
      <c r="AR37" s="100">
        <v>238949</v>
      </c>
      <c r="AS37" s="100">
        <v>245045</v>
      </c>
      <c r="AT37" s="100">
        <v>248178</v>
      </c>
      <c r="AU37" s="100">
        <v>249990</v>
      </c>
      <c r="AV37" s="100">
        <v>254119</v>
      </c>
      <c r="AW37" s="100">
        <v>256625</v>
      </c>
      <c r="AX37" s="100">
        <v>257982</v>
      </c>
      <c r="AY37" s="245">
        <v>257658</v>
      </c>
      <c r="AZ37" s="244">
        <v>234.2</v>
      </c>
      <c r="BA37" s="100">
        <v>232.8</v>
      </c>
      <c r="BB37" s="100">
        <v>237.8</v>
      </c>
      <c r="BC37" s="100">
        <v>238.42499999999998</v>
      </c>
      <c r="BD37" s="100">
        <v>242.8</v>
      </c>
      <c r="BE37" s="100">
        <v>248.3</v>
      </c>
      <c r="BF37" s="100">
        <v>251.20000000000002</v>
      </c>
      <c r="BG37" s="100">
        <v>252.27499999999998</v>
      </c>
      <c r="BH37" s="100">
        <v>255.2</v>
      </c>
      <c r="BI37" s="100">
        <v>258.10000000000002</v>
      </c>
      <c r="BJ37" s="100">
        <v>261.25</v>
      </c>
      <c r="BK37" s="245">
        <v>263.89999999999998</v>
      </c>
    </row>
    <row r="38" spans="1:63" s="121" customFormat="1" ht="13.8" x14ac:dyDescent="0.3">
      <c r="A38" s="121">
        <v>35</v>
      </c>
      <c r="B38" s="126" t="s">
        <v>130</v>
      </c>
      <c r="C38" s="101" t="s">
        <v>171</v>
      </c>
      <c r="D38" s="249">
        <v>399.76491318600199</v>
      </c>
      <c r="E38" s="134">
        <v>395.95372301667197</v>
      </c>
      <c r="F38" s="134">
        <v>412.52733275558103</v>
      </c>
      <c r="G38" s="134">
        <v>364.66393737083399</v>
      </c>
      <c r="H38" s="134">
        <v>379.99110220257</v>
      </c>
      <c r="I38" s="134">
        <v>328.29773175987401</v>
      </c>
      <c r="J38" s="134">
        <v>307.33808718211401</v>
      </c>
      <c r="K38" s="134">
        <v>298.50233299144702</v>
      </c>
      <c r="L38" s="134">
        <v>293.40212752466999</v>
      </c>
      <c r="M38" s="134">
        <v>277.38567914653902</v>
      </c>
      <c r="N38" s="134">
        <v>258.26014199653901</v>
      </c>
      <c r="O38" s="250">
        <v>255.123741861274</v>
      </c>
      <c r="P38" s="145">
        <f t="shared" si="5"/>
        <v>1.0176096882145007</v>
      </c>
      <c r="Q38" s="145">
        <f t="shared" si="7"/>
        <v>0.99797287771556453</v>
      </c>
      <c r="R38" s="145">
        <f t="shared" si="7"/>
        <v>1.0560402337613046</v>
      </c>
      <c r="S38" s="145">
        <f t="shared" si="7"/>
        <v>0.93810019749343754</v>
      </c>
      <c r="T38" s="145">
        <f t="shared" si="7"/>
        <v>0.97705437487001012</v>
      </c>
      <c r="U38" s="145">
        <f t="shared" si="7"/>
        <v>0.85252651799036594</v>
      </c>
      <c r="V38" s="145">
        <f t="shared" si="7"/>
        <v>0.78854174335701666</v>
      </c>
      <c r="W38" s="145">
        <f t="shared" si="7"/>
        <v>0.74856515598483075</v>
      </c>
      <c r="X38" s="145">
        <f t="shared" si="7"/>
        <v>0.71041161329256686</v>
      </c>
      <c r="Y38" s="145">
        <f t="shared" si="7"/>
        <v>0.65745536739416888</v>
      </c>
      <c r="Z38" s="145">
        <f t="shared" si="7"/>
        <v>0.60695828191497281</v>
      </c>
      <c r="AA38" s="145">
        <f t="shared" si="7"/>
        <v>0.59743051942176639</v>
      </c>
      <c r="AB38" s="279">
        <f t="shared" si="3"/>
        <v>0.48497502509523477</v>
      </c>
      <c r="AC38" s="280">
        <f t="shared" si="3"/>
        <v>0.49162369383743726</v>
      </c>
      <c r="AD38" s="280">
        <f t="shared" si="3"/>
        <v>0.51590099453566485</v>
      </c>
      <c r="AE38" s="280">
        <f t="shared" si="3"/>
        <v>0.45435327357442562</v>
      </c>
      <c r="AF38" s="280">
        <f t="shared" si="3"/>
        <v>0.47040245382838575</v>
      </c>
      <c r="AG38" s="280">
        <f t="shared" si="3"/>
        <v>0.40374817126502571</v>
      </c>
      <c r="AH38" s="280">
        <f t="shared" si="3"/>
        <v>0.37402712325923576</v>
      </c>
      <c r="AI38" s="280">
        <f t="shared" si="3"/>
        <v>0.35333037373591814</v>
      </c>
      <c r="AJ38" s="280">
        <f t="shared" si="3"/>
        <v>0.33504867822846868</v>
      </c>
      <c r="AK38" s="280">
        <f t="shared" si="3"/>
        <v>0.31170432536974829</v>
      </c>
      <c r="AL38" s="280">
        <f t="shared" si="3"/>
        <v>0.28793148112663919</v>
      </c>
      <c r="AM38" s="383">
        <f t="shared" si="3"/>
        <v>0.28433963985653277</v>
      </c>
      <c r="AN38" s="100">
        <v>392847</v>
      </c>
      <c r="AO38" s="100">
        <v>396758</v>
      </c>
      <c r="AP38" s="100">
        <v>390636</v>
      </c>
      <c r="AQ38" s="100">
        <v>388726</v>
      </c>
      <c r="AR38" s="100">
        <v>388915</v>
      </c>
      <c r="AS38" s="100">
        <v>385088</v>
      </c>
      <c r="AT38" s="100">
        <v>389755</v>
      </c>
      <c r="AU38" s="100">
        <v>398766</v>
      </c>
      <c r="AV38" s="100">
        <v>413003</v>
      </c>
      <c r="AW38" s="100">
        <v>421908</v>
      </c>
      <c r="AX38" s="100">
        <v>425499</v>
      </c>
      <c r="AY38" s="245">
        <v>427035</v>
      </c>
      <c r="AZ38" s="244">
        <v>824.3</v>
      </c>
      <c r="BA38" s="100">
        <v>805.4</v>
      </c>
      <c r="BB38" s="100">
        <v>799.625</v>
      </c>
      <c r="BC38" s="100">
        <v>802.6</v>
      </c>
      <c r="BD38" s="100">
        <v>807.8</v>
      </c>
      <c r="BE38" s="100">
        <v>813.125</v>
      </c>
      <c r="BF38" s="100">
        <v>821.7</v>
      </c>
      <c r="BG38" s="100">
        <v>844.82499999999993</v>
      </c>
      <c r="BH38" s="100">
        <v>875.69999999999993</v>
      </c>
      <c r="BI38" s="100">
        <v>889.9</v>
      </c>
      <c r="BJ38" s="100">
        <v>896.94999999999993</v>
      </c>
      <c r="BK38" s="245">
        <v>897.25</v>
      </c>
    </row>
    <row r="39" spans="1:63" s="121" customFormat="1" ht="13.8" x14ac:dyDescent="0.3">
      <c r="A39" s="121">
        <v>36</v>
      </c>
      <c r="B39" s="126" t="s">
        <v>130</v>
      </c>
      <c r="C39" s="101" t="s">
        <v>172</v>
      </c>
      <c r="D39" s="249">
        <v>129.47078768788501</v>
      </c>
      <c r="E39" s="134">
        <v>129.23195706041699</v>
      </c>
      <c r="F39" s="134">
        <v>128.281251849722</v>
      </c>
      <c r="G39" s="134">
        <v>122.75012695301</v>
      </c>
      <c r="H39" s="134">
        <v>125.630593923714</v>
      </c>
      <c r="I39" s="134">
        <v>118.666937426269</v>
      </c>
      <c r="J39" s="134">
        <v>111.93231285435699</v>
      </c>
      <c r="K39" s="134">
        <v>109.680066635638</v>
      </c>
      <c r="L39" s="134">
        <v>109.840408490489</v>
      </c>
      <c r="M39" s="134">
        <v>106.21662780896099</v>
      </c>
      <c r="N39" s="134">
        <v>94.511305471981899</v>
      </c>
      <c r="O39" s="250">
        <v>93.851573814344903</v>
      </c>
      <c r="P39" s="145">
        <f t="shared" si="5"/>
        <v>0.6377431491812634</v>
      </c>
      <c r="Q39" s="145">
        <f t="shared" si="7"/>
        <v>0.63442296053223857</v>
      </c>
      <c r="R39" s="145">
        <f t="shared" si="7"/>
        <v>0.62580494204346637</v>
      </c>
      <c r="S39" s="145">
        <f t="shared" si="7"/>
        <v>0.59953564463085252</v>
      </c>
      <c r="T39" s="145">
        <f t="shared" si="7"/>
        <v>0.61363138294126496</v>
      </c>
      <c r="U39" s="145">
        <f t="shared" si="7"/>
        <v>0.58444239607506288</v>
      </c>
      <c r="V39" s="145">
        <f t="shared" si="7"/>
        <v>0.5620531002131921</v>
      </c>
      <c r="W39" s="145">
        <f t="shared" si="7"/>
        <v>0.55428966082444975</v>
      </c>
      <c r="X39" s="145">
        <f t="shared" si="7"/>
        <v>0.56407964303756064</v>
      </c>
      <c r="Y39" s="145">
        <f t="shared" si="7"/>
        <v>0.55057914662686214</v>
      </c>
      <c r="Z39" s="145">
        <f t="shared" si="7"/>
        <v>0.49920931255734624</v>
      </c>
      <c r="AA39" s="145">
        <f t="shared" si="7"/>
        <v>0.49685835043858806</v>
      </c>
      <c r="AB39" s="279">
        <f t="shared" si="3"/>
        <v>0.46689790006449705</v>
      </c>
      <c r="AC39" s="280">
        <f t="shared" si="3"/>
        <v>0.47704672226067546</v>
      </c>
      <c r="AD39" s="280">
        <f t="shared" si="3"/>
        <v>0.48339614451143476</v>
      </c>
      <c r="AE39" s="280">
        <f t="shared" si="3"/>
        <v>0.45922232305652821</v>
      </c>
      <c r="AF39" s="280">
        <f t="shared" si="3"/>
        <v>0.47021837343955836</v>
      </c>
      <c r="AG39" s="280">
        <f t="shared" si="3"/>
        <v>0.43914122463232119</v>
      </c>
      <c r="AH39" s="280">
        <f t="shared" si="3"/>
        <v>0.40687863632990545</v>
      </c>
      <c r="AI39" s="280">
        <f t="shared" si="3"/>
        <v>0.39014696891289641</v>
      </c>
      <c r="AJ39" s="280">
        <f t="shared" si="3"/>
        <v>0.38526975970006666</v>
      </c>
      <c r="AK39" s="280">
        <f t="shared" si="3"/>
        <v>0.36325796104295821</v>
      </c>
      <c r="AL39" s="280">
        <f t="shared" si="3"/>
        <v>0.31824667218446645</v>
      </c>
      <c r="AM39" s="383">
        <f t="shared" si="3"/>
        <v>0.31025313657634679</v>
      </c>
      <c r="AN39" s="100">
        <v>203014</v>
      </c>
      <c r="AO39" s="100">
        <v>203700</v>
      </c>
      <c r="AP39" s="100">
        <v>204986</v>
      </c>
      <c r="AQ39" s="100">
        <v>204742</v>
      </c>
      <c r="AR39" s="100">
        <v>204733</v>
      </c>
      <c r="AS39" s="100">
        <v>203043</v>
      </c>
      <c r="AT39" s="100">
        <v>199149</v>
      </c>
      <c r="AU39" s="100">
        <v>197875</v>
      </c>
      <c r="AV39" s="100">
        <v>194725</v>
      </c>
      <c r="AW39" s="100">
        <v>192918</v>
      </c>
      <c r="AX39" s="100">
        <v>189322</v>
      </c>
      <c r="AY39" s="245">
        <v>188890</v>
      </c>
      <c r="AZ39" s="244">
        <v>277.29999999999995</v>
      </c>
      <c r="BA39" s="100">
        <v>270.89999999999998</v>
      </c>
      <c r="BB39" s="100">
        <v>265.375</v>
      </c>
      <c r="BC39" s="100">
        <v>267.3</v>
      </c>
      <c r="BD39" s="100">
        <v>267.17500000000001</v>
      </c>
      <c r="BE39" s="100">
        <v>270.22500000000002</v>
      </c>
      <c r="BF39" s="100">
        <v>275.10000000000002</v>
      </c>
      <c r="BG39" s="100">
        <v>281.125</v>
      </c>
      <c r="BH39" s="100">
        <v>285.10000000000002</v>
      </c>
      <c r="BI39" s="100">
        <v>292.40000000000003</v>
      </c>
      <c r="BJ39" s="100">
        <v>296.97499999999997</v>
      </c>
      <c r="BK39" s="245">
        <v>302.5</v>
      </c>
    </row>
    <row r="40" spans="1:63" s="121" customFormat="1" ht="13.8" x14ac:dyDescent="0.3">
      <c r="A40" s="121">
        <v>37</v>
      </c>
      <c r="B40" s="126" t="s">
        <v>131</v>
      </c>
      <c r="C40" s="101" t="s">
        <v>173</v>
      </c>
      <c r="D40" s="249">
        <v>11267.0642536247</v>
      </c>
      <c r="E40" s="134">
        <v>11212.947576917901</v>
      </c>
      <c r="F40" s="134">
        <v>10958.2872832372</v>
      </c>
      <c r="G40" s="134">
        <v>10200.1654400223</v>
      </c>
      <c r="H40" s="134">
        <v>9794.0272501120198</v>
      </c>
      <c r="I40" s="134">
        <v>9675.4606117036201</v>
      </c>
      <c r="J40" s="134">
        <v>9565.8041506147601</v>
      </c>
      <c r="K40" s="134">
        <v>9645.0710470373397</v>
      </c>
      <c r="L40" s="134">
        <v>9370.0982084297702</v>
      </c>
      <c r="M40" s="134">
        <v>9183.5417569505498</v>
      </c>
      <c r="N40" s="134">
        <v>8863.2171542422293</v>
      </c>
      <c r="O40" s="250">
        <v>8579.0201177183608</v>
      </c>
      <c r="P40" s="145" t="s">
        <v>306</v>
      </c>
      <c r="Q40" s="145" t="s">
        <v>306</v>
      </c>
      <c r="R40" s="145" t="s">
        <v>306</v>
      </c>
      <c r="S40" s="145" t="s">
        <v>306</v>
      </c>
      <c r="T40" s="145" t="s">
        <v>306</v>
      </c>
      <c r="U40" s="145" t="s">
        <v>306</v>
      </c>
      <c r="V40" s="145" t="s">
        <v>306</v>
      </c>
      <c r="W40" s="145" t="s">
        <v>306</v>
      </c>
      <c r="X40" s="145" t="s">
        <v>306</v>
      </c>
      <c r="Y40" s="145" t="s">
        <v>306</v>
      </c>
      <c r="Z40" s="145" t="s">
        <v>306</v>
      </c>
      <c r="AA40" s="145" t="s">
        <v>306</v>
      </c>
      <c r="AB40" s="279" t="s">
        <v>306</v>
      </c>
      <c r="AC40" s="280" t="s">
        <v>306</v>
      </c>
      <c r="AD40" s="280" t="s">
        <v>306</v>
      </c>
      <c r="AE40" s="280" t="s">
        <v>306</v>
      </c>
      <c r="AF40" s="280" t="s">
        <v>306</v>
      </c>
      <c r="AG40" s="280" t="s">
        <v>306</v>
      </c>
      <c r="AH40" s="280" t="s">
        <v>306</v>
      </c>
      <c r="AI40" s="280" t="s">
        <v>306</v>
      </c>
      <c r="AJ40" s="280" t="s">
        <v>306</v>
      </c>
      <c r="AK40" s="280" t="s">
        <v>306</v>
      </c>
      <c r="AL40" s="280" t="s">
        <v>306</v>
      </c>
      <c r="AM40" s="383" t="s">
        <v>306</v>
      </c>
      <c r="AN40" s="100"/>
      <c r="AO40" s="100"/>
      <c r="AP40" s="100"/>
      <c r="AQ40" s="100"/>
      <c r="AR40" s="100"/>
      <c r="AS40" s="100"/>
      <c r="AT40" s="100"/>
      <c r="AU40" s="100"/>
      <c r="AV40" s="100"/>
      <c r="AW40" s="100"/>
      <c r="AX40" s="100"/>
      <c r="AY40" s="245"/>
      <c r="AZ40" s="244"/>
      <c r="BA40" s="100"/>
      <c r="BB40" s="100"/>
      <c r="BC40" s="100"/>
      <c r="BD40" s="100"/>
      <c r="BE40" s="100"/>
      <c r="BF40" s="100"/>
      <c r="BG40" s="100"/>
      <c r="BH40" s="100"/>
      <c r="BI40" s="100"/>
      <c r="BJ40" s="100"/>
      <c r="BK40" s="245"/>
    </row>
    <row r="41" spans="1:63" s="136" customFormat="1" ht="13.8" x14ac:dyDescent="0.3">
      <c r="A41" s="141"/>
      <c r="B41" s="158"/>
      <c r="C41" s="159" t="s">
        <v>305</v>
      </c>
      <c r="D41" s="246">
        <v>68796.641874950627</v>
      </c>
      <c r="E41" s="247">
        <v>64051.505575776246</v>
      </c>
      <c r="F41" s="247">
        <v>69634.549113288536</v>
      </c>
      <c r="G41" s="247">
        <v>63418.669169410336</v>
      </c>
      <c r="H41" s="247">
        <v>60433.473938160329</v>
      </c>
      <c r="I41" s="247">
        <v>59310.351183142819</v>
      </c>
      <c r="J41" s="247">
        <v>58399.925396173887</v>
      </c>
      <c r="K41" s="247">
        <v>60086.850615076299</v>
      </c>
      <c r="L41" s="247">
        <v>59574.330817468093</v>
      </c>
      <c r="M41" s="247">
        <v>57934.652247911683</v>
      </c>
      <c r="N41" s="247">
        <v>57222.226082550631</v>
      </c>
      <c r="O41" s="248">
        <v>55492.282715342699</v>
      </c>
      <c r="P41" s="246">
        <f>(D41*1000)/AN41</f>
        <v>17.234093977229502</v>
      </c>
      <c r="Q41" s="246">
        <f t="shared" ref="Q41:AA41" si="8">(E41*1000)/AO41</f>
        <v>16.755220632889383</v>
      </c>
      <c r="R41" s="246">
        <f t="shared" si="8"/>
        <v>17.154020157129857</v>
      </c>
      <c r="S41" s="246">
        <f t="shared" si="8"/>
        <v>15.160045382940297</v>
      </c>
      <c r="T41" s="246">
        <f t="shared" si="8"/>
        <v>14.538177527372165</v>
      </c>
      <c r="U41" s="246">
        <f t="shared" si="8"/>
        <v>14.114451600078823</v>
      </c>
      <c r="V41" s="246">
        <f t="shared" si="8"/>
        <v>13.526191139262018</v>
      </c>
      <c r="W41" s="246">
        <f t="shared" si="8"/>
        <v>13.327713607285466</v>
      </c>
      <c r="X41" s="246">
        <f t="shared" si="8"/>
        <v>12.902685438518223</v>
      </c>
      <c r="Y41" s="246">
        <f t="shared" si="8"/>
        <v>12.25205791776399</v>
      </c>
      <c r="Z41" s="246">
        <f t="shared" si="8"/>
        <v>11.837975020103425</v>
      </c>
      <c r="AA41" s="246">
        <f t="shared" si="8"/>
        <v>11.340385523597659</v>
      </c>
      <c r="AB41" s="384">
        <f>(D41*1000)/(AZ41*1000)</f>
        <v>15.098737366798852</v>
      </c>
      <c r="AC41" s="385">
        <f t="shared" ref="AC41:AM41" si="9">(E41*1000)/(BA41*1000)</f>
        <v>14.357943886702962</v>
      </c>
      <c r="AD41" s="385">
        <f t="shared" si="9"/>
        <v>15.511053741251748</v>
      </c>
      <c r="AE41" s="385">
        <f t="shared" si="9"/>
        <v>13.806100798278083</v>
      </c>
      <c r="AF41" s="385">
        <f t="shared" si="9"/>
        <v>13.06133133159574</v>
      </c>
      <c r="AG41" s="385">
        <f t="shared" si="9"/>
        <v>12.695056359668195</v>
      </c>
      <c r="AH41" s="385">
        <f t="shared" si="9"/>
        <v>12.327616407186309</v>
      </c>
      <c r="AI41" s="385">
        <f t="shared" si="9"/>
        <v>12.498889854666277</v>
      </c>
      <c r="AJ41" s="385">
        <f t="shared" si="9"/>
        <v>12.166779329511147</v>
      </c>
      <c r="AK41" s="385">
        <f t="shared" si="9"/>
        <v>11.548761791860239</v>
      </c>
      <c r="AL41" s="385">
        <f t="shared" si="9"/>
        <v>11.232818908278166</v>
      </c>
      <c r="AM41" s="386">
        <f t="shared" si="9"/>
        <v>10.829452932231897</v>
      </c>
      <c r="AN41" s="283">
        <v>3991892</v>
      </c>
      <c r="AO41" s="283">
        <v>3822779</v>
      </c>
      <c r="AP41" s="283">
        <v>4059372</v>
      </c>
      <c r="AQ41" s="283">
        <v>4183277</v>
      </c>
      <c r="AR41" s="283">
        <v>4156881</v>
      </c>
      <c r="AS41" s="283">
        <v>4202101</v>
      </c>
      <c r="AT41" s="283">
        <v>4317544</v>
      </c>
      <c r="AU41" s="283">
        <v>4508414</v>
      </c>
      <c r="AV41" s="283">
        <v>4617204</v>
      </c>
      <c r="AW41" s="283">
        <v>4728565</v>
      </c>
      <c r="AX41" s="283">
        <v>4833785</v>
      </c>
      <c r="AY41" s="284">
        <v>4893333</v>
      </c>
      <c r="AZ41" s="246">
        <v>4556.45</v>
      </c>
      <c r="BA41" s="247">
        <v>4461.05</v>
      </c>
      <c r="BB41" s="247">
        <v>4489.3500000000004</v>
      </c>
      <c r="BC41" s="247">
        <v>4593.5249999999996</v>
      </c>
      <c r="BD41" s="247">
        <v>4626.8999999999996</v>
      </c>
      <c r="BE41" s="247">
        <v>4671.9249999999993</v>
      </c>
      <c r="BF41" s="247">
        <v>4737.3250000000007</v>
      </c>
      <c r="BG41" s="247">
        <v>4807.375</v>
      </c>
      <c r="BH41" s="247">
        <v>4896.4750000000004</v>
      </c>
      <c r="BI41" s="247">
        <v>5016.5249999999996</v>
      </c>
      <c r="BJ41" s="247">
        <v>5094.2</v>
      </c>
      <c r="BK41" s="248">
        <v>5124.2000000000007</v>
      </c>
    </row>
    <row r="42" spans="1:63" s="136" customFormat="1" ht="13.8" x14ac:dyDescent="0.3">
      <c r="A42" s="142"/>
      <c r="B42" s="142"/>
      <c r="C42" s="142"/>
      <c r="D42" s="143"/>
      <c r="E42" s="143"/>
      <c r="F42" s="143"/>
      <c r="G42" s="143"/>
      <c r="H42" s="143"/>
      <c r="I42" s="143"/>
      <c r="J42" s="143"/>
      <c r="K42" s="143"/>
      <c r="L42" s="143"/>
      <c r="M42" s="143"/>
      <c r="N42" s="143"/>
      <c r="O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row>
    <row r="43" spans="1:63" ht="13.8" x14ac:dyDescent="0.3">
      <c r="C43" s="136"/>
      <c r="D43" s="121"/>
      <c r="E43" s="121"/>
      <c r="F43" s="121"/>
      <c r="G43" s="121"/>
      <c r="H43" s="121"/>
      <c r="I43" s="121"/>
      <c r="J43" s="121"/>
      <c r="K43" s="121"/>
      <c r="L43" s="121"/>
      <c r="M43" s="121"/>
      <c r="N43" s="121"/>
      <c r="O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row>
    <row r="44" spans="1:63" ht="26.25" customHeight="1" x14ac:dyDescent="0.3">
      <c r="C44" s="257" t="s">
        <v>362</v>
      </c>
      <c r="D44" s="424" t="s">
        <v>290</v>
      </c>
      <c r="E44" s="430"/>
      <c r="F44" s="430"/>
      <c r="G44" s="430"/>
      <c r="H44" s="430"/>
      <c r="I44" s="430"/>
      <c r="J44" s="430"/>
      <c r="K44" s="430"/>
      <c r="L44" s="430"/>
      <c r="M44" s="430"/>
      <c r="N44" s="430"/>
      <c r="O44" s="431"/>
      <c r="P44" s="427" t="s">
        <v>360</v>
      </c>
      <c r="Q44" s="428"/>
      <c r="R44" s="428"/>
      <c r="S44" s="428"/>
      <c r="T44" s="428"/>
      <c r="U44" s="428"/>
      <c r="V44" s="428"/>
      <c r="W44" s="428"/>
      <c r="X44" s="428"/>
      <c r="Y44" s="428"/>
      <c r="Z44" s="428"/>
      <c r="AA44" s="428"/>
      <c r="AB44" s="427" t="s">
        <v>309</v>
      </c>
      <c r="AC44" s="428"/>
      <c r="AD44" s="428"/>
      <c r="AE44" s="428"/>
      <c r="AF44" s="428"/>
      <c r="AG44" s="428"/>
      <c r="AH44" s="428"/>
      <c r="AI44" s="428"/>
      <c r="AJ44" s="428"/>
      <c r="AK44" s="428"/>
      <c r="AL44" s="428"/>
      <c r="AM44" s="429"/>
      <c r="AN44" s="427" t="s">
        <v>361</v>
      </c>
      <c r="AO44" s="428"/>
      <c r="AP44" s="428"/>
      <c r="AQ44" s="428"/>
      <c r="AR44" s="428"/>
      <c r="AS44" s="428"/>
      <c r="AT44" s="428"/>
      <c r="AU44" s="428"/>
      <c r="AV44" s="428"/>
      <c r="AW44" s="428"/>
      <c r="AX44" s="428"/>
      <c r="AY44" s="429"/>
      <c r="AZ44" s="427" t="s">
        <v>291</v>
      </c>
      <c r="BA44" s="428"/>
      <c r="BB44" s="428"/>
      <c r="BC44" s="428"/>
      <c r="BD44" s="428"/>
      <c r="BE44" s="428"/>
      <c r="BF44" s="428"/>
      <c r="BG44" s="428"/>
      <c r="BH44" s="428"/>
      <c r="BI44" s="428"/>
      <c r="BJ44" s="428"/>
      <c r="BK44" s="429"/>
    </row>
    <row r="45" spans="1:63" ht="13.8" x14ac:dyDescent="0.3">
      <c r="C45" s="263"/>
      <c r="D45" s="242" t="s">
        <v>279</v>
      </c>
      <c r="E45" s="243" t="s">
        <v>280</v>
      </c>
      <c r="F45" s="243" t="s">
        <v>281</v>
      </c>
      <c r="G45" s="243" t="s">
        <v>282</v>
      </c>
      <c r="H45" s="243" t="s">
        <v>283</v>
      </c>
      <c r="I45" s="243" t="s">
        <v>284</v>
      </c>
      <c r="J45" s="243" t="s">
        <v>285</v>
      </c>
      <c r="K45" s="243" t="s">
        <v>286</v>
      </c>
      <c r="L45" s="243" t="s">
        <v>287</v>
      </c>
      <c r="M45" s="243" t="s">
        <v>288</v>
      </c>
      <c r="N45" s="243" t="s">
        <v>340</v>
      </c>
      <c r="O45" s="243" t="s">
        <v>358</v>
      </c>
      <c r="P45" s="374" t="s">
        <v>279</v>
      </c>
      <c r="Q45" s="375" t="s">
        <v>280</v>
      </c>
      <c r="R45" s="375" t="s">
        <v>281</v>
      </c>
      <c r="S45" s="375" t="s">
        <v>282</v>
      </c>
      <c r="T45" s="375" t="s">
        <v>283</v>
      </c>
      <c r="U45" s="375" t="s">
        <v>284</v>
      </c>
      <c r="V45" s="375" t="s">
        <v>285</v>
      </c>
      <c r="W45" s="375" t="s">
        <v>286</v>
      </c>
      <c r="X45" s="375" t="s">
        <v>287</v>
      </c>
      <c r="Y45" s="375" t="s">
        <v>288</v>
      </c>
      <c r="Z45" s="375" t="s">
        <v>340</v>
      </c>
      <c r="AA45" s="375" t="s">
        <v>358</v>
      </c>
      <c r="AB45" s="242" t="s">
        <v>279</v>
      </c>
      <c r="AC45" s="243" t="s">
        <v>280</v>
      </c>
      <c r="AD45" s="243" t="s">
        <v>281</v>
      </c>
      <c r="AE45" s="243" t="s">
        <v>282</v>
      </c>
      <c r="AF45" s="243" t="s">
        <v>283</v>
      </c>
      <c r="AG45" s="243" t="s">
        <v>284</v>
      </c>
      <c r="AH45" s="243" t="s">
        <v>285</v>
      </c>
      <c r="AI45" s="243" t="s">
        <v>286</v>
      </c>
      <c r="AJ45" s="243" t="s">
        <v>287</v>
      </c>
      <c r="AK45" s="243" t="s">
        <v>288</v>
      </c>
      <c r="AL45" s="243" t="s">
        <v>340</v>
      </c>
      <c r="AM45" s="243" t="s">
        <v>358</v>
      </c>
      <c r="AN45" s="374">
        <v>2008</v>
      </c>
      <c r="AO45" s="375">
        <v>2009</v>
      </c>
      <c r="AP45" s="375">
        <v>2010</v>
      </c>
      <c r="AQ45" s="375">
        <v>2011</v>
      </c>
      <c r="AR45" s="375">
        <v>2012</v>
      </c>
      <c r="AS45" s="375">
        <v>2013</v>
      </c>
      <c r="AT45" s="375">
        <v>2014</v>
      </c>
      <c r="AU45" s="375">
        <v>2015</v>
      </c>
      <c r="AV45" s="375">
        <v>2016</v>
      </c>
      <c r="AW45" s="375">
        <v>2017</v>
      </c>
      <c r="AX45" s="375">
        <v>2018</v>
      </c>
      <c r="AY45" s="375">
        <v>2019</v>
      </c>
      <c r="AZ45" s="242">
        <v>2008</v>
      </c>
      <c r="BA45" s="243">
        <v>2009</v>
      </c>
      <c r="BB45" s="243">
        <v>2010</v>
      </c>
      <c r="BC45" s="243">
        <v>2011</v>
      </c>
      <c r="BD45" s="243">
        <v>2012</v>
      </c>
      <c r="BE45" s="243">
        <v>2013</v>
      </c>
      <c r="BF45" s="243">
        <v>2014</v>
      </c>
      <c r="BG45" s="243">
        <v>2015</v>
      </c>
      <c r="BH45" s="243">
        <v>2016</v>
      </c>
      <c r="BI45" s="243">
        <v>2017</v>
      </c>
      <c r="BJ45" s="243">
        <v>2018</v>
      </c>
      <c r="BK45" s="243">
        <v>2019</v>
      </c>
    </row>
    <row r="46" spans="1:63" ht="13.8" x14ac:dyDescent="0.3">
      <c r="B46" s="131"/>
      <c r="C46" s="264" t="s">
        <v>123</v>
      </c>
      <c r="D46" s="116">
        <f>D4</f>
        <v>9541.7958956153798</v>
      </c>
      <c r="E46" s="116">
        <f t="shared" ref="E46:O47" si="10">E4</f>
        <v>9181.1683708911605</v>
      </c>
      <c r="F46" s="116">
        <f t="shared" si="10"/>
        <v>9458.2683471961009</v>
      </c>
      <c r="G46" s="116">
        <f t="shared" si="10"/>
        <v>9461.0870172058603</v>
      </c>
      <c r="H46" s="116">
        <f t="shared" si="10"/>
        <v>9306.7608374420706</v>
      </c>
      <c r="I46" s="116">
        <f t="shared" si="10"/>
        <v>9281.1336850848493</v>
      </c>
      <c r="J46" s="116">
        <f t="shared" si="10"/>
        <v>9226.7212377893302</v>
      </c>
      <c r="K46" s="116">
        <f t="shared" si="10"/>
        <v>9196.1888035804295</v>
      </c>
      <c r="L46" s="116">
        <f t="shared" si="10"/>
        <v>9029.1537938617203</v>
      </c>
      <c r="M46" s="116">
        <f t="shared" si="10"/>
        <v>9131.7763089869204</v>
      </c>
      <c r="N46" s="116">
        <f t="shared" si="10"/>
        <v>8745.6615546098292</v>
      </c>
      <c r="O46" s="116">
        <f t="shared" si="10"/>
        <v>8729.0274770520391</v>
      </c>
      <c r="P46" s="377">
        <f t="shared" ref="P46:P53" si="11">(D46*1000)/AN46</f>
        <v>156.95033959396957</v>
      </c>
      <c r="Q46" s="376">
        <f t="shared" ref="Q46:AA53" si="12">(E46*1000)/AO46</f>
        <v>150.68387281948401</v>
      </c>
      <c r="R46" s="376">
        <f t="shared" si="12"/>
        <v>154.66564759204127</v>
      </c>
      <c r="S46" s="376">
        <f t="shared" si="12"/>
        <v>150.48890577559465</v>
      </c>
      <c r="T46" s="376">
        <f t="shared" si="12"/>
        <v>147.89068548295043</v>
      </c>
      <c r="U46" s="376">
        <f t="shared" si="12"/>
        <v>147.91829922838232</v>
      </c>
      <c r="V46" s="376">
        <f t="shared" si="12"/>
        <v>138.06669715971347</v>
      </c>
      <c r="W46" s="376">
        <f t="shared" si="12"/>
        <v>134.42755157989225</v>
      </c>
      <c r="X46" s="376">
        <f t="shared" si="12"/>
        <v>134.23057404724111</v>
      </c>
      <c r="Y46" s="376">
        <f t="shared" si="12"/>
        <v>127.85126088886133</v>
      </c>
      <c r="Z46" s="376">
        <f t="shared" si="12"/>
        <v>131.63841766801374</v>
      </c>
      <c r="AA46" s="378">
        <f t="shared" si="12"/>
        <v>120.70004807870629</v>
      </c>
      <c r="AB46" s="116">
        <f t="shared" ref="AB46:AB53" si="13">(D46*1000)/(AZ46*1000)</f>
        <v>103.29413689434783</v>
      </c>
      <c r="AC46" s="116">
        <f t="shared" ref="AC46:AM53" si="14">(E46*1000)/(BA46*1000)</f>
        <v>99.578832656086362</v>
      </c>
      <c r="AD46" s="116">
        <f t="shared" si="14"/>
        <v>97.482796672982232</v>
      </c>
      <c r="AE46" s="116">
        <f t="shared" si="14"/>
        <v>89.087448372936549</v>
      </c>
      <c r="AF46" s="116">
        <f t="shared" si="14"/>
        <v>86.173711457796941</v>
      </c>
      <c r="AG46" s="116">
        <f t="shared" si="14"/>
        <v>85.619314438052129</v>
      </c>
      <c r="AH46" s="116">
        <f t="shared" si="14"/>
        <v>85.097728732205042</v>
      </c>
      <c r="AI46" s="116">
        <f t="shared" si="14"/>
        <v>86.146967715039153</v>
      </c>
      <c r="AJ46" s="116">
        <f t="shared" si="14"/>
        <v>87.175030594851279</v>
      </c>
      <c r="AK46" s="116">
        <f t="shared" si="14"/>
        <v>87.868908433840957</v>
      </c>
      <c r="AL46" s="116">
        <f t="shared" si="14"/>
        <v>87.69778445334498</v>
      </c>
      <c r="AM46" s="116">
        <f t="shared" si="14"/>
        <v>88.574606565723357</v>
      </c>
      <c r="AN46" s="377">
        <f>AN4</f>
        <v>60795</v>
      </c>
      <c r="AO46" s="376">
        <f t="shared" ref="AO46:AY47" si="15">AO4</f>
        <v>60930</v>
      </c>
      <c r="AP46" s="376">
        <f t="shared" si="15"/>
        <v>61153</v>
      </c>
      <c r="AQ46" s="376">
        <f t="shared" si="15"/>
        <v>62869</v>
      </c>
      <c r="AR46" s="376">
        <f t="shared" si="15"/>
        <v>62930</v>
      </c>
      <c r="AS46" s="376">
        <f t="shared" si="15"/>
        <v>62745</v>
      </c>
      <c r="AT46" s="376">
        <f t="shared" si="15"/>
        <v>66828</v>
      </c>
      <c r="AU46" s="376">
        <f t="shared" si="15"/>
        <v>68410</v>
      </c>
      <c r="AV46" s="376">
        <f t="shared" si="15"/>
        <v>67266</v>
      </c>
      <c r="AW46" s="376">
        <f t="shared" si="15"/>
        <v>71425</v>
      </c>
      <c r="AX46" s="376">
        <f t="shared" si="15"/>
        <v>66437</v>
      </c>
      <c r="AY46" s="378">
        <f t="shared" si="15"/>
        <v>72320</v>
      </c>
      <c r="AZ46" s="116">
        <f>AZ4</f>
        <v>92.375</v>
      </c>
      <c r="BA46" s="116">
        <f t="shared" ref="BA46:BK47" si="16">BA4</f>
        <v>92.199999999999989</v>
      </c>
      <c r="BB46" s="116">
        <f t="shared" si="16"/>
        <v>97.024999999999991</v>
      </c>
      <c r="BC46" s="116">
        <f t="shared" si="16"/>
        <v>106.19999999999999</v>
      </c>
      <c r="BD46" s="116">
        <f t="shared" si="16"/>
        <v>108.00000000000001</v>
      </c>
      <c r="BE46" s="116">
        <f t="shared" si="16"/>
        <v>108.39999999999999</v>
      </c>
      <c r="BF46" s="116">
        <f t="shared" si="16"/>
        <v>108.425</v>
      </c>
      <c r="BG46" s="116">
        <f t="shared" si="16"/>
        <v>106.75</v>
      </c>
      <c r="BH46" s="116">
        <f t="shared" si="16"/>
        <v>103.575</v>
      </c>
      <c r="BI46" s="116">
        <f t="shared" si="16"/>
        <v>103.925</v>
      </c>
      <c r="BJ46" s="116">
        <f t="shared" si="16"/>
        <v>99.725000000000009</v>
      </c>
      <c r="BK46" s="116">
        <f t="shared" si="16"/>
        <v>98.550000000000011</v>
      </c>
    </row>
    <row r="47" spans="1:63" ht="13.8" x14ac:dyDescent="0.3">
      <c r="B47" s="131"/>
      <c r="C47" s="264" t="s">
        <v>124</v>
      </c>
      <c r="D47" s="116">
        <f>D5</f>
        <v>810.72713178457604</v>
      </c>
      <c r="E47" s="116">
        <f t="shared" si="10"/>
        <v>676.60187066262404</v>
      </c>
      <c r="F47" s="116">
        <f t="shared" si="10"/>
        <v>917.99757017052605</v>
      </c>
      <c r="G47" s="116">
        <f t="shared" si="10"/>
        <v>934.75283945068895</v>
      </c>
      <c r="H47" s="116">
        <f t="shared" si="10"/>
        <v>969.128795902928</v>
      </c>
      <c r="I47" s="116">
        <f t="shared" si="10"/>
        <v>963.75130518733397</v>
      </c>
      <c r="J47" s="116">
        <f t="shared" si="10"/>
        <v>1004.71210633541</v>
      </c>
      <c r="K47" s="116">
        <f t="shared" si="10"/>
        <v>977.53545040285701</v>
      </c>
      <c r="L47" s="116">
        <f t="shared" si="10"/>
        <v>1102.81462285824</v>
      </c>
      <c r="M47" s="116">
        <f t="shared" si="10"/>
        <v>1140.1362379390901</v>
      </c>
      <c r="N47" s="116">
        <f t="shared" si="10"/>
        <v>1108.4816669345801</v>
      </c>
      <c r="O47" s="116">
        <f t="shared" si="10"/>
        <v>1118.58554929448</v>
      </c>
      <c r="P47" s="251">
        <f t="shared" si="11"/>
        <v>30.9036796441479</v>
      </c>
      <c r="Q47" s="116">
        <f t="shared" si="12"/>
        <v>29.38936107473825</v>
      </c>
      <c r="R47" s="116">
        <f t="shared" si="12"/>
        <v>33.632444409984465</v>
      </c>
      <c r="S47" s="116">
        <f t="shared" si="12"/>
        <v>36.058821874423828</v>
      </c>
      <c r="T47" s="116">
        <f t="shared" si="12"/>
        <v>38.537012720809926</v>
      </c>
      <c r="U47" s="116">
        <f t="shared" si="12"/>
        <v>43.234996419511639</v>
      </c>
      <c r="V47" s="116">
        <f t="shared" si="12"/>
        <v>48.960192307168754</v>
      </c>
      <c r="W47" s="116">
        <f t="shared" si="12"/>
        <v>45.523934727465054</v>
      </c>
      <c r="X47" s="116">
        <f t="shared" si="12"/>
        <v>46.644445411252377</v>
      </c>
      <c r="Y47" s="116">
        <f t="shared" si="12"/>
        <v>43.802537090902071</v>
      </c>
      <c r="Z47" s="116">
        <f t="shared" si="12"/>
        <v>42.656879355598399</v>
      </c>
      <c r="AA47" s="252">
        <f t="shared" si="12"/>
        <v>42.811755560872626</v>
      </c>
      <c r="AB47" s="116">
        <f t="shared" si="13"/>
        <v>95.661018499654958</v>
      </c>
      <c r="AC47" s="116">
        <f t="shared" si="14"/>
        <v>85.375630367523542</v>
      </c>
      <c r="AD47" s="116">
        <f t="shared" si="14"/>
        <v>113.68390961864101</v>
      </c>
      <c r="AE47" s="116">
        <f t="shared" si="14"/>
        <v>110.62163780481525</v>
      </c>
      <c r="AF47" s="116">
        <f t="shared" si="14"/>
        <v>110.4420280231257</v>
      </c>
      <c r="AG47" s="116">
        <f t="shared" si="14"/>
        <v>107.08347835414824</v>
      </c>
      <c r="AH47" s="116">
        <f t="shared" si="14"/>
        <v>111.01791230225525</v>
      </c>
      <c r="AI47" s="116">
        <f t="shared" si="14"/>
        <v>115.3434159767383</v>
      </c>
      <c r="AJ47" s="116">
        <f t="shared" si="14"/>
        <v>132.8692316696675</v>
      </c>
      <c r="AK47" s="116">
        <f t="shared" si="14"/>
        <v>139.89401692504171</v>
      </c>
      <c r="AL47" s="116">
        <f t="shared" si="14"/>
        <v>136.01002048277056</v>
      </c>
      <c r="AM47" s="116">
        <f t="shared" si="14"/>
        <v>139.82319366181</v>
      </c>
      <c r="AN47" s="251">
        <f>AN5</f>
        <v>26234</v>
      </c>
      <c r="AO47" s="116">
        <f t="shared" si="15"/>
        <v>23022</v>
      </c>
      <c r="AP47" s="116">
        <f t="shared" si="15"/>
        <v>27295</v>
      </c>
      <c r="AQ47" s="116">
        <f t="shared" si="15"/>
        <v>25923</v>
      </c>
      <c r="AR47" s="116">
        <f t="shared" si="15"/>
        <v>25148</v>
      </c>
      <c r="AS47" s="116">
        <f t="shared" si="15"/>
        <v>22291</v>
      </c>
      <c r="AT47" s="116">
        <f t="shared" si="15"/>
        <v>20521</v>
      </c>
      <c r="AU47" s="116">
        <f t="shared" si="15"/>
        <v>21473</v>
      </c>
      <c r="AV47" s="116">
        <f t="shared" si="15"/>
        <v>23643</v>
      </c>
      <c r="AW47" s="116">
        <f t="shared" si="15"/>
        <v>26029</v>
      </c>
      <c r="AX47" s="116">
        <f t="shared" si="15"/>
        <v>25986</v>
      </c>
      <c r="AY47" s="252">
        <f t="shared" si="15"/>
        <v>26128</v>
      </c>
      <c r="AZ47" s="116">
        <f>AZ5</f>
        <v>8.4750000000000014</v>
      </c>
      <c r="BA47" s="116">
        <f t="shared" si="16"/>
        <v>7.9249999999999989</v>
      </c>
      <c r="BB47" s="116">
        <f t="shared" si="16"/>
        <v>8.0749999999999993</v>
      </c>
      <c r="BC47" s="116">
        <f t="shared" si="16"/>
        <v>8.4499999999999993</v>
      </c>
      <c r="BD47" s="116">
        <f t="shared" si="16"/>
        <v>8.7750000000000004</v>
      </c>
      <c r="BE47" s="116">
        <f t="shared" si="16"/>
        <v>8.9999999999999982</v>
      </c>
      <c r="BF47" s="116">
        <f t="shared" si="16"/>
        <v>9.0500000000000007</v>
      </c>
      <c r="BG47" s="116">
        <f t="shared" si="16"/>
        <v>8.4749999999999996</v>
      </c>
      <c r="BH47" s="116">
        <f t="shared" si="16"/>
        <v>8.2999999999999989</v>
      </c>
      <c r="BI47" s="116">
        <f t="shared" si="16"/>
        <v>8.15</v>
      </c>
      <c r="BJ47" s="116">
        <f t="shared" si="16"/>
        <v>8.15</v>
      </c>
      <c r="BK47" s="116">
        <f t="shared" si="16"/>
        <v>8</v>
      </c>
    </row>
    <row r="48" spans="1:63" ht="13.8" x14ac:dyDescent="0.3">
      <c r="B48" s="131"/>
      <c r="C48" s="264" t="s">
        <v>125</v>
      </c>
      <c r="D48" s="116">
        <f>SUM(D6:D17)</f>
        <v>18425.549301066516</v>
      </c>
      <c r="E48" s="116">
        <f t="shared" ref="E48:O48" si="17">SUM(E6:E17)</f>
        <v>14692.08115962217</v>
      </c>
      <c r="F48" s="116">
        <f t="shared" si="17"/>
        <v>17659.716825857537</v>
      </c>
      <c r="G48" s="116">
        <f t="shared" si="17"/>
        <v>16609.028445385367</v>
      </c>
      <c r="H48" s="116">
        <f t="shared" si="17"/>
        <v>15848.453453790558</v>
      </c>
      <c r="I48" s="116">
        <f t="shared" si="17"/>
        <v>14868.176565871257</v>
      </c>
      <c r="J48" s="116">
        <f t="shared" si="17"/>
        <v>14880.630271348688</v>
      </c>
      <c r="K48" s="116">
        <f t="shared" si="17"/>
        <v>15026.843746839755</v>
      </c>
      <c r="L48" s="116">
        <f t="shared" si="17"/>
        <v>14948.886693024857</v>
      </c>
      <c r="M48" s="116">
        <f t="shared" si="17"/>
        <v>15002.879836588687</v>
      </c>
      <c r="N48" s="116">
        <f t="shared" si="17"/>
        <v>14880.723762805308</v>
      </c>
      <c r="O48" s="116">
        <f t="shared" si="17"/>
        <v>14833.80676693331</v>
      </c>
      <c r="P48" s="251">
        <f t="shared" si="11"/>
        <v>28.385034871445452</v>
      </c>
      <c r="Q48" s="116">
        <f t="shared" si="12"/>
        <v>29.557011723805154</v>
      </c>
      <c r="R48" s="116">
        <f t="shared" si="12"/>
        <v>28.750890259474492</v>
      </c>
      <c r="S48" s="116">
        <f t="shared" si="12"/>
        <v>25.838884810926967</v>
      </c>
      <c r="T48" s="116">
        <f t="shared" si="12"/>
        <v>26.642593735253623</v>
      </c>
      <c r="U48" s="116">
        <f t="shared" si="12"/>
        <v>25.94912956935438</v>
      </c>
      <c r="V48" s="116">
        <f t="shared" si="12"/>
        <v>26.146230430865103</v>
      </c>
      <c r="W48" s="116">
        <f t="shared" si="12"/>
        <v>25.191311022699999</v>
      </c>
      <c r="X48" s="116">
        <f t="shared" si="12"/>
        <v>24.501109914141153</v>
      </c>
      <c r="Y48" s="116">
        <f t="shared" si="12"/>
        <v>23.98718344848492</v>
      </c>
      <c r="Z48" s="116">
        <f t="shared" si="12"/>
        <v>23.09889472632759</v>
      </c>
      <c r="AA48" s="252">
        <f t="shared" si="12"/>
        <v>22.939822415769687</v>
      </c>
      <c r="AB48" s="116">
        <f t="shared" si="13"/>
        <v>27.671183481984627</v>
      </c>
      <c r="AC48" s="116">
        <f t="shared" si="14"/>
        <v>24.312561905712677</v>
      </c>
      <c r="AD48" s="116">
        <f t="shared" si="14"/>
        <v>29.796628549976859</v>
      </c>
      <c r="AE48" s="116">
        <f t="shared" si="14"/>
        <v>27.634505129379587</v>
      </c>
      <c r="AF48" s="116">
        <f t="shared" si="14"/>
        <v>26.883428953463486</v>
      </c>
      <c r="AG48" s="116">
        <f t="shared" si="14"/>
        <v>25.783710337069724</v>
      </c>
      <c r="AH48" s="116">
        <f t="shared" si="14"/>
        <v>26.124702021328453</v>
      </c>
      <c r="AI48" s="116">
        <f t="shared" si="14"/>
        <v>26.933447590338762</v>
      </c>
      <c r="AJ48" s="116">
        <f t="shared" si="14"/>
        <v>27.286459237062804</v>
      </c>
      <c r="AK48" s="116">
        <f t="shared" si="14"/>
        <v>26.765763947350578</v>
      </c>
      <c r="AL48" s="116">
        <f t="shared" si="14"/>
        <v>26.407673048456623</v>
      </c>
      <c r="AM48" s="116">
        <f t="shared" si="14"/>
        <v>26.512612630801272</v>
      </c>
      <c r="AN48" s="251">
        <f>SUM(AN6:AN17)</f>
        <v>649129</v>
      </c>
      <c r="AO48" s="116">
        <f t="shared" ref="AO48:AY48" si="18">SUM(AO6:AO17)</f>
        <v>497076</v>
      </c>
      <c r="AP48" s="116">
        <f t="shared" si="18"/>
        <v>614232</v>
      </c>
      <c r="AQ48" s="116">
        <f t="shared" si="18"/>
        <v>642792</v>
      </c>
      <c r="AR48" s="116">
        <f t="shared" si="18"/>
        <v>594854</v>
      </c>
      <c r="AS48" s="116">
        <f t="shared" si="18"/>
        <v>572974</v>
      </c>
      <c r="AT48" s="116">
        <f t="shared" si="18"/>
        <v>569131</v>
      </c>
      <c r="AU48" s="116">
        <f t="shared" si="18"/>
        <v>596509</v>
      </c>
      <c r="AV48" s="116">
        <f t="shared" si="18"/>
        <v>610131</v>
      </c>
      <c r="AW48" s="116">
        <f t="shared" si="18"/>
        <v>625454</v>
      </c>
      <c r="AX48" s="116">
        <f t="shared" si="18"/>
        <v>644218</v>
      </c>
      <c r="AY48" s="252">
        <f t="shared" si="18"/>
        <v>646640</v>
      </c>
      <c r="AZ48" s="116">
        <f>SUM(AZ6:AZ17)</f>
        <v>665.875</v>
      </c>
      <c r="BA48" s="116">
        <f t="shared" ref="BA48:BK48" si="19">SUM(BA6:BA17)</f>
        <v>604.29999999999995</v>
      </c>
      <c r="BB48" s="116">
        <f t="shared" si="19"/>
        <v>592.67499999999995</v>
      </c>
      <c r="BC48" s="116">
        <f t="shared" si="19"/>
        <v>601.02499999999998</v>
      </c>
      <c r="BD48" s="116">
        <f t="shared" si="19"/>
        <v>589.52499999999986</v>
      </c>
      <c r="BE48" s="116">
        <f t="shared" si="19"/>
        <v>576.65</v>
      </c>
      <c r="BF48" s="116">
        <f t="shared" si="19"/>
        <v>569.6</v>
      </c>
      <c r="BG48" s="116">
        <f t="shared" si="19"/>
        <v>557.92499999999995</v>
      </c>
      <c r="BH48" s="116">
        <f t="shared" si="19"/>
        <v>547.85</v>
      </c>
      <c r="BI48" s="116">
        <f t="shared" si="19"/>
        <v>560.52500000000009</v>
      </c>
      <c r="BJ48" s="116">
        <f t="shared" si="19"/>
        <v>563.5</v>
      </c>
      <c r="BK48" s="116">
        <f t="shared" si="19"/>
        <v>559.5</v>
      </c>
    </row>
    <row r="49" spans="2:63" ht="12" customHeight="1" x14ac:dyDescent="0.3">
      <c r="B49" s="131"/>
      <c r="C49" s="266" t="s">
        <v>292</v>
      </c>
      <c r="D49" s="116">
        <f>D18</f>
        <v>10280.605562327401</v>
      </c>
      <c r="E49" s="116">
        <f t="shared" ref="E49:O50" si="20">E18</f>
        <v>10561.0843296073</v>
      </c>
      <c r="F49" s="116">
        <f t="shared" si="20"/>
        <v>13005.825756292101</v>
      </c>
      <c r="G49" s="116">
        <f t="shared" si="20"/>
        <v>10636.0232453928</v>
      </c>
      <c r="H49" s="116">
        <f t="shared" si="20"/>
        <v>9938.2898144433802</v>
      </c>
      <c r="I49" s="116">
        <f t="shared" si="20"/>
        <v>9573.43057049651</v>
      </c>
      <c r="J49" s="116">
        <f t="shared" si="20"/>
        <v>8452.2963344722393</v>
      </c>
      <c r="K49" s="116">
        <f t="shared" si="20"/>
        <v>8336.7253775990102</v>
      </c>
      <c r="L49" s="116">
        <f t="shared" si="20"/>
        <v>8479.1851371251505</v>
      </c>
      <c r="M49" s="116">
        <f t="shared" si="20"/>
        <v>8383.7313827041598</v>
      </c>
      <c r="N49" s="116">
        <f t="shared" si="20"/>
        <v>8231.4011851770392</v>
      </c>
      <c r="O49" s="116">
        <f t="shared" si="20"/>
        <v>7088.3681031716897</v>
      </c>
      <c r="P49" s="251">
        <f t="shared" si="11"/>
        <v>82.517482260006261</v>
      </c>
      <c r="Q49" s="116">
        <f t="shared" si="12"/>
        <v>86.802481586015219</v>
      </c>
      <c r="R49" s="116">
        <f t="shared" si="12"/>
        <v>106.56931487198648</v>
      </c>
      <c r="S49" s="116">
        <f t="shared" si="12"/>
        <v>85.238888317688065</v>
      </c>
      <c r="T49" s="116">
        <f t="shared" si="12"/>
        <v>71.021773380427632</v>
      </c>
      <c r="U49" s="116">
        <f t="shared" si="12"/>
        <v>70.517833591117423</v>
      </c>
      <c r="V49" s="116">
        <f t="shared" si="12"/>
        <v>59.967905201758384</v>
      </c>
      <c r="W49" s="116">
        <f t="shared" si="12"/>
        <v>57.889906100958335</v>
      </c>
      <c r="X49" s="116">
        <f t="shared" si="12"/>
        <v>61.437137805767179</v>
      </c>
      <c r="Y49" s="116">
        <f t="shared" si="12"/>
        <v>63.553559709998488</v>
      </c>
      <c r="Z49" s="116">
        <f t="shared" si="12"/>
        <v>62.984170060272703</v>
      </c>
      <c r="AA49" s="252">
        <f t="shared" si="12"/>
        <v>52.687519349257371</v>
      </c>
      <c r="AB49" s="116">
        <f t="shared" si="13"/>
        <v>200.40166788162574</v>
      </c>
      <c r="AC49" s="116">
        <f t="shared" si="14"/>
        <v>203.39112815806067</v>
      </c>
      <c r="AD49" s="116">
        <f t="shared" si="14"/>
        <v>253.77220987887026</v>
      </c>
      <c r="AE49" s="116">
        <f t="shared" si="14"/>
        <v>199.92524897354886</v>
      </c>
      <c r="AF49" s="116">
        <f t="shared" si="14"/>
        <v>184.89841515243495</v>
      </c>
      <c r="AG49" s="116">
        <f t="shared" si="14"/>
        <v>172.96170859072288</v>
      </c>
      <c r="AH49" s="116">
        <f t="shared" si="14"/>
        <v>149.07048208945747</v>
      </c>
      <c r="AI49" s="116">
        <f t="shared" si="14"/>
        <v>146.45103869299973</v>
      </c>
      <c r="AJ49" s="116">
        <f t="shared" si="14"/>
        <v>148.49711273424086</v>
      </c>
      <c r="AK49" s="116">
        <f t="shared" si="14"/>
        <v>144.8592895499639</v>
      </c>
      <c r="AL49" s="116">
        <f t="shared" si="14"/>
        <v>142.84427219396164</v>
      </c>
      <c r="AM49" s="116">
        <f t="shared" si="14"/>
        <v>121.16868552430239</v>
      </c>
      <c r="AN49" s="251">
        <f>AN18</f>
        <v>124587</v>
      </c>
      <c r="AO49" s="116">
        <f t="shared" ref="AO49:AY50" si="21">AO18</f>
        <v>121668</v>
      </c>
      <c r="AP49" s="116">
        <f t="shared" si="21"/>
        <v>122041</v>
      </c>
      <c r="AQ49" s="116">
        <f t="shared" si="21"/>
        <v>124779</v>
      </c>
      <c r="AR49" s="116">
        <f t="shared" si="21"/>
        <v>139933</v>
      </c>
      <c r="AS49" s="116">
        <f t="shared" si="21"/>
        <v>135759</v>
      </c>
      <c r="AT49" s="116">
        <f t="shared" si="21"/>
        <v>140947</v>
      </c>
      <c r="AU49" s="116">
        <f t="shared" si="21"/>
        <v>144010</v>
      </c>
      <c r="AV49" s="116">
        <f t="shared" si="21"/>
        <v>138014</v>
      </c>
      <c r="AW49" s="116">
        <f t="shared" si="21"/>
        <v>131916</v>
      </c>
      <c r="AX49" s="116">
        <f t="shared" si="21"/>
        <v>130690</v>
      </c>
      <c r="AY49" s="252">
        <f t="shared" si="21"/>
        <v>134536</v>
      </c>
      <c r="AZ49" s="116">
        <f>AZ18</f>
        <v>51.3</v>
      </c>
      <c r="BA49" s="116">
        <f t="shared" ref="BA49:BK50" si="22">BA18</f>
        <v>51.924999999999997</v>
      </c>
      <c r="BB49" s="116">
        <f t="shared" si="22"/>
        <v>51.25</v>
      </c>
      <c r="BC49" s="116">
        <f t="shared" si="22"/>
        <v>53.2</v>
      </c>
      <c r="BD49" s="116">
        <f t="shared" si="22"/>
        <v>53.750000000000007</v>
      </c>
      <c r="BE49" s="116">
        <f t="shared" si="22"/>
        <v>55.349999999999994</v>
      </c>
      <c r="BF49" s="116">
        <f t="shared" si="22"/>
        <v>56.7</v>
      </c>
      <c r="BG49" s="116">
        <f t="shared" si="22"/>
        <v>56.924999999999997</v>
      </c>
      <c r="BH49" s="116">
        <f t="shared" si="22"/>
        <v>57.099999999999994</v>
      </c>
      <c r="BI49" s="116">
        <f t="shared" si="22"/>
        <v>57.875</v>
      </c>
      <c r="BJ49" s="116">
        <f t="shared" si="22"/>
        <v>57.625</v>
      </c>
      <c r="BK49" s="116">
        <f t="shared" si="22"/>
        <v>58.5</v>
      </c>
    </row>
    <row r="50" spans="2:63" ht="13.8" x14ac:dyDescent="0.3">
      <c r="B50" s="131"/>
      <c r="C50" s="264" t="s">
        <v>127</v>
      </c>
      <c r="D50" s="116">
        <f>D19</f>
        <v>1997.66706713486</v>
      </c>
      <c r="E50" s="116">
        <f t="shared" si="20"/>
        <v>1963.49800612383</v>
      </c>
      <c r="F50" s="116">
        <f t="shared" si="20"/>
        <v>2069.2398490403002</v>
      </c>
      <c r="G50" s="116">
        <f t="shared" si="20"/>
        <v>2090.49092608712</v>
      </c>
      <c r="H50" s="116">
        <f t="shared" si="20"/>
        <v>2039.1953789678601</v>
      </c>
      <c r="I50" s="116">
        <f t="shared" si="20"/>
        <v>2016.9539051352999</v>
      </c>
      <c r="J50" s="116">
        <f t="shared" si="20"/>
        <v>1950.14331860728</v>
      </c>
      <c r="K50" s="116">
        <f t="shared" si="20"/>
        <v>1994.9284699559901</v>
      </c>
      <c r="L50" s="116">
        <f t="shared" si="20"/>
        <v>1929.6010998295601</v>
      </c>
      <c r="M50" s="116">
        <f t="shared" si="20"/>
        <v>1832.1100196483201</v>
      </c>
      <c r="N50" s="116">
        <f t="shared" si="20"/>
        <v>1807.3950341239499</v>
      </c>
      <c r="O50" s="116">
        <f t="shared" si="20"/>
        <v>1795.2873050804801</v>
      </c>
      <c r="P50" s="251">
        <f t="shared" si="11"/>
        <v>8.3034078206982169</v>
      </c>
      <c r="Q50" s="116">
        <f t="shared" si="12"/>
        <v>8.0313236507028396</v>
      </c>
      <c r="R50" s="116">
        <f t="shared" si="12"/>
        <v>8.5632458307756938</v>
      </c>
      <c r="S50" s="116">
        <f t="shared" si="12"/>
        <v>8.388841552683278</v>
      </c>
      <c r="T50" s="116">
        <f t="shared" si="12"/>
        <v>8.2293645108572004</v>
      </c>
      <c r="U50" s="116">
        <f t="shared" si="12"/>
        <v>8.4423874677084907</v>
      </c>
      <c r="V50" s="116">
        <f t="shared" si="12"/>
        <v>7.8916108977455126</v>
      </c>
      <c r="W50" s="116">
        <f t="shared" si="12"/>
        <v>7.576233963845409</v>
      </c>
      <c r="X50" s="116">
        <f t="shared" si="12"/>
        <v>7.351505464591412</v>
      </c>
      <c r="Y50" s="116">
        <f t="shared" si="12"/>
        <v>6.5339159045945792</v>
      </c>
      <c r="Z50" s="116">
        <f t="shared" si="12"/>
        <v>6.2400353333354621</v>
      </c>
      <c r="AA50" s="252">
        <f t="shared" si="12"/>
        <v>6.1063570952693684</v>
      </c>
      <c r="AB50" s="116">
        <f t="shared" si="13"/>
        <v>6.7597227548764405</v>
      </c>
      <c r="AC50" s="116">
        <f t="shared" si="14"/>
        <v>6.6469126815295532</v>
      </c>
      <c r="AD50" s="116">
        <f t="shared" si="14"/>
        <v>6.8997660854961662</v>
      </c>
      <c r="AE50" s="116">
        <f t="shared" si="14"/>
        <v>6.6233375876027569</v>
      </c>
      <c r="AF50" s="116">
        <f t="shared" si="14"/>
        <v>6.3467020820661695</v>
      </c>
      <c r="AG50" s="116">
        <f t="shared" si="14"/>
        <v>6.2174904597265712</v>
      </c>
      <c r="AH50" s="116">
        <f t="shared" si="14"/>
        <v>5.8681812039638306</v>
      </c>
      <c r="AI50" s="116">
        <f t="shared" si="14"/>
        <v>5.8365373609010831</v>
      </c>
      <c r="AJ50" s="116">
        <f t="shared" si="14"/>
        <v>5.5432378621935081</v>
      </c>
      <c r="AK50" s="116">
        <f t="shared" si="14"/>
        <v>4.9068899086664075</v>
      </c>
      <c r="AL50" s="116">
        <f t="shared" si="14"/>
        <v>4.678128728158276</v>
      </c>
      <c r="AM50" s="116">
        <f t="shared" si="14"/>
        <v>4.6198849847670616</v>
      </c>
      <c r="AN50" s="251">
        <f>AN19</f>
        <v>240584</v>
      </c>
      <c r="AO50" s="116">
        <f t="shared" si="21"/>
        <v>244480</v>
      </c>
      <c r="AP50" s="116">
        <f t="shared" si="21"/>
        <v>241642</v>
      </c>
      <c r="AQ50" s="116">
        <f t="shared" si="21"/>
        <v>249199</v>
      </c>
      <c r="AR50" s="116">
        <f t="shared" si="21"/>
        <v>247795</v>
      </c>
      <c r="AS50" s="116">
        <f t="shared" si="21"/>
        <v>238908</v>
      </c>
      <c r="AT50" s="116">
        <f t="shared" si="21"/>
        <v>247116</v>
      </c>
      <c r="AU50" s="116">
        <f t="shared" si="21"/>
        <v>263314</v>
      </c>
      <c r="AV50" s="116">
        <f t="shared" si="21"/>
        <v>262477</v>
      </c>
      <c r="AW50" s="116">
        <f t="shared" si="21"/>
        <v>280400</v>
      </c>
      <c r="AX50" s="116">
        <f t="shared" si="21"/>
        <v>289645</v>
      </c>
      <c r="AY50" s="252">
        <f t="shared" si="21"/>
        <v>294003</v>
      </c>
      <c r="AZ50" s="116">
        <f>AZ19</f>
        <v>295.52499999999998</v>
      </c>
      <c r="BA50" s="116">
        <f t="shared" si="22"/>
        <v>295.39999999999998</v>
      </c>
      <c r="BB50" s="116">
        <f t="shared" si="22"/>
        <v>299.89999999999998</v>
      </c>
      <c r="BC50" s="116">
        <f t="shared" si="22"/>
        <v>315.625</v>
      </c>
      <c r="BD50" s="116">
        <f t="shared" si="22"/>
        <v>321.29999999999995</v>
      </c>
      <c r="BE50" s="116">
        <f t="shared" si="22"/>
        <v>324.40000000000003</v>
      </c>
      <c r="BF50" s="116">
        <f t="shared" si="22"/>
        <v>332.32499999999999</v>
      </c>
      <c r="BG50" s="116">
        <f t="shared" si="22"/>
        <v>341.8</v>
      </c>
      <c r="BH50" s="116">
        <f t="shared" si="22"/>
        <v>348.1</v>
      </c>
      <c r="BI50" s="116">
        <f t="shared" si="22"/>
        <v>373.37500000000006</v>
      </c>
      <c r="BJ50" s="116">
        <f t="shared" si="22"/>
        <v>386.35</v>
      </c>
      <c r="BK50" s="116">
        <f t="shared" si="22"/>
        <v>388.6</v>
      </c>
    </row>
    <row r="51" spans="2:63" ht="13.8" x14ac:dyDescent="0.3">
      <c r="B51" s="131"/>
      <c r="C51" s="264" t="s">
        <v>128</v>
      </c>
      <c r="D51" s="116">
        <f>D21</f>
        <v>11408.488624350501</v>
      </c>
      <c r="E51" s="116">
        <f t="shared" ref="E51:O51" si="23">E21</f>
        <v>10835.805424725701</v>
      </c>
      <c r="F51" s="116">
        <f t="shared" si="23"/>
        <v>10482.3710525196</v>
      </c>
      <c r="G51" s="116">
        <f t="shared" si="23"/>
        <v>8456.2488586579293</v>
      </c>
      <c r="H51" s="116">
        <f t="shared" si="23"/>
        <v>7857.7947636419303</v>
      </c>
      <c r="I51" s="116">
        <f t="shared" si="23"/>
        <v>8391.1730832761004</v>
      </c>
      <c r="J51" s="116">
        <f t="shared" si="23"/>
        <v>9003.9270373151194</v>
      </c>
      <c r="K51" s="116">
        <f t="shared" si="23"/>
        <v>10618.3976063603</v>
      </c>
      <c r="L51" s="116">
        <f t="shared" si="23"/>
        <v>10552.270834789901</v>
      </c>
      <c r="M51" s="116">
        <f t="shared" si="23"/>
        <v>9167.4900369034694</v>
      </c>
      <c r="N51" s="116">
        <f t="shared" si="23"/>
        <v>9547.0654523755602</v>
      </c>
      <c r="O51" s="116">
        <f t="shared" si="23"/>
        <v>9386.1537113966697</v>
      </c>
      <c r="P51" s="251">
        <f t="shared" si="11"/>
        <v>69.20400978053479</v>
      </c>
      <c r="Q51" s="116">
        <f t="shared" si="12"/>
        <v>73.264899862241805</v>
      </c>
      <c r="R51" s="116">
        <f t="shared" si="12"/>
        <v>66.646560992094507</v>
      </c>
      <c r="S51" s="116">
        <f t="shared" si="12"/>
        <v>48.995885409192425</v>
      </c>
      <c r="T51" s="116">
        <f t="shared" si="12"/>
        <v>46.49912871708009</v>
      </c>
      <c r="U51" s="116">
        <f t="shared" si="12"/>
        <v>48.397583823255857</v>
      </c>
      <c r="V51" s="116">
        <f t="shared" si="12"/>
        <v>51.070174058110204</v>
      </c>
      <c r="W51" s="116">
        <f t="shared" si="12"/>
        <v>61.357450140185946</v>
      </c>
      <c r="X51" s="116">
        <f t="shared" si="12"/>
        <v>60.615275408648024</v>
      </c>
      <c r="Y51" s="116">
        <f t="shared" si="12"/>
        <v>52.17219853003408</v>
      </c>
      <c r="Z51" s="116">
        <f t="shared" si="12"/>
        <v>54.243765460677153</v>
      </c>
      <c r="AA51" s="252">
        <f t="shared" si="12"/>
        <v>53.638842157157463</v>
      </c>
      <c r="AB51" s="116">
        <f t="shared" si="13"/>
        <v>47.579975495153796</v>
      </c>
      <c r="AC51" s="116">
        <f t="shared" si="14"/>
        <v>46.605614730003012</v>
      </c>
      <c r="AD51" s="116">
        <f t="shared" si="14"/>
        <v>44.548963249127077</v>
      </c>
      <c r="AE51" s="116">
        <f t="shared" si="14"/>
        <v>35.396604682536335</v>
      </c>
      <c r="AF51" s="116">
        <f t="shared" si="14"/>
        <v>33.412542845293636</v>
      </c>
      <c r="AG51" s="116">
        <f t="shared" si="14"/>
        <v>35.802338488644693</v>
      </c>
      <c r="AH51" s="116">
        <f t="shared" si="14"/>
        <v>39.007590327369734</v>
      </c>
      <c r="AI51" s="116">
        <f t="shared" si="14"/>
        <v>46.592354569373853</v>
      </c>
      <c r="AJ51" s="116">
        <f t="shared" si="14"/>
        <v>45.513352748716407</v>
      </c>
      <c r="AK51" s="116">
        <f t="shared" si="14"/>
        <v>38.714062655842355</v>
      </c>
      <c r="AL51" s="116">
        <f t="shared" si="14"/>
        <v>39.159415309169653</v>
      </c>
      <c r="AM51" s="116">
        <f t="shared" si="14"/>
        <v>38.02756492007159</v>
      </c>
      <c r="AN51" s="251">
        <f>AN21</f>
        <v>164853</v>
      </c>
      <c r="AO51" s="116">
        <f t="shared" ref="AO51:AY51" si="24">AO21</f>
        <v>147899</v>
      </c>
      <c r="AP51" s="116">
        <f t="shared" si="24"/>
        <v>157283</v>
      </c>
      <c r="AQ51" s="116">
        <f t="shared" si="24"/>
        <v>172591</v>
      </c>
      <c r="AR51" s="116">
        <f t="shared" si="24"/>
        <v>168988</v>
      </c>
      <c r="AS51" s="116">
        <f t="shared" si="24"/>
        <v>173380</v>
      </c>
      <c r="AT51" s="116">
        <f t="shared" si="24"/>
        <v>176305</v>
      </c>
      <c r="AU51" s="116">
        <f t="shared" si="24"/>
        <v>173058</v>
      </c>
      <c r="AV51" s="116">
        <f t="shared" si="24"/>
        <v>174086</v>
      </c>
      <c r="AW51" s="116">
        <f t="shared" si="24"/>
        <v>175716</v>
      </c>
      <c r="AX51" s="116">
        <f t="shared" si="24"/>
        <v>176003</v>
      </c>
      <c r="AY51" s="252">
        <f t="shared" si="24"/>
        <v>174988</v>
      </c>
      <c r="AZ51" s="116">
        <f>AZ21</f>
        <v>239.77500000000001</v>
      </c>
      <c r="BA51" s="116">
        <f t="shared" ref="BA51:BK51" si="25">BA21</f>
        <v>232.5</v>
      </c>
      <c r="BB51" s="116">
        <f t="shared" si="25"/>
        <v>235.3</v>
      </c>
      <c r="BC51" s="116">
        <f t="shared" si="25"/>
        <v>238.9</v>
      </c>
      <c r="BD51" s="116">
        <f t="shared" si="25"/>
        <v>235.17499999999998</v>
      </c>
      <c r="BE51" s="116">
        <f t="shared" si="25"/>
        <v>234.375</v>
      </c>
      <c r="BF51" s="116">
        <f t="shared" si="25"/>
        <v>230.82499999999999</v>
      </c>
      <c r="BG51" s="116">
        <f t="shared" si="25"/>
        <v>227.89999999999998</v>
      </c>
      <c r="BH51" s="116">
        <f t="shared" si="25"/>
        <v>231.85000000000002</v>
      </c>
      <c r="BI51" s="116">
        <f t="shared" si="25"/>
        <v>236.8</v>
      </c>
      <c r="BJ51" s="116">
        <f t="shared" si="25"/>
        <v>243.79999999999998</v>
      </c>
      <c r="BK51" s="116">
        <f t="shared" si="25"/>
        <v>246.82499999999999</v>
      </c>
    </row>
    <row r="52" spans="2:63" ht="13.8" x14ac:dyDescent="0.3">
      <c r="B52" s="131"/>
      <c r="C52" s="264" t="s">
        <v>129</v>
      </c>
      <c r="D52" s="116">
        <f>SUM(D22:D35)+D20</f>
        <v>4186.504281790204</v>
      </c>
      <c r="E52" s="116">
        <f t="shared" ref="E52:O52" si="26">SUM(E22:E35)+E20</f>
        <v>3986.0293761422899</v>
      </c>
      <c r="F52" s="116">
        <f t="shared" si="26"/>
        <v>4193.6706131940373</v>
      </c>
      <c r="G52" s="116">
        <f t="shared" si="26"/>
        <v>4193.2760513899111</v>
      </c>
      <c r="H52" s="116">
        <f t="shared" si="26"/>
        <v>3851.502899531909</v>
      </c>
      <c r="I52" s="116">
        <f t="shared" si="26"/>
        <v>3795.9038739776252</v>
      </c>
      <c r="J52" s="116">
        <f t="shared" si="26"/>
        <v>3590.8192739524161</v>
      </c>
      <c r="K52" s="116">
        <f t="shared" si="26"/>
        <v>3552.6786128872645</v>
      </c>
      <c r="L52" s="116">
        <f t="shared" si="26"/>
        <v>3444.8768413971111</v>
      </c>
      <c r="M52" s="116">
        <f t="shared" si="26"/>
        <v>3390.5909813304465</v>
      </c>
      <c r="N52" s="116">
        <f t="shared" si="26"/>
        <v>3395.1005984614485</v>
      </c>
      <c r="O52" s="116">
        <f t="shared" si="26"/>
        <v>3334.6501482383956</v>
      </c>
      <c r="P52" s="251">
        <f t="shared" si="11"/>
        <v>2.8683075678915708</v>
      </c>
      <c r="Q52" s="116">
        <f t="shared" si="12"/>
        <v>2.7412101921530789</v>
      </c>
      <c r="R52" s="116">
        <f t="shared" si="12"/>
        <v>2.7529391694411811</v>
      </c>
      <c r="S52" s="116">
        <f t="shared" si="12"/>
        <v>2.6355019860118998</v>
      </c>
      <c r="T52" s="116">
        <f t="shared" si="12"/>
        <v>2.4100316432767324</v>
      </c>
      <c r="U52" s="116">
        <f t="shared" si="12"/>
        <v>2.2826943655696659</v>
      </c>
      <c r="V52" s="116">
        <f t="shared" si="12"/>
        <v>2.059492134966566</v>
      </c>
      <c r="W52" s="116">
        <f t="shared" si="12"/>
        <v>1.926927746357606</v>
      </c>
      <c r="X52" s="116">
        <f t="shared" si="12"/>
        <v>1.8135521894738149</v>
      </c>
      <c r="Y52" s="116">
        <f t="shared" si="12"/>
        <v>1.7329011791540452</v>
      </c>
      <c r="Z52" s="116">
        <f t="shared" si="12"/>
        <v>1.6787815218168123</v>
      </c>
      <c r="AA52" s="252">
        <f t="shared" si="12"/>
        <v>1.6150796694325587</v>
      </c>
      <c r="AB52" s="116">
        <f t="shared" si="13"/>
        <v>2.3777836805714876</v>
      </c>
      <c r="AC52" s="116">
        <f t="shared" si="14"/>
        <v>2.2647250794819977</v>
      </c>
      <c r="AD52" s="116">
        <f t="shared" si="14"/>
        <v>2.3361440641704818</v>
      </c>
      <c r="AE52" s="116">
        <f t="shared" si="14"/>
        <v>2.2594603900531616</v>
      </c>
      <c r="AF52" s="116">
        <f t="shared" si="14"/>
        <v>2.0456250794199646</v>
      </c>
      <c r="AG52" s="116">
        <f t="shared" si="14"/>
        <v>1.9793528217847087</v>
      </c>
      <c r="AH52" s="116">
        <f t="shared" si="14"/>
        <v>1.8275749562054235</v>
      </c>
      <c r="AI52" s="116">
        <f t="shared" si="14"/>
        <v>1.7683375788991138</v>
      </c>
      <c r="AJ52" s="116">
        <f t="shared" si="14"/>
        <v>1.6697980375643398</v>
      </c>
      <c r="AK52" s="116">
        <f t="shared" si="14"/>
        <v>1.6064964020423333</v>
      </c>
      <c r="AL52" s="116">
        <f t="shared" si="14"/>
        <v>1.576971143194235</v>
      </c>
      <c r="AM52" s="116">
        <f t="shared" si="14"/>
        <v>1.5335426474153047</v>
      </c>
      <c r="AN52" s="251">
        <f>SUM(AN22:AN35)+AN20</f>
        <v>1459573</v>
      </c>
      <c r="AO52" s="116">
        <f t="shared" ref="AO52:AY52" si="27">SUM(AO22:AO35)+AO20</f>
        <v>1454113</v>
      </c>
      <c r="AP52" s="116">
        <f t="shared" si="27"/>
        <v>1523343</v>
      </c>
      <c r="AQ52" s="116">
        <f t="shared" si="27"/>
        <v>1591073</v>
      </c>
      <c r="AR52" s="116">
        <f t="shared" si="27"/>
        <v>1598113</v>
      </c>
      <c r="AS52" s="116">
        <f t="shared" si="27"/>
        <v>1662905</v>
      </c>
      <c r="AT52" s="116">
        <f t="shared" si="27"/>
        <v>1743546</v>
      </c>
      <c r="AU52" s="116">
        <f t="shared" si="27"/>
        <v>1843701</v>
      </c>
      <c r="AV52" s="116">
        <f t="shared" si="27"/>
        <v>1899519</v>
      </c>
      <c r="AW52" s="116">
        <f t="shared" si="27"/>
        <v>1956598</v>
      </c>
      <c r="AX52" s="116">
        <f t="shared" si="27"/>
        <v>2022360</v>
      </c>
      <c r="AY52" s="252">
        <f t="shared" si="27"/>
        <v>2064697</v>
      </c>
      <c r="AZ52" s="116">
        <f>SUM(AZ22:AZ35)+AZ20</f>
        <v>1760.675</v>
      </c>
      <c r="BA52" s="116">
        <f t="shared" ref="BA52:BK52" si="28">SUM(BA22:BA35)+BA20</f>
        <v>1760.05</v>
      </c>
      <c r="BB52" s="116">
        <f t="shared" si="28"/>
        <v>1795.1250000000005</v>
      </c>
      <c r="BC52" s="116">
        <f t="shared" si="28"/>
        <v>1855.875</v>
      </c>
      <c r="BD52" s="116">
        <f t="shared" si="28"/>
        <v>1882.7999999999997</v>
      </c>
      <c r="BE52" s="116">
        <f t="shared" si="28"/>
        <v>1917.75</v>
      </c>
      <c r="BF52" s="116">
        <f t="shared" si="28"/>
        <v>1964.8</v>
      </c>
      <c r="BG52" s="116">
        <f t="shared" si="28"/>
        <v>2009.05</v>
      </c>
      <c r="BH52" s="116">
        <f t="shared" si="28"/>
        <v>2063.0500000000002</v>
      </c>
      <c r="BI52" s="116">
        <f t="shared" si="28"/>
        <v>2110.5500000000002</v>
      </c>
      <c r="BJ52" s="116">
        <f t="shared" si="28"/>
        <v>2152.9250000000002</v>
      </c>
      <c r="BK52" s="116">
        <f t="shared" si="28"/>
        <v>2174.4750000000004</v>
      </c>
    </row>
    <row r="53" spans="2:63" ht="13.8" x14ac:dyDescent="0.3">
      <c r="B53" s="131"/>
      <c r="C53" s="264" t="s">
        <v>130</v>
      </c>
      <c r="D53" s="116">
        <f>SUM(D37:D39)</f>
        <v>856.95802264474901</v>
      </c>
      <c r="E53" s="116">
        <f t="shared" ref="E53:O53" si="29">SUM(E37:E39)</f>
        <v>921.51837495514496</v>
      </c>
      <c r="F53" s="116">
        <f t="shared" si="29"/>
        <v>867.31136870494299</v>
      </c>
      <c r="G53" s="116">
        <f t="shared" si="29"/>
        <v>816.54211946235796</v>
      </c>
      <c r="H53" s="116">
        <f t="shared" si="29"/>
        <v>807.80194470483002</v>
      </c>
      <c r="I53" s="116">
        <f t="shared" si="29"/>
        <v>724.18545447178201</v>
      </c>
      <c r="J53" s="116">
        <f t="shared" si="29"/>
        <v>704.87097783243598</v>
      </c>
      <c r="K53" s="116">
        <f t="shared" si="29"/>
        <v>718.47621868636611</v>
      </c>
      <c r="L53" s="116">
        <f t="shared" si="29"/>
        <v>699.09401348511403</v>
      </c>
      <c r="M53" s="116">
        <f t="shared" si="29"/>
        <v>684.72897298431394</v>
      </c>
      <c r="N53" s="116">
        <f t="shared" si="29"/>
        <v>626.09335824417292</v>
      </c>
      <c r="O53" s="116">
        <f t="shared" si="29"/>
        <v>610.63915737129787</v>
      </c>
      <c r="P53" s="251">
        <f t="shared" si="11"/>
        <v>1.0420171407992784</v>
      </c>
      <c r="Q53" s="116">
        <f t="shared" si="12"/>
        <v>1.1126694175417258</v>
      </c>
      <c r="R53" s="116">
        <f t="shared" si="12"/>
        <v>1.0440980506391666</v>
      </c>
      <c r="S53" s="116">
        <f t="shared" si="12"/>
        <v>0.98745473477639556</v>
      </c>
      <c r="T53" s="116">
        <f t="shared" si="12"/>
        <v>0.97021961970176451</v>
      </c>
      <c r="U53" s="116">
        <f t="shared" si="12"/>
        <v>0.86918664780524402</v>
      </c>
      <c r="V53" s="116">
        <f t="shared" si="12"/>
        <v>0.84205726300701245</v>
      </c>
      <c r="W53" s="116">
        <f t="shared" si="12"/>
        <v>0.84862970844011865</v>
      </c>
      <c r="X53" s="116">
        <f t="shared" si="12"/>
        <v>0.81115791258206393</v>
      </c>
      <c r="Y53" s="116">
        <f t="shared" si="12"/>
        <v>0.78573433616383936</v>
      </c>
      <c r="Z53" s="116">
        <f t="shared" si="12"/>
        <v>0.7173363957779394</v>
      </c>
      <c r="AA53" s="252">
        <f t="shared" si="12"/>
        <v>0.69900531188369941</v>
      </c>
      <c r="AB53" s="116">
        <f t="shared" si="13"/>
        <v>0.64153168336932853</v>
      </c>
      <c r="AC53" s="116">
        <f t="shared" si="14"/>
        <v>0.70393275911324182</v>
      </c>
      <c r="AD53" s="116">
        <f t="shared" si="14"/>
        <v>0.66572871408116596</v>
      </c>
      <c r="AE53" s="116">
        <f t="shared" si="14"/>
        <v>0.62411260158015625</v>
      </c>
      <c r="AF53" s="116">
        <f t="shared" si="14"/>
        <v>0.61300445425420136</v>
      </c>
      <c r="AG53" s="116">
        <f t="shared" si="14"/>
        <v>0.54382567076317501</v>
      </c>
      <c r="AH53" s="116">
        <f t="shared" si="14"/>
        <v>0.52290131886679225</v>
      </c>
      <c r="AI53" s="116">
        <f t="shared" si="14"/>
        <v>0.5213054607820683</v>
      </c>
      <c r="AJ53" s="116">
        <f t="shared" si="14"/>
        <v>0.49371046150078679</v>
      </c>
      <c r="AK53" s="116">
        <f t="shared" si="14"/>
        <v>0.47537418285498051</v>
      </c>
      <c r="AL53" s="116">
        <f t="shared" si="14"/>
        <v>0.43025296493148452</v>
      </c>
      <c r="AM53" s="116">
        <f t="shared" si="14"/>
        <v>0.41720299072271227</v>
      </c>
      <c r="AN53" s="251">
        <f>SUM(AN37:AN39)</f>
        <v>822403</v>
      </c>
      <c r="AO53" s="116">
        <f t="shared" ref="AO53:AY53" si="30">SUM(AO37:AO39)</f>
        <v>828205</v>
      </c>
      <c r="AP53" s="116">
        <f t="shared" si="30"/>
        <v>830680</v>
      </c>
      <c r="AQ53" s="116">
        <f t="shared" si="30"/>
        <v>826916</v>
      </c>
      <c r="AR53" s="116">
        <f t="shared" si="30"/>
        <v>832597</v>
      </c>
      <c r="AS53" s="116">
        <f t="shared" si="30"/>
        <v>833176</v>
      </c>
      <c r="AT53" s="116">
        <f t="shared" si="30"/>
        <v>837082</v>
      </c>
      <c r="AU53" s="116">
        <f t="shared" si="30"/>
        <v>846631</v>
      </c>
      <c r="AV53" s="116">
        <f t="shared" si="30"/>
        <v>861847</v>
      </c>
      <c r="AW53" s="116">
        <f t="shared" si="30"/>
        <v>871451</v>
      </c>
      <c r="AX53" s="116">
        <f t="shared" si="30"/>
        <v>872803</v>
      </c>
      <c r="AY53" s="252">
        <f t="shared" si="30"/>
        <v>873583</v>
      </c>
      <c r="AZ53" s="116">
        <f>SUM(AZ37:AZ39)</f>
        <v>1335.8</v>
      </c>
      <c r="BA53" s="116">
        <f t="shared" ref="BA53:BK53" si="31">SUM(BA37:BA39)</f>
        <v>1309.0999999999999</v>
      </c>
      <c r="BB53" s="116">
        <f t="shared" si="31"/>
        <v>1302.8</v>
      </c>
      <c r="BC53" s="116">
        <f t="shared" si="31"/>
        <v>1308.325</v>
      </c>
      <c r="BD53" s="116">
        <f t="shared" si="31"/>
        <v>1317.7749999999999</v>
      </c>
      <c r="BE53" s="116">
        <f t="shared" si="31"/>
        <v>1331.65</v>
      </c>
      <c r="BF53" s="116">
        <f t="shared" si="31"/>
        <v>1348</v>
      </c>
      <c r="BG53" s="116">
        <f t="shared" si="31"/>
        <v>1378.2249999999999</v>
      </c>
      <c r="BH53" s="116">
        <f t="shared" si="31"/>
        <v>1416</v>
      </c>
      <c r="BI53" s="116">
        <f t="shared" si="31"/>
        <v>1440.4</v>
      </c>
      <c r="BJ53" s="116">
        <f t="shared" si="31"/>
        <v>1455.1749999999997</v>
      </c>
      <c r="BK53" s="116">
        <f t="shared" si="31"/>
        <v>1463.65</v>
      </c>
    </row>
    <row r="54" spans="2:63" ht="13.8" x14ac:dyDescent="0.3">
      <c r="B54" s="131"/>
      <c r="C54" s="264" t="s">
        <v>314</v>
      </c>
      <c r="D54" s="116">
        <f>D36+D40</f>
        <v>11288.345988236437</v>
      </c>
      <c r="E54" s="116">
        <f t="shared" ref="E54:O54" si="32">E36+E40</f>
        <v>11233.718663046009</v>
      </c>
      <c r="F54" s="116">
        <f t="shared" si="32"/>
        <v>10980.147730313398</v>
      </c>
      <c r="G54" s="116">
        <f t="shared" si="32"/>
        <v>10221.219666378302</v>
      </c>
      <c r="H54" s="116">
        <f t="shared" si="32"/>
        <v>9814.5460497348649</v>
      </c>
      <c r="I54" s="116">
        <f t="shared" si="32"/>
        <v>9695.6427396420477</v>
      </c>
      <c r="J54" s="116">
        <f t="shared" si="32"/>
        <v>9585.8048385209786</v>
      </c>
      <c r="K54" s="116">
        <f t="shared" si="32"/>
        <v>9665.0763287643331</v>
      </c>
      <c r="L54" s="116">
        <f t="shared" si="32"/>
        <v>9388.4477810964399</v>
      </c>
      <c r="M54" s="116">
        <f t="shared" si="32"/>
        <v>9201.2084708262737</v>
      </c>
      <c r="N54" s="116">
        <f t="shared" si="32"/>
        <v>8880.3034698187621</v>
      </c>
      <c r="O54" s="116">
        <f t="shared" si="32"/>
        <v>8595.7644968043533</v>
      </c>
      <c r="P54" s="251" t="s">
        <v>306</v>
      </c>
      <c r="Q54" s="116" t="s">
        <v>306</v>
      </c>
      <c r="R54" s="116" t="s">
        <v>306</v>
      </c>
      <c r="S54" s="116" t="s">
        <v>306</v>
      </c>
      <c r="T54" s="116" t="s">
        <v>306</v>
      </c>
      <c r="U54" s="116" t="s">
        <v>306</v>
      </c>
      <c r="V54" s="116" t="s">
        <v>306</v>
      </c>
      <c r="W54" s="116" t="s">
        <v>306</v>
      </c>
      <c r="X54" s="116" t="s">
        <v>306</v>
      </c>
      <c r="Y54" s="116" t="s">
        <v>306</v>
      </c>
      <c r="Z54" s="116" t="s">
        <v>306</v>
      </c>
      <c r="AA54" s="252" t="s">
        <v>306</v>
      </c>
      <c r="AB54" s="116" t="s">
        <v>306</v>
      </c>
      <c r="AC54" s="116" t="s">
        <v>306</v>
      </c>
      <c r="AD54" s="116" t="s">
        <v>306</v>
      </c>
      <c r="AE54" s="116" t="s">
        <v>306</v>
      </c>
      <c r="AF54" s="116" t="s">
        <v>306</v>
      </c>
      <c r="AG54" s="116" t="s">
        <v>306</v>
      </c>
      <c r="AH54" s="116" t="s">
        <v>306</v>
      </c>
      <c r="AI54" s="116" t="s">
        <v>306</v>
      </c>
      <c r="AJ54" s="116" t="s">
        <v>306</v>
      </c>
      <c r="AK54" s="116" t="s">
        <v>306</v>
      </c>
      <c r="AL54" s="116" t="s">
        <v>306</v>
      </c>
      <c r="AM54" s="116" t="s">
        <v>306</v>
      </c>
      <c r="AN54" s="251">
        <f>AN36+AN40</f>
        <v>52734</v>
      </c>
      <c r="AO54" s="116">
        <f t="shared" ref="AO54:AY54" si="33">AO36+AO40</f>
        <v>51661</v>
      </c>
      <c r="AP54" s="116">
        <f t="shared" si="33"/>
        <v>51518</v>
      </c>
      <c r="AQ54" s="116">
        <f t="shared" si="33"/>
        <v>52170</v>
      </c>
      <c r="AR54" s="116">
        <f t="shared" si="33"/>
        <v>52623</v>
      </c>
      <c r="AS54" s="116">
        <f t="shared" si="33"/>
        <v>52566</v>
      </c>
      <c r="AT54" s="116">
        <f t="shared" si="33"/>
        <v>53810</v>
      </c>
      <c r="AU54" s="116">
        <f t="shared" si="33"/>
        <v>54225</v>
      </c>
      <c r="AV54" s="116">
        <f t="shared" si="33"/>
        <v>54409</v>
      </c>
      <c r="AW54" s="116">
        <f t="shared" si="33"/>
        <v>55896</v>
      </c>
      <c r="AX54" s="116">
        <f t="shared" si="33"/>
        <v>55938</v>
      </c>
      <c r="AY54" s="252">
        <f t="shared" si="33"/>
        <v>56722</v>
      </c>
      <c r="AZ54" s="116">
        <f>AZ36+AZ40</f>
        <v>106.64999999999999</v>
      </c>
      <c r="BA54" s="116">
        <f t="shared" ref="BA54:BK54" si="34">BA36+BA40</f>
        <v>107.65</v>
      </c>
      <c r="BB54" s="116">
        <f t="shared" si="34"/>
        <v>107.19999999999999</v>
      </c>
      <c r="BC54" s="116">
        <f t="shared" si="34"/>
        <v>105.92500000000001</v>
      </c>
      <c r="BD54" s="116">
        <f t="shared" si="34"/>
        <v>109.8</v>
      </c>
      <c r="BE54" s="116">
        <f t="shared" si="34"/>
        <v>114.35000000000001</v>
      </c>
      <c r="BF54" s="116">
        <f t="shared" si="34"/>
        <v>117.60000000000001</v>
      </c>
      <c r="BG54" s="116">
        <f t="shared" si="34"/>
        <v>120.32499999999999</v>
      </c>
      <c r="BH54" s="116">
        <f t="shared" si="34"/>
        <v>120.65</v>
      </c>
      <c r="BI54" s="116">
        <f t="shared" si="34"/>
        <v>124.92499999999998</v>
      </c>
      <c r="BJ54" s="116">
        <f t="shared" si="34"/>
        <v>126.95</v>
      </c>
      <c r="BK54" s="116">
        <f t="shared" si="34"/>
        <v>126.1</v>
      </c>
    </row>
    <row r="55" spans="2:63" ht="13.8" x14ac:dyDescent="0.3">
      <c r="C55" s="265" t="s">
        <v>132</v>
      </c>
      <c r="D55" s="254">
        <f>D41</f>
        <v>68796.641874950627</v>
      </c>
      <c r="E55" s="254">
        <f t="shared" ref="E55:O55" si="35">E41</f>
        <v>64051.505575776246</v>
      </c>
      <c r="F55" s="254">
        <f t="shared" si="35"/>
        <v>69634.549113288536</v>
      </c>
      <c r="G55" s="254">
        <f t="shared" si="35"/>
        <v>63418.669169410336</v>
      </c>
      <c r="H55" s="254">
        <f t="shared" si="35"/>
        <v>60433.473938160329</v>
      </c>
      <c r="I55" s="254">
        <f t="shared" si="35"/>
        <v>59310.351183142819</v>
      </c>
      <c r="J55" s="254">
        <f t="shared" si="35"/>
        <v>58399.925396173887</v>
      </c>
      <c r="K55" s="254">
        <f t="shared" si="35"/>
        <v>60086.850615076299</v>
      </c>
      <c r="L55" s="254">
        <f t="shared" si="35"/>
        <v>59574.330817468093</v>
      </c>
      <c r="M55" s="254">
        <f t="shared" si="35"/>
        <v>57934.652247911683</v>
      </c>
      <c r="N55" s="254">
        <f t="shared" si="35"/>
        <v>57222.226082550631</v>
      </c>
      <c r="O55" s="254">
        <f t="shared" si="35"/>
        <v>55492.282715342699</v>
      </c>
      <c r="P55" s="253">
        <f>(D55*1000)/AN55</f>
        <v>17.234093977229502</v>
      </c>
      <c r="Q55" s="254">
        <f t="shared" ref="Q55:AA55" si="36">(E55*1000)/AO55</f>
        <v>16.755220632889383</v>
      </c>
      <c r="R55" s="254">
        <f t="shared" si="36"/>
        <v>17.154020157129857</v>
      </c>
      <c r="S55" s="254">
        <f t="shared" si="36"/>
        <v>15.160045382940297</v>
      </c>
      <c r="T55" s="254">
        <f t="shared" si="36"/>
        <v>14.538177527372165</v>
      </c>
      <c r="U55" s="254">
        <f t="shared" si="36"/>
        <v>14.114451600078823</v>
      </c>
      <c r="V55" s="254">
        <f t="shared" si="36"/>
        <v>13.526191139262018</v>
      </c>
      <c r="W55" s="254">
        <f t="shared" si="36"/>
        <v>13.327713607285466</v>
      </c>
      <c r="X55" s="254">
        <f t="shared" si="36"/>
        <v>12.902685438518223</v>
      </c>
      <c r="Y55" s="254">
        <f t="shared" si="36"/>
        <v>12.25205791776399</v>
      </c>
      <c r="Z55" s="254">
        <f t="shared" si="36"/>
        <v>11.837975020103425</v>
      </c>
      <c r="AA55" s="255">
        <f t="shared" si="36"/>
        <v>11.340385523597659</v>
      </c>
      <c r="AB55" s="254">
        <f>(D55*1000)/(AZ55*1000)</f>
        <v>15.098737366798852</v>
      </c>
      <c r="AC55" s="254">
        <f t="shared" ref="AC55:AM55" si="37">(E55*1000)/(BA55*1000)</f>
        <v>14.357943886702962</v>
      </c>
      <c r="AD55" s="254">
        <f t="shared" si="37"/>
        <v>15.511053741251748</v>
      </c>
      <c r="AE55" s="254">
        <f t="shared" si="37"/>
        <v>13.806100798278083</v>
      </c>
      <c r="AF55" s="254">
        <f t="shared" si="37"/>
        <v>13.06133133159574</v>
      </c>
      <c r="AG55" s="254">
        <f t="shared" si="37"/>
        <v>12.695056359668195</v>
      </c>
      <c r="AH55" s="254">
        <f t="shared" si="37"/>
        <v>12.327616407186309</v>
      </c>
      <c r="AI55" s="254">
        <f t="shared" si="37"/>
        <v>12.498889854666277</v>
      </c>
      <c r="AJ55" s="254">
        <f t="shared" si="37"/>
        <v>12.166779329511147</v>
      </c>
      <c r="AK55" s="254">
        <f t="shared" si="37"/>
        <v>11.548761791860239</v>
      </c>
      <c r="AL55" s="254">
        <f>(N55*1000)/(BJ55*1000)</f>
        <v>11.232818908278166</v>
      </c>
      <c r="AM55" s="254">
        <f t="shared" si="37"/>
        <v>10.829452932231897</v>
      </c>
      <c r="AN55" s="379">
        <f>AN41</f>
        <v>3991892</v>
      </c>
      <c r="AO55" s="380">
        <f t="shared" ref="AO55:AY55" si="38">AO41</f>
        <v>3822779</v>
      </c>
      <c r="AP55" s="380">
        <f t="shared" si="38"/>
        <v>4059372</v>
      </c>
      <c r="AQ55" s="380">
        <f t="shared" si="38"/>
        <v>4183277</v>
      </c>
      <c r="AR55" s="380">
        <f t="shared" si="38"/>
        <v>4156881</v>
      </c>
      <c r="AS55" s="380">
        <f t="shared" si="38"/>
        <v>4202101</v>
      </c>
      <c r="AT55" s="380">
        <f t="shared" si="38"/>
        <v>4317544</v>
      </c>
      <c r="AU55" s="380">
        <f t="shared" si="38"/>
        <v>4508414</v>
      </c>
      <c r="AV55" s="380">
        <f t="shared" si="38"/>
        <v>4617204</v>
      </c>
      <c r="AW55" s="380">
        <f t="shared" si="38"/>
        <v>4728565</v>
      </c>
      <c r="AX55" s="380">
        <f t="shared" si="38"/>
        <v>4833785</v>
      </c>
      <c r="AY55" s="381">
        <f t="shared" si="38"/>
        <v>4893333</v>
      </c>
      <c r="AZ55" s="247">
        <f>AZ41</f>
        <v>4556.45</v>
      </c>
      <c r="BA55" s="247">
        <f t="shared" ref="BA55:BK55" si="39">BA41</f>
        <v>4461.05</v>
      </c>
      <c r="BB55" s="247">
        <f t="shared" si="39"/>
        <v>4489.3500000000004</v>
      </c>
      <c r="BC55" s="247">
        <f t="shared" si="39"/>
        <v>4593.5249999999996</v>
      </c>
      <c r="BD55" s="247">
        <f t="shared" si="39"/>
        <v>4626.8999999999996</v>
      </c>
      <c r="BE55" s="247">
        <f t="shared" si="39"/>
        <v>4671.9249999999993</v>
      </c>
      <c r="BF55" s="247">
        <f t="shared" si="39"/>
        <v>4737.3250000000007</v>
      </c>
      <c r="BG55" s="247">
        <f t="shared" si="39"/>
        <v>4807.375</v>
      </c>
      <c r="BH55" s="247">
        <f t="shared" si="39"/>
        <v>4896.4750000000004</v>
      </c>
      <c r="BI55" s="247">
        <f t="shared" si="39"/>
        <v>5016.5249999999996</v>
      </c>
      <c r="BJ55" s="247">
        <f t="shared" si="39"/>
        <v>5094.2</v>
      </c>
      <c r="BK55" s="247">
        <f t="shared" si="39"/>
        <v>5124.2000000000007</v>
      </c>
    </row>
    <row r="58" spans="2:63" ht="13.8" x14ac:dyDescent="0.3">
      <c r="C58" s="194" t="s">
        <v>312</v>
      </c>
    </row>
    <row r="59" spans="2:63" ht="13.8" x14ac:dyDescent="0.3">
      <c r="C59" s="282" t="s">
        <v>313</v>
      </c>
    </row>
    <row r="60" spans="2:63" ht="14.4" x14ac:dyDescent="0.3">
      <c r="B60" s="7"/>
    </row>
    <row r="61" spans="2:63" ht="14.4" x14ac:dyDescent="0.3">
      <c r="B61" s="7"/>
    </row>
    <row r="62" spans="2:63" ht="14.4" x14ac:dyDescent="0.3">
      <c r="B62" s="7"/>
    </row>
    <row r="63" spans="2:63" ht="14.4" x14ac:dyDescent="0.3">
      <c r="B63" s="9"/>
    </row>
    <row r="64" spans="2:63" ht="14.4" x14ac:dyDescent="0.3">
      <c r="B64" s="9" t="s">
        <v>119</v>
      </c>
    </row>
    <row r="65" spans="2:2" ht="13.8" x14ac:dyDescent="0.3">
      <c r="B65" s="125">
        <v>43965</v>
      </c>
    </row>
    <row r="66" spans="2:2" ht="14.4" x14ac:dyDescent="0.3">
      <c r="B66" s="6"/>
    </row>
    <row r="67" spans="2:2" ht="13.8" x14ac:dyDescent="0.3">
      <c r="B67" s="124" t="s">
        <v>120</v>
      </c>
    </row>
    <row r="68" spans="2:2" ht="13.8" x14ac:dyDescent="0.3">
      <c r="B68" s="126" t="s">
        <v>189</v>
      </c>
    </row>
    <row r="69" spans="2:2" ht="13.8" x14ac:dyDescent="0.3">
      <c r="B69" s="101"/>
    </row>
    <row r="70" spans="2:2" ht="13.8" x14ac:dyDescent="0.3">
      <c r="B70" s="124" t="s">
        <v>34</v>
      </c>
    </row>
    <row r="71" spans="2:2" ht="13.8" x14ac:dyDescent="0.3">
      <c r="B71" s="127" t="s">
        <v>350</v>
      </c>
    </row>
    <row r="72" spans="2:2" ht="13.8" x14ac:dyDescent="0.3">
      <c r="B72" s="127" t="s">
        <v>348</v>
      </c>
    </row>
    <row r="73" spans="2:2" ht="13.8" x14ac:dyDescent="0.3">
      <c r="B73" s="127" t="s">
        <v>349</v>
      </c>
    </row>
  </sheetData>
  <mergeCells count="10">
    <mergeCell ref="D2:O2"/>
    <mergeCell ref="AN2:AY2"/>
    <mergeCell ref="AZ2:BK2"/>
    <mergeCell ref="D44:O44"/>
    <mergeCell ref="AN44:AY44"/>
    <mergeCell ref="AZ44:BK44"/>
    <mergeCell ref="P2:AA2"/>
    <mergeCell ref="AB2:AM2"/>
    <mergeCell ref="P44:AA44"/>
    <mergeCell ref="AB44:AM44"/>
  </mergeCells>
  <hyperlinks>
    <hyperlink ref="B1" location="'Innehåll - Contents'!A1" display="Tillbaka till innehåll - Back to content"/>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BL111"/>
  <sheetViews>
    <sheetView zoomScale="80" zoomScaleNormal="80" workbookViewId="0">
      <pane xSplit="3" ySplit="4" topLeftCell="D5" activePane="bottomRight" state="frozen"/>
      <selection pane="topRight"/>
      <selection pane="bottomLeft"/>
      <selection pane="bottomRight"/>
    </sheetView>
  </sheetViews>
  <sheetFormatPr defaultColWidth="9.109375" defaultRowHeight="14.4" x14ac:dyDescent="0.3"/>
  <cols>
    <col min="1" max="1" width="4.44140625" style="102" customWidth="1"/>
    <col min="2" max="2" width="28.44140625" style="102" customWidth="1"/>
    <col min="3" max="3" width="60" style="102" customWidth="1"/>
    <col min="4" max="33" width="8.44140625" style="174" bestFit="1" customWidth="1"/>
    <col min="34" max="38" width="7.88671875" style="174" bestFit="1" customWidth="1"/>
    <col min="39" max="43" width="9.109375" style="174"/>
    <col min="44" max="52" width="9.109375" style="102"/>
    <col min="53" max="54" width="9.109375" style="287"/>
    <col min="55" max="16384" width="9.109375" style="102"/>
  </cols>
  <sheetData>
    <row r="1" spans="1:64" s="4" customFormat="1" x14ac:dyDescent="0.3">
      <c r="A1" s="102"/>
      <c r="B1" s="345" t="s">
        <v>201</v>
      </c>
      <c r="C1" s="68"/>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BA1" s="287"/>
      <c r="BB1" s="287"/>
    </row>
    <row r="2" spans="1:64" s="4" customFormat="1" x14ac:dyDescent="0.3">
      <c r="A2" s="102"/>
      <c r="B2" s="102"/>
      <c r="C2" s="104" t="s">
        <v>82</v>
      </c>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BA2" s="287"/>
      <c r="BB2" s="287"/>
      <c r="BC2" s="104" t="s">
        <v>113</v>
      </c>
    </row>
    <row r="3" spans="1:64" s="104" customFormat="1" x14ac:dyDescent="0.3">
      <c r="A3" s="101"/>
      <c r="B3" s="101"/>
      <c r="C3" s="104" t="s">
        <v>369</v>
      </c>
      <c r="D3" s="164" t="s">
        <v>51</v>
      </c>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BA3" s="287"/>
      <c r="BB3" s="287"/>
      <c r="BC3" s="104" t="s">
        <v>114</v>
      </c>
    </row>
    <row r="4" spans="1:64" s="104" customFormat="1" x14ac:dyDescent="0.3">
      <c r="A4" s="130"/>
      <c r="B4" s="105" t="s">
        <v>255</v>
      </c>
      <c r="C4" s="129" t="s">
        <v>21</v>
      </c>
      <c r="D4" s="165" t="s">
        <v>52</v>
      </c>
      <c r="E4" s="165" t="s">
        <v>53</v>
      </c>
      <c r="F4" s="165" t="s">
        <v>54</v>
      </c>
      <c r="G4" s="165" t="s">
        <v>55</v>
      </c>
      <c r="H4" s="165" t="s">
        <v>56</v>
      </c>
      <c r="I4" s="165" t="s">
        <v>57</v>
      </c>
      <c r="J4" s="165" t="s">
        <v>58</v>
      </c>
      <c r="K4" s="165" t="s">
        <v>59</v>
      </c>
      <c r="L4" s="165" t="s">
        <v>60</v>
      </c>
      <c r="M4" s="165" t="s">
        <v>61</v>
      </c>
      <c r="N4" s="165" t="s">
        <v>62</v>
      </c>
      <c r="O4" s="165" t="s">
        <v>63</v>
      </c>
      <c r="P4" s="165" t="s">
        <v>64</v>
      </c>
      <c r="Q4" s="165" t="s">
        <v>65</v>
      </c>
      <c r="R4" s="165" t="s">
        <v>66</v>
      </c>
      <c r="S4" s="165" t="s">
        <v>67</v>
      </c>
      <c r="T4" s="165" t="s">
        <v>68</v>
      </c>
      <c r="U4" s="165" t="s">
        <v>69</v>
      </c>
      <c r="V4" s="165" t="s">
        <v>70</v>
      </c>
      <c r="W4" s="165" t="s">
        <v>71</v>
      </c>
      <c r="X4" s="165" t="s">
        <v>72</v>
      </c>
      <c r="Y4" s="165" t="s">
        <v>73</v>
      </c>
      <c r="Z4" s="165" t="s">
        <v>74</v>
      </c>
      <c r="AA4" s="165" t="s">
        <v>75</v>
      </c>
      <c r="AB4" s="165" t="s">
        <v>76</v>
      </c>
      <c r="AC4" s="165" t="s">
        <v>77</v>
      </c>
      <c r="AD4" s="165" t="s">
        <v>78</v>
      </c>
      <c r="AE4" s="165" t="s">
        <v>79</v>
      </c>
      <c r="AF4" s="165" t="s">
        <v>80</v>
      </c>
      <c r="AG4" s="165" t="s">
        <v>81</v>
      </c>
      <c r="AH4" s="165" t="s">
        <v>181</v>
      </c>
      <c r="AI4" s="165" t="s">
        <v>182</v>
      </c>
      <c r="AJ4" s="165" t="s">
        <v>199</v>
      </c>
      <c r="AK4" s="165" t="s">
        <v>236</v>
      </c>
      <c r="AL4" s="165" t="s">
        <v>239</v>
      </c>
      <c r="AM4" s="166" t="s">
        <v>243</v>
      </c>
      <c r="AN4" s="166" t="s">
        <v>244</v>
      </c>
      <c r="AO4" s="166" t="s">
        <v>251</v>
      </c>
      <c r="AP4" s="166" t="s">
        <v>256</v>
      </c>
      <c r="AQ4" s="166" t="s">
        <v>260</v>
      </c>
      <c r="AR4" s="139" t="s">
        <v>316</v>
      </c>
      <c r="AS4" s="139" t="s">
        <v>330</v>
      </c>
      <c r="AT4" s="139" t="s">
        <v>332</v>
      </c>
      <c r="AU4" s="139" t="s">
        <v>338</v>
      </c>
      <c r="AV4" s="139" t="s">
        <v>342</v>
      </c>
      <c r="AW4" s="139" t="s">
        <v>343</v>
      </c>
      <c r="AX4" s="139" t="s">
        <v>345</v>
      </c>
      <c r="AY4" s="139" t="s">
        <v>354</v>
      </c>
      <c r="AZ4" s="139" t="s">
        <v>363</v>
      </c>
      <c r="BA4" s="293" t="s">
        <v>389</v>
      </c>
      <c r="BB4" s="287"/>
      <c r="BC4" s="390" t="s">
        <v>316</v>
      </c>
      <c r="BD4" s="179" t="s">
        <v>330</v>
      </c>
      <c r="BE4" s="179" t="s">
        <v>332</v>
      </c>
      <c r="BF4" s="179" t="s">
        <v>338</v>
      </c>
      <c r="BG4" s="179" t="s">
        <v>342</v>
      </c>
      <c r="BH4" s="179" t="s">
        <v>343</v>
      </c>
      <c r="BI4" s="179" t="s">
        <v>345</v>
      </c>
      <c r="BJ4" s="179" t="s">
        <v>354</v>
      </c>
      <c r="BK4" s="179" t="s">
        <v>363</v>
      </c>
      <c r="BL4" s="391" t="s">
        <v>389</v>
      </c>
    </row>
    <row r="5" spans="1:64" s="101" customFormat="1" x14ac:dyDescent="0.3">
      <c r="A5" s="132">
        <v>1</v>
      </c>
      <c r="B5" s="132" t="s">
        <v>22</v>
      </c>
      <c r="C5" s="132" t="s">
        <v>35</v>
      </c>
      <c r="D5" s="167">
        <f>1000*'1 Utsläpp'!D5/'6 FV'!D5</f>
        <v>140.4826470471447</v>
      </c>
      <c r="E5" s="167">
        <f>1000*'1 Utsläpp'!E5/'6 FV'!E5</f>
        <v>137.46756115258151</v>
      </c>
      <c r="F5" s="167">
        <f>1000*'1 Utsläpp'!F5/'6 FV'!F5</f>
        <v>151.58808996400336</v>
      </c>
      <c r="G5" s="167">
        <f>1000*'1 Utsläpp'!G5/'6 FV'!G5</f>
        <v>166.50928858005702</v>
      </c>
      <c r="H5" s="167">
        <f>1000*'1 Utsläpp'!H5/'6 FV'!H5</f>
        <v>136.49487976334325</v>
      </c>
      <c r="I5" s="167">
        <f>1000*'1 Utsläpp'!I5/'6 FV'!I5</f>
        <v>130.1376914276407</v>
      </c>
      <c r="J5" s="167">
        <f>1000*'1 Utsläpp'!J5/'6 FV'!J5</f>
        <v>146.05543838953864</v>
      </c>
      <c r="K5" s="167">
        <f>1000*'1 Utsläpp'!K5/'6 FV'!K5</f>
        <v>161.1770561543814</v>
      </c>
      <c r="L5" s="167">
        <f>1000*'1 Utsläpp'!L5/'6 FV'!L5</f>
        <v>139.03588305742105</v>
      </c>
      <c r="M5" s="167">
        <f>1000*'1 Utsläpp'!M5/'6 FV'!M5</f>
        <v>131.18754141749005</v>
      </c>
      <c r="N5" s="167">
        <f>1000*'1 Utsläpp'!N5/'6 FV'!N5</f>
        <v>148.79300989798691</v>
      </c>
      <c r="O5" s="167">
        <f>1000*'1 Utsläpp'!O5/'6 FV'!O5</f>
        <v>170.87958165304241</v>
      </c>
      <c r="P5" s="167">
        <f>1000*'1 Utsläpp'!P5/'6 FV'!P5</f>
        <v>131.54771332166936</v>
      </c>
      <c r="Q5" s="167">
        <f>1000*'1 Utsläpp'!Q5/'6 FV'!Q5</f>
        <v>130.6053779544124</v>
      </c>
      <c r="R5" s="167">
        <f>1000*'1 Utsläpp'!R5/'6 FV'!R5</f>
        <v>147.20344656292858</v>
      </c>
      <c r="S5" s="167">
        <f>1000*'1 Utsläpp'!S5/'6 FV'!S5</f>
        <v>165.08250314602654</v>
      </c>
      <c r="T5" s="167">
        <f>1000*'1 Utsläpp'!T5/'6 FV'!T5</f>
        <v>127.77346711512941</v>
      </c>
      <c r="U5" s="167">
        <f>1000*'1 Utsläpp'!U5/'6 FV'!U5</f>
        <v>126.336276517945</v>
      </c>
      <c r="V5" s="167">
        <f>1000*'1 Utsläpp'!V5/'6 FV'!V5</f>
        <v>147.28515572887696</v>
      </c>
      <c r="W5" s="167">
        <f>1000*'1 Utsläpp'!W5/'6 FV'!W5</f>
        <v>163.7393528977496</v>
      </c>
      <c r="X5" s="167">
        <f>1000*'1 Utsläpp'!X5/'6 FV'!X5</f>
        <v>129.20854507403621</v>
      </c>
      <c r="Y5" s="167">
        <f>1000*'1 Utsläpp'!Y5/'6 FV'!Y5</f>
        <v>125.38773773401857</v>
      </c>
      <c r="Z5" s="167">
        <f>1000*'1 Utsläpp'!Z5/'6 FV'!Z5</f>
        <v>146.38869502627156</v>
      </c>
      <c r="AA5" s="167">
        <f>1000*'1 Utsläpp'!AA5/'6 FV'!AA5</f>
        <v>162.9109099755311</v>
      </c>
      <c r="AB5" s="167">
        <f>1000*'1 Utsläpp'!AB5/'6 FV'!AB5</f>
        <v>117.78150562814596</v>
      </c>
      <c r="AC5" s="167">
        <f>1000*'1 Utsläpp'!AC5/'6 FV'!AC5</f>
        <v>118.30822021612046</v>
      </c>
      <c r="AD5" s="167">
        <f>1000*'1 Utsläpp'!AD5/'6 FV'!AD5</f>
        <v>137.41962588655093</v>
      </c>
      <c r="AE5" s="167">
        <f>1000*'1 Utsläpp'!AE5/'6 FV'!AE5</f>
        <v>153.60470247984026</v>
      </c>
      <c r="AF5" s="167">
        <f>1000*'1 Utsläpp'!AF5/'6 FV'!AF5</f>
        <v>112.78944941740919</v>
      </c>
      <c r="AG5" s="167">
        <f>1000*'1 Utsläpp'!AG5/'6 FV'!AG5</f>
        <v>114.18138976367572</v>
      </c>
      <c r="AH5" s="167">
        <f>1000*'1 Utsläpp'!AH5/'6 FV'!AH5</f>
        <v>131.70693671918519</v>
      </c>
      <c r="AI5" s="167">
        <f>1000*'1 Utsläpp'!AI5/'6 FV'!AI5</f>
        <v>152.14489095946539</v>
      </c>
      <c r="AJ5" s="167">
        <f>1000*'1 Utsläpp'!AJ5/'6 FV'!AJ5</f>
        <v>114.93408040184356</v>
      </c>
      <c r="AK5" s="167">
        <f>1000*'1 Utsläpp'!AK5/'6 FV'!AK5</f>
        <v>114.69949974949206</v>
      </c>
      <c r="AL5" s="167">
        <f>1000*'1 Utsläpp'!AL5/'6 FV'!AL5</f>
        <v>130.01193837838102</v>
      </c>
      <c r="AM5" s="167">
        <f>1000*'1 Utsläpp'!AM5/'6 FV'!AM5</f>
        <v>147.83206295910142</v>
      </c>
      <c r="AN5" s="167">
        <f>1000*'1 Utsläpp'!AN5/'6 FV'!AN5</f>
        <v>108.19259279139668</v>
      </c>
      <c r="AO5" s="167">
        <f>1000*'1 Utsläpp'!AO5/'6 FV'!AO5</f>
        <v>108.82075386290536</v>
      </c>
      <c r="AP5" s="167">
        <f>1000*'1 Utsläpp'!AP5/'6 FV'!AP5</f>
        <v>125.30432656173788</v>
      </c>
      <c r="AQ5" s="167">
        <f>1000*'1 Utsläpp'!AQ5/'6 FV'!AQ5</f>
        <v>143.7375944754703</v>
      </c>
      <c r="AR5" s="167">
        <f>1000*'1 Utsläpp'!AR5/'6 FV'!AR5</f>
        <v>111.96517649681513</v>
      </c>
      <c r="AS5" s="167">
        <f>1000*'1 Utsläpp'!AS5/'6 FV'!AS5</f>
        <v>117.95066925143152</v>
      </c>
      <c r="AT5" s="167">
        <f>1000*'1 Utsläpp'!AT5/'6 FV'!AT5</f>
        <v>135.41295204268457</v>
      </c>
      <c r="AU5" s="167">
        <f>1000*'1 Utsläpp'!AU5/'6 FV'!AU5</f>
        <v>153.42379675535437</v>
      </c>
      <c r="AV5" s="167">
        <f>1000*'1 Utsläpp'!AV5/'6 FV'!AV5</f>
        <v>105.71892101438893</v>
      </c>
      <c r="AW5" s="167">
        <f>1000*'1 Utsläpp'!AW5/'6 FV'!AW5</f>
        <v>111.6793620547291</v>
      </c>
      <c r="AX5" s="167">
        <f>1000*'1 Utsläpp'!AX5/'6 FV'!AX5</f>
        <v>128.19860164702567</v>
      </c>
      <c r="AY5" s="167">
        <f>1000*'1 Utsläpp'!AY5/'6 FV'!AY5</f>
        <v>144.7408520760537</v>
      </c>
      <c r="AZ5" s="167">
        <f>1000*'1 Utsläpp'!AZ5/'6 FV'!AZ5</f>
        <v>101.63565918039944</v>
      </c>
      <c r="BA5" s="389">
        <f>1000*'1 Utsläpp'!BA5/'6 FV'!BA5</f>
        <v>115.49938866754833</v>
      </c>
      <c r="BB5" s="287"/>
      <c r="BC5" s="364">
        <f t="shared" ref="BC5:BL5" si="0">AR5/AN5-1</f>
        <v>3.4869149616298278E-2</v>
      </c>
      <c r="BD5" s="361">
        <f t="shared" si="0"/>
        <v>8.3898659625426086E-2</v>
      </c>
      <c r="BE5" s="361">
        <f t="shared" si="0"/>
        <v>8.0672597334187968E-2</v>
      </c>
      <c r="BF5" s="361">
        <f t="shared" si="0"/>
        <v>6.7388092274892397E-2</v>
      </c>
      <c r="BG5" s="361">
        <f t="shared" si="0"/>
        <v>-5.5787483911159508E-2</v>
      </c>
      <c r="BH5" s="361">
        <f t="shared" si="0"/>
        <v>-5.3168898798989339E-2</v>
      </c>
      <c r="BI5" s="361">
        <f t="shared" si="0"/>
        <v>-5.3276664357666537E-2</v>
      </c>
      <c r="BJ5" s="361">
        <f t="shared" si="0"/>
        <v>-5.6594510518770957E-2</v>
      </c>
      <c r="BK5" s="361">
        <f t="shared" si="0"/>
        <v>-3.8623756228402417E-2</v>
      </c>
      <c r="BL5" s="392">
        <f t="shared" si="0"/>
        <v>3.4205304745089871E-2</v>
      </c>
    </row>
    <row r="6" spans="1:64" s="101" customFormat="1" x14ac:dyDescent="0.3">
      <c r="A6" s="133">
        <v>2</v>
      </c>
      <c r="B6" s="133" t="s">
        <v>23</v>
      </c>
      <c r="C6" s="133" t="s">
        <v>1</v>
      </c>
      <c r="D6" s="169">
        <f>1000*'1 Utsläpp'!D6/'6 FV'!D6</f>
        <v>20.288190373927929</v>
      </c>
      <c r="E6" s="169">
        <f>1000*'1 Utsläpp'!E6/'6 FV'!E6</f>
        <v>25.209049698667862</v>
      </c>
      <c r="F6" s="169">
        <f>1000*'1 Utsläpp'!F6/'6 FV'!F6</f>
        <v>26.037300533937188</v>
      </c>
      <c r="G6" s="169">
        <f>1000*'1 Utsläpp'!G6/'6 FV'!G6</f>
        <v>28.323226329421779</v>
      </c>
      <c r="H6" s="169">
        <f>1000*'1 Utsläpp'!H6/'6 FV'!H6</f>
        <v>19.559838659481052</v>
      </c>
      <c r="I6" s="169">
        <f>1000*'1 Utsläpp'!I6/'6 FV'!I6</f>
        <v>22.299258877274355</v>
      </c>
      <c r="J6" s="169">
        <f>1000*'1 Utsläpp'!J6/'6 FV'!J6</f>
        <v>24.631008911141031</v>
      </c>
      <c r="K6" s="169">
        <f>1000*'1 Utsläpp'!K6/'6 FV'!K6</f>
        <v>27.494525022561351</v>
      </c>
      <c r="L6" s="169">
        <f>1000*'1 Utsläpp'!L6/'6 FV'!L6</f>
        <v>24.640381445742037</v>
      </c>
      <c r="M6" s="169">
        <f>1000*'1 Utsläpp'!M6/'6 FV'!M6</f>
        <v>25.593465928822511</v>
      </c>
      <c r="N6" s="169">
        <f>1000*'1 Utsläpp'!N6/'6 FV'!N6</f>
        <v>26.242143432254963</v>
      </c>
      <c r="O6" s="169">
        <f>1000*'1 Utsläpp'!O6/'6 FV'!O6</f>
        <v>31.09025133541353</v>
      </c>
      <c r="P6" s="169">
        <f>1000*'1 Utsläpp'!P6/'6 FV'!P6</f>
        <v>25.236011033554121</v>
      </c>
      <c r="Q6" s="169">
        <f>1000*'1 Utsläpp'!Q6/'6 FV'!Q6</f>
        <v>28.376940661705319</v>
      </c>
      <c r="R6" s="169">
        <f>1000*'1 Utsläpp'!R6/'6 FV'!R6</f>
        <v>30.144726110011817</v>
      </c>
      <c r="S6" s="169">
        <f>1000*'1 Utsläpp'!S6/'6 FV'!S6</f>
        <v>32.155235366061234</v>
      </c>
      <c r="T6" s="169">
        <f>1000*'1 Utsläpp'!T6/'6 FV'!T6</f>
        <v>24.577223594656434</v>
      </c>
      <c r="U6" s="169">
        <f>1000*'1 Utsläpp'!U6/'6 FV'!U6</f>
        <v>30.412184291475114</v>
      </c>
      <c r="V6" s="169">
        <f>1000*'1 Utsläpp'!V6/'6 FV'!V6</f>
        <v>34.369715713795976</v>
      </c>
      <c r="W6" s="169">
        <f>1000*'1 Utsläpp'!W6/'6 FV'!W6</f>
        <v>38.877715160843088</v>
      </c>
      <c r="X6" s="169">
        <f>1000*'1 Utsläpp'!X6/'6 FV'!X6</f>
        <v>26.755029058364336</v>
      </c>
      <c r="Y6" s="169">
        <f>1000*'1 Utsläpp'!Y6/'6 FV'!Y6</f>
        <v>35.370049462069758</v>
      </c>
      <c r="Z6" s="169">
        <f>1000*'1 Utsläpp'!Z6/'6 FV'!Z6</f>
        <v>37.97857303304793</v>
      </c>
      <c r="AA6" s="169">
        <f>1000*'1 Utsläpp'!AA6/'6 FV'!AA6</f>
        <v>40.092034276326274</v>
      </c>
      <c r="AB6" s="169">
        <f>1000*'1 Utsläpp'!AB6/'6 FV'!AB6</f>
        <v>29.645479569276194</v>
      </c>
      <c r="AC6" s="169">
        <f>1000*'1 Utsläpp'!AC6/'6 FV'!AC6</f>
        <v>38.589428381936692</v>
      </c>
      <c r="AD6" s="169">
        <f>1000*'1 Utsläpp'!AD6/'6 FV'!AD6</f>
        <v>44.329869647788534</v>
      </c>
      <c r="AE6" s="169">
        <f>1000*'1 Utsläpp'!AE6/'6 FV'!AE6</f>
        <v>47.724200687358611</v>
      </c>
      <c r="AF6" s="169">
        <f>1000*'1 Utsläpp'!AF6/'6 FV'!AF6</f>
        <v>27.119449582314409</v>
      </c>
      <c r="AG6" s="169">
        <f>1000*'1 Utsläpp'!AG6/'6 FV'!AG6</f>
        <v>37.541181039313976</v>
      </c>
      <c r="AH6" s="169">
        <f>1000*'1 Utsläpp'!AH6/'6 FV'!AH6</f>
        <v>40.885754821936168</v>
      </c>
      <c r="AI6" s="169">
        <f>1000*'1 Utsläpp'!AI6/'6 FV'!AI6</f>
        <v>45.212044381697716</v>
      </c>
      <c r="AJ6" s="169">
        <f>1000*'1 Utsläpp'!AJ6/'6 FV'!AJ6</f>
        <v>31.28529831769508</v>
      </c>
      <c r="AK6" s="169">
        <f>1000*'1 Utsläpp'!AK6/'6 FV'!AK6</f>
        <v>39.766958988343383</v>
      </c>
      <c r="AL6" s="169">
        <f>1000*'1 Utsläpp'!AL6/'6 FV'!AL6</f>
        <v>45.198526915779681</v>
      </c>
      <c r="AM6" s="169">
        <f>1000*'1 Utsläpp'!AM6/'6 FV'!AM6</f>
        <v>46.265633813204253</v>
      </c>
      <c r="AN6" s="169">
        <f>1000*'1 Utsläpp'!AN6/'6 FV'!AN6</f>
        <v>28.292618662064289</v>
      </c>
      <c r="AO6" s="169">
        <f>1000*'1 Utsläpp'!AO6/'6 FV'!AO6</f>
        <v>38.938581126046572</v>
      </c>
      <c r="AP6" s="169">
        <f>1000*'1 Utsläpp'!AP6/'6 FV'!AP6</f>
        <v>42.744727454772566</v>
      </c>
      <c r="AQ6" s="169">
        <f>1000*'1 Utsläpp'!AQ6/'6 FV'!AQ6</f>
        <v>42.462129044922705</v>
      </c>
      <c r="AR6" s="169">
        <f>1000*'1 Utsläpp'!AR6/'6 FV'!AR6</f>
        <v>27.719245086945861</v>
      </c>
      <c r="AS6" s="169">
        <f>1000*'1 Utsläpp'!AS6/'6 FV'!AS6</f>
        <v>34.361090897795535</v>
      </c>
      <c r="AT6" s="169">
        <f>1000*'1 Utsläpp'!AT6/'6 FV'!AT6</f>
        <v>39.264791078925477</v>
      </c>
      <c r="AU6" s="169">
        <f>1000*'1 Utsläpp'!AU6/'6 FV'!AU6</f>
        <v>40.466881970306446</v>
      </c>
      <c r="AV6" s="169">
        <f>1000*'1 Utsläpp'!AV6/'6 FV'!AV6</f>
        <v>25.708001886110466</v>
      </c>
      <c r="AW6" s="169">
        <f>1000*'1 Utsläpp'!AW6/'6 FV'!AW6</f>
        <v>34.933454938652808</v>
      </c>
      <c r="AX6" s="169">
        <f>1000*'1 Utsläpp'!AX6/'6 FV'!AX6</f>
        <v>39.906340567750959</v>
      </c>
      <c r="AY6" s="169">
        <f>1000*'1 Utsläpp'!AY6/'6 FV'!AY6</f>
        <v>42.914696094409642</v>
      </c>
      <c r="AZ6" s="169">
        <f>1000*'1 Utsläpp'!AZ6/'6 FV'!AZ6</f>
        <v>25.871292886175986</v>
      </c>
      <c r="BA6" s="294">
        <f>1000*'1 Utsläpp'!BA6/'6 FV'!BA6</f>
        <v>35.332158205411993</v>
      </c>
      <c r="BB6" s="287"/>
      <c r="BC6" s="365">
        <f t="shared" ref="BC6:BC20" si="1">AR6/AN6-1</f>
        <v>-2.0265836187416175E-2</v>
      </c>
      <c r="BD6" s="393">
        <f t="shared" ref="BD6:BD20" si="2">AS6/AO6-1</f>
        <v>-0.11755667761579247</v>
      </c>
      <c r="BE6" s="393">
        <f t="shared" ref="BE6:BE20" si="3">AT6/AP6-1</f>
        <v>-8.1412061394686597E-2</v>
      </c>
      <c r="BF6" s="393">
        <f t="shared" ref="BF6:BF20" si="4">AU6/AQ6-1</f>
        <v>-4.698886088602372E-2</v>
      </c>
      <c r="BG6" s="393">
        <f t="shared" ref="BG6:BG20" si="5">AV6/AR6-1</f>
        <v>-7.2557647025624505E-2</v>
      </c>
      <c r="BH6" s="393">
        <f t="shared" ref="BH6:BH20" si="6">AW6/AS6-1</f>
        <v>1.6657330308857965E-2</v>
      </c>
      <c r="BI6" s="393">
        <f t="shared" ref="BI6:BL39" si="7">AX6/AT6-1</f>
        <v>1.6339052652436514E-2</v>
      </c>
      <c r="BJ6" s="393">
        <f t="shared" si="7"/>
        <v>6.0489318794053393E-2</v>
      </c>
      <c r="BK6" s="393">
        <f t="shared" si="7"/>
        <v>6.3517577441032369E-3</v>
      </c>
      <c r="BL6" s="394">
        <f t="shared" si="7"/>
        <v>1.1413221722825773E-2</v>
      </c>
    </row>
    <row r="7" spans="1:64" s="101" customFormat="1" x14ac:dyDescent="0.3">
      <c r="A7" s="133">
        <v>3</v>
      </c>
      <c r="B7" s="133" t="s">
        <v>0</v>
      </c>
      <c r="C7" s="133" t="s">
        <v>2</v>
      </c>
      <c r="D7" s="169">
        <f>1000*'1 Utsläpp'!D7/'6 FV'!D7</f>
        <v>17.13015170990251</v>
      </c>
      <c r="E7" s="169">
        <f>1000*'1 Utsläpp'!E7/'6 FV'!E7</f>
        <v>15.820703422662927</v>
      </c>
      <c r="F7" s="169">
        <f>1000*'1 Utsläpp'!F7/'6 FV'!F7</f>
        <v>15.086238712362542</v>
      </c>
      <c r="G7" s="169">
        <f>1000*'1 Utsläpp'!G7/'6 FV'!G7</f>
        <v>25.309786154123582</v>
      </c>
      <c r="H7" s="169">
        <f>1000*'1 Utsläpp'!H7/'6 FV'!H7</f>
        <v>19.743969492894934</v>
      </c>
      <c r="I7" s="169">
        <f>1000*'1 Utsläpp'!I7/'6 FV'!I7</f>
        <v>16.574372642641755</v>
      </c>
      <c r="J7" s="169">
        <f>1000*'1 Utsläpp'!J7/'6 FV'!J7</f>
        <v>15.67781639904449</v>
      </c>
      <c r="K7" s="169">
        <f>1000*'1 Utsläpp'!K7/'6 FV'!K7</f>
        <v>22.83505374646775</v>
      </c>
      <c r="L7" s="169">
        <f>1000*'1 Utsläpp'!L7/'6 FV'!L7</f>
        <v>16.57048349910519</v>
      </c>
      <c r="M7" s="169">
        <f>1000*'1 Utsläpp'!M7/'6 FV'!M7</f>
        <v>13.683514151294554</v>
      </c>
      <c r="N7" s="169">
        <f>1000*'1 Utsläpp'!N7/'6 FV'!N7</f>
        <v>12.495476010187886</v>
      </c>
      <c r="O7" s="169">
        <f>1000*'1 Utsläpp'!O7/'6 FV'!O7</f>
        <v>18.880622264099163</v>
      </c>
      <c r="P7" s="169">
        <f>1000*'1 Utsläpp'!P7/'6 FV'!P7</f>
        <v>16.918328495368151</v>
      </c>
      <c r="Q7" s="169">
        <f>1000*'1 Utsläpp'!Q7/'6 FV'!Q7</f>
        <v>15.131392575324487</v>
      </c>
      <c r="R7" s="169">
        <f>1000*'1 Utsläpp'!R7/'6 FV'!R7</f>
        <v>13.149735162099892</v>
      </c>
      <c r="S7" s="169">
        <f>1000*'1 Utsläpp'!S7/'6 FV'!S7</f>
        <v>18.416446192136675</v>
      </c>
      <c r="T7" s="169">
        <f>1000*'1 Utsläpp'!T7/'6 FV'!T7</f>
        <v>17.648514299154538</v>
      </c>
      <c r="U7" s="169">
        <f>1000*'1 Utsläpp'!U7/'6 FV'!U7</f>
        <v>15.819590008532749</v>
      </c>
      <c r="V7" s="169">
        <f>1000*'1 Utsläpp'!V7/'6 FV'!V7</f>
        <v>14.420359875012933</v>
      </c>
      <c r="W7" s="169">
        <f>1000*'1 Utsläpp'!W7/'6 FV'!W7</f>
        <v>21.586105279665237</v>
      </c>
      <c r="X7" s="169">
        <f>1000*'1 Utsläpp'!X7/'6 FV'!X7</f>
        <v>17.643747404043967</v>
      </c>
      <c r="Y7" s="169">
        <f>1000*'1 Utsläpp'!Y7/'6 FV'!Y7</f>
        <v>14.765701419090592</v>
      </c>
      <c r="Z7" s="169">
        <f>1000*'1 Utsläpp'!Z7/'6 FV'!Z7</f>
        <v>14.884990274788688</v>
      </c>
      <c r="AA7" s="169">
        <f>1000*'1 Utsläpp'!AA7/'6 FV'!AA7</f>
        <v>19.697663417375132</v>
      </c>
      <c r="AB7" s="169">
        <f>1000*'1 Utsläpp'!AB7/'6 FV'!AB7</f>
        <v>17.888719750789488</v>
      </c>
      <c r="AC7" s="169">
        <f>1000*'1 Utsläpp'!AC7/'6 FV'!AC7</f>
        <v>14.990632552797978</v>
      </c>
      <c r="AD7" s="169">
        <f>1000*'1 Utsläpp'!AD7/'6 FV'!AD7</f>
        <v>14.153911027164702</v>
      </c>
      <c r="AE7" s="169">
        <f>1000*'1 Utsläpp'!AE7/'6 FV'!AE7</f>
        <v>18.97847676981154</v>
      </c>
      <c r="AF7" s="169">
        <f>1000*'1 Utsläpp'!AF7/'6 FV'!AF7</f>
        <v>18.676939595570826</v>
      </c>
      <c r="AG7" s="169">
        <f>1000*'1 Utsläpp'!AG7/'6 FV'!AG7</f>
        <v>14.050148308030133</v>
      </c>
      <c r="AH7" s="169">
        <f>1000*'1 Utsläpp'!AH7/'6 FV'!AH7</f>
        <v>12.153815224017618</v>
      </c>
      <c r="AI7" s="169">
        <f>1000*'1 Utsläpp'!AI7/'6 FV'!AI7</f>
        <v>16.065232284655082</v>
      </c>
      <c r="AJ7" s="169">
        <f>1000*'1 Utsläpp'!AJ7/'6 FV'!AJ7</f>
        <v>17.693017546824095</v>
      </c>
      <c r="AK7" s="169">
        <f>1000*'1 Utsläpp'!AK7/'6 FV'!AK7</f>
        <v>13.487976212195575</v>
      </c>
      <c r="AL7" s="169">
        <f>1000*'1 Utsläpp'!AL7/'6 FV'!AL7</f>
        <v>12.965982714272537</v>
      </c>
      <c r="AM7" s="169">
        <f>1000*'1 Utsläpp'!AM7/'6 FV'!AM7</f>
        <v>16.282763557386591</v>
      </c>
      <c r="AN7" s="169">
        <f>1000*'1 Utsläpp'!AN7/'6 FV'!AN7</f>
        <v>16.501843858517876</v>
      </c>
      <c r="AO7" s="169">
        <f>1000*'1 Utsläpp'!AO7/'6 FV'!AO7</f>
        <v>13.333817214705737</v>
      </c>
      <c r="AP7" s="169">
        <f>1000*'1 Utsläpp'!AP7/'6 FV'!AP7</f>
        <v>12.42967801048167</v>
      </c>
      <c r="AQ7" s="169">
        <f>1000*'1 Utsläpp'!AQ7/'6 FV'!AQ7</f>
        <v>16.644744149667979</v>
      </c>
      <c r="AR7" s="169">
        <f>1000*'1 Utsläpp'!AR7/'6 FV'!AR7</f>
        <v>15.985019026294617</v>
      </c>
      <c r="AS7" s="169">
        <f>1000*'1 Utsläpp'!AS7/'6 FV'!AS7</f>
        <v>12.52441950556015</v>
      </c>
      <c r="AT7" s="169">
        <f>1000*'1 Utsläpp'!AT7/'6 FV'!AT7</f>
        <v>10.694459508758149</v>
      </c>
      <c r="AU7" s="169">
        <f>1000*'1 Utsläpp'!AU7/'6 FV'!AU7</f>
        <v>16.264797025660986</v>
      </c>
      <c r="AV7" s="169">
        <f>1000*'1 Utsläpp'!AV7/'6 FV'!AV7</f>
        <v>14.872449041853313</v>
      </c>
      <c r="AW7" s="169">
        <f>1000*'1 Utsläpp'!AW7/'6 FV'!AW7</f>
        <v>12.83027144580616</v>
      </c>
      <c r="AX7" s="169">
        <f>1000*'1 Utsläpp'!AX7/'6 FV'!AX7</f>
        <v>10.775974698555018</v>
      </c>
      <c r="AY7" s="169">
        <f>1000*'1 Utsläpp'!AY7/'6 FV'!AY7</f>
        <v>14.270543091710987</v>
      </c>
      <c r="AZ7" s="169">
        <f>1000*'1 Utsläpp'!AZ7/'6 FV'!AZ7</f>
        <v>15.849882448013448</v>
      </c>
      <c r="BA7" s="294">
        <f>1000*'1 Utsläpp'!BA7/'6 FV'!BA7</f>
        <v>12.235482814786357</v>
      </c>
      <c r="BB7" s="287"/>
      <c r="BC7" s="365">
        <f t="shared" si="1"/>
        <v>-3.1319217213201633E-2</v>
      </c>
      <c r="BD7" s="393">
        <f t="shared" si="2"/>
        <v>-6.0702625220699025E-2</v>
      </c>
      <c r="BE7" s="393">
        <f t="shared" si="3"/>
        <v>-0.1396028521624012</v>
      </c>
      <c r="BF7" s="393">
        <f t="shared" si="4"/>
        <v>-2.2826852764484928E-2</v>
      </c>
      <c r="BG7" s="393">
        <f t="shared" si="5"/>
        <v>-6.9600792004762546E-2</v>
      </c>
      <c r="BH7" s="393">
        <f t="shared" si="6"/>
        <v>2.4420448397646455E-2</v>
      </c>
      <c r="BI7" s="393">
        <f t="shared" si="7"/>
        <v>7.6221888287213435E-3</v>
      </c>
      <c r="BJ7" s="393">
        <f t="shared" si="7"/>
        <v>-0.12261167051784672</v>
      </c>
      <c r="BK7" s="393">
        <f t="shared" si="7"/>
        <v>6.5721079521569692E-2</v>
      </c>
      <c r="BL7" s="394">
        <f t="shared" si="7"/>
        <v>-4.6358226599657937E-2</v>
      </c>
    </row>
    <row r="8" spans="1:64" s="101" customFormat="1" x14ac:dyDescent="0.3">
      <c r="A8" s="133">
        <v>4</v>
      </c>
      <c r="B8" s="133" t="s">
        <v>0</v>
      </c>
      <c r="C8" s="133" t="s">
        <v>3</v>
      </c>
      <c r="D8" s="169">
        <f>1000*'1 Utsläpp'!D8/'6 FV'!D8</f>
        <v>9.313708073685449</v>
      </c>
      <c r="E8" s="169">
        <f>1000*'1 Utsläpp'!E8/'6 FV'!E8</f>
        <v>8.2666928182497657</v>
      </c>
      <c r="F8" s="169">
        <f>1000*'1 Utsläpp'!F8/'6 FV'!F8</f>
        <v>7.9391178088147329</v>
      </c>
      <c r="G8" s="169">
        <f>1000*'1 Utsläpp'!G8/'6 FV'!G8</f>
        <v>9.632235225944612</v>
      </c>
      <c r="H8" s="169">
        <f>1000*'1 Utsläpp'!H8/'6 FV'!H8</f>
        <v>11.789998376758666</v>
      </c>
      <c r="I8" s="169">
        <f>1000*'1 Utsläpp'!I8/'6 FV'!I8</f>
        <v>9.6554895582093589</v>
      </c>
      <c r="J8" s="169">
        <f>1000*'1 Utsläpp'!J8/'6 FV'!J8</f>
        <v>7.6444909923253732</v>
      </c>
      <c r="K8" s="169">
        <f>1000*'1 Utsläpp'!K8/'6 FV'!K8</f>
        <v>10.642770602851604</v>
      </c>
      <c r="L8" s="169">
        <f>1000*'1 Utsläpp'!L8/'6 FV'!L8</f>
        <v>11.734996902934769</v>
      </c>
      <c r="M8" s="169">
        <f>1000*'1 Utsläpp'!M8/'6 FV'!M8</f>
        <v>8.90376846552169</v>
      </c>
      <c r="N8" s="169">
        <f>1000*'1 Utsläpp'!N8/'6 FV'!N8</f>
        <v>7.36509492990547</v>
      </c>
      <c r="O8" s="169">
        <f>1000*'1 Utsläpp'!O8/'6 FV'!O8</f>
        <v>9.7194569966565521</v>
      </c>
      <c r="P8" s="169">
        <f>1000*'1 Utsläpp'!P8/'6 FV'!P8</f>
        <v>10.187610709122479</v>
      </c>
      <c r="Q8" s="169">
        <f>1000*'1 Utsläpp'!Q8/'6 FV'!Q8</f>
        <v>8.5168446161916673</v>
      </c>
      <c r="R8" s="169">
        <f>1000*'1 Utsläpp'!R8/'6 FV'!R8</f>
        <v>8.0264961728051158</v>
      </c>
      <c r="S8" s="169">
        <f>1000*'1 Utsläpp'!S8/'6 FV'!S8</f>
        <v>8.4742700850476211</v>
      </c>
      <c r="T8" s="169">
        <f>1000*'1 Utsläpp'!T8/'6 FV'!T8</f>
        <v>9.5831188022330327</v>
      </c>
      <c r="U8" s="169">
        <f>1000*'1 Utsläpp'!U8/'6 FV'!U8</f>
        <v>8.3505480453259224</v>
      </c>
      <c r="V8" s="169">
        <f>1000*'1 Utsläpp'!V8/'6 FV'!V8</f>
        <v>7.6006124644497524</v>
      </c>
      <c r="W8" s="169">
        <f>1000*'1 Utsläpp'!W8/'6 FV'!W8</f>
        <v>8.7103608458584336</v>
      </c>
      <c r="X8" s="169">
        <f>1000*'1 Utsläpp'!X8/'6 FV'!X8</f>
        <v>10.345236813933814</v>
      </c>
      <c r="Y8" s="169">
        <f>1000*'1 Utsläpp'!Y8/'6 FV'!Y8</f>
        <v>7.254211968213661</v>
      </c>
      <c r="Z8" s="169">
        <f>1000*'1 Utsläpp'!Z8/'6 FV'!Z8</f>
        <v>6.9519742513041916</v>
      </c>
      <c r="AA8" s="169">
        <f>1000*'1 Utsläpp'!AA8/'6 FV'!AA8</f>
        <v>7.6718899774519826</v>
      </c>
      <c r="AB8" s="169">
        <f>1000*'1 Utsläpp'!AB8/'6 FV'!AB8</f>
        <v>9.4894624620824555</v>
      </c>
      <c r="AC8" s="169">
        <f>1000*'1 Utsläpp'!AC8/'6 FV'!AC8</f>
        <v>5.9751917954262455</v>
      </c>
      <c r="AD8" s="169">
        <f>1000*'1 Utsläpp'!AD8/'6 FV'!AD8</f>
        <v>6.8595344492839825</v>
      </c>
      <c r="AE8" s="169">
        <f>1000*'1 Utsläpp'!AE8/'6 FV'!AE8</f>
        <v>6.7802317220139736</v>
      </c>
      <c r="AF8" s="169">
        <f>1000*'1 Utsläpp'!AF8/'6 FV'!AF8</f>
        <v>7.0566646404099815</v>
      </c>
      <c r="AG8" s="169">
        <f>1000*'1 Utsläpp'!AG8/'6 FV'!AG8</f>
        <v>5.1791872594084492</v>
      </c>
      <c r="AH8" s="169">
        <f>1000*'1 Utsläpp'!AH8/'6 FV'!AH8</f>
        <v>5.6143928181860154</v>
      </c>
      <c r="AI8" s="169">
        <f>1000*'1 Utsläpp'!AI8/'6 FV'!AI8</f>
        <v>5.5018229360645172</v>
      </c>
      <c r="AJ8" s="169">
        <f>1000*'1 Utsläpp'!AJ8/'6 FV'!AJ8</f>
        <v>7.2277827657770146</v>
      </c>
      <c r="AK8" s="169">
        <f>1000*'1 Utsläpp'!AK8/'6 FV'!AK8</f>
        <v>4.6479117572300934</v>
      </c>
      <c r="AL8" s="169">
        <f>1000*'1 Utsläpp'!AL8/'6 FV'!AL8</f>
        <v>5.2145311162076924</v>
      </c>
      <c r="AM8" s="169">
        <f>1000*'1 Utsläpp'!AM8/'6 FV'!AM8</f>
        <v>5.5585422683400099</v>
      </c>
      <c r="AN8" s="169">
        <f>1000*'1 Utsläpp'!AN8/'6 FV'!AN8</f>
        <v>5.7029829626271527</v>
      </c>
      <c r="AO8" s="169">
        <f>1000*'1 Utsläpp'!AO8/'6 FV'!AO8</f>
        <v>4.3427326227269321</v>
      </c>
      <c r="AP8" s="169">
        <f>1000*'1 Utsläpp'!AP8/'6 FV'!AP8</f>
        <v>4.9810041657284883</v>
      </c>
      <c r="AQ8" s="169">
        <f>1000*'1 Utsläpp'!AQ8/'6 FV'!AQ8</f>
        <v>4.9483189796538367</v>
      </c>
      <c r="AR8" s="169">
        <f>1000*'1 Utsläpp'!AR8/'6 FV'!AR8</f>
        <v>4.813222038767222</v>
      </c>
      <c r="AS8" s="169">
        <f>1000*'1 Utsläpp'!AS8/'6 FV'!AS8</f>
        <v>3.5800037870816488</v>
      </c>
      <c r="AT8" s="169">
        <f>1000*'1 Utsläpp'!AT8/'6 FV'!AT8</f>
        <v>3.9488940197437166</v>
      </c>
      <c r="AU8" s="169">
        <f>1000*'1 Utsläpp'!AU8/'6 FV'!AU8</f>
        <v>4.0599272560029727</v>
      </c>
      <c r="AV8" s="169">
        <f>1000*'1 Utsläpp'!AV8/'6 FV'!AV8</f>
        <v>4.397706880303903</v>
      </c>
      <c r="AW8" s="169">
        <f>1000*'1 Utsläpp'!AW8/'6 FV'!AW8</f>
        <v>3.3165979154625749</v>
      </c>
      <c r="AX8" s="169">
        <f>1000*'1 Utsläpp'!AX8/'6 FV'!AX8</f>
        <v>3.8098081381872704</v>
      </c>
      <c r="AY8" s="169">
        <f>1000*'1 Utsläpp'!AY8/'6 FV'!AY8</f>
        <v>3.613711495229607</v>
      </c>
      <c r="AZ8" s="169">
        <f>1000*'1 Utsläpp'!AZ8/'6 FV'!AZ8</f>
        <v>3.7314381600890525</v>
      </c>
      <c r="BA8" s="294">
        <f>1000*'1 Utsläpp'!BA8/'6 FV'!BA8</f>
        <v>3.0906428007134306</v>
      </c>
      <c r="BB8" s="287"/>
      <c r="BC8" s="365">
        <f t="shared" si="1"/>
        <v>-0.15601675994663167</v>
      </c>
      <c r="BD8" s="393">
        <f t="shared" si="2"/>
        <v>-0.17563338614347912</v>
      </c>
      <c r="BE8" s="393">
        <f t="shared" si="3"/>
        <v>-0.2072092517179861</v>
      </c>
      <c r="BF8" s="393">
        <f t="shared" si="4"/>
        <v>-0.17953404525934824</v>
      </c>
      <c r="BG8" s="393">
        <f t="shared" si="5"/>
        <v>-8.6327860031518933E-2</v>
      </c>
      <c r="BH8" s="393">
        <f t="shared" si="6"/>
        <v>-7.3576981278502318E-2</v>
      </c>
      <c r="BI8" s="393">
        <f t="shared" si="7"/>
        <v>-3.522147742153714E-2</v>
      </c>
      <c r="BJ8" s="393">
        <f t="shared" si="7"/>
        <v>-0.10990732903245859</v>
      </c>
      <c r="BK8" s="393">
        <f t="shared" si="7"/>
        <v>-0.15150366733146348</v>
      </c>
      <c r="BL8" s="394">
        <f t="shared" si="7"/>
        <v>-6.8128582513937275E-2</v>
      </c>
    </row>
    <row r="9" spans="1:64" s="101" customFormat="1" x14ac:dyDescent="0.3">
      <c r="A9" s="133">
        <v>5</v>
      </c>
      <c r="B9" s="133" t="s">
        <v>0</v>
      </c>
      <c r="C9" s="133" t="s">
        <v>36</v>
      </c>
      <c r="D9" s="169">
        <f>1000*'1 Utsläpp'!D9/'6 FV'!D9</f>
        <v>26.097391367359212</v>
      </c>
      <c r="E9" s="169">
        <f>1000*'1 Utsläpp'!E9/'6 FV'!E9</f>
        <v>23.163560357405853</v>
      </c>
      <c r="F9" s="169">
        <f>1000*'1 Utsläpp'!F9/'6 FV'!F9</f>
        <v>27.004296515084775</v>
      </c>
      <c r="G9" s="169">
        <f>1000*'1 Utsläpp'!G9/'6 FV'!G9</f>
        <v>31.097359534892721</v>
      </c>
      <c r="H9" s="169">
        <f>1000*'1 Utsläpp'!H9/'6 FV'!H9</f>
        <v>30.84915948413196</v>
      </c>
      <c r="I9" s="169">
        <f>1000*'1 Utsläpp'!I9/'6 FV'!I9</f>
        <v>21.933012174125441</v>
      </c>
      <c r="J9" s="169">
        <f>1000*'1 Utsläpp'!J9/'6 FV'!J9</f>
        <v>21.358683898094085</v>
      </c>
      <c r="K9" s="169">
        <f>1000*'1 Utsläpp'!K9/'6 FV'!K9</f>
        <v>23.815200925897173</v>
      </c>
      <c r="L9" s="169">
        <f>1000*'1 Utsläpp'!L9/'6 FV'!L9</f>
        <v>30.299652761540123</v>
      </c>
      <c r="M9" s="169">
        <f>1000*'1 Utsläpp'!M9/'6 FV'!M9</f>
        <v>20.120951496230273</v>
      </c>
      <c r="N9" s="169">
        <f>1000*'1 Utsläpp'!N9/'6 FV'!N9</f>
        <v>18.205392064059371</v>
      </c>
      <c r="O9" s="169">
        <f>1000*'1 Utsläpp'!O9/'6 FV'!O9</f>
        <v>24.960145763600853</v>
      </c>
      <c r="P9" s="169">
        <f>1000*'1 Utsläpp'!P9/'6 FV'!P9</f>
        <v>28.32235043144345</v>
      </c>
      <c r="Q9" s="169">
        <f>1000*'1 Utsläpp'!Q9/'6 FV'!Q9</f>
        <v>21.00651297857986</v>
      </c>
      <c r="R9" s="169">
        <f>1000*'1 Utsläpp'!R9/'6 FV'!R9</f>
        <v>18.40161524180867</v>
      </c>
      <c r="S9" s="169">
        <f>1000*'1 Utsläpp'!S9/'6 FV'!S9</f>
        <v>20.638617595821362</v>
      </c>
      <c r="T9" s="169">
        <f>1000*'1 Utsläpp'!T9/'6 FV'!T9</f>
        <v>23.231131843448896</v>
      </c>
      <c r="U9" s="169">
        <f>1000*'1 Utsläpp'!U9/'6 FV'!U9</f>
        <v>21.000434761771704</v>
      </c>
      <c r="V9" s="169">
        <f>1000*'1 Utsläpp'!V9/'6 FV'!V9</f>
        <v>18.024294008455652</v>
      </c>
      <c r="W9" s="169">
        <f>1000*'1 Utsläpp'!W9/'6 FV'!W9</f>
        <v>21.102101656679316</v>
      </c>
      <c r="X9" s="169">
        <f>1000*'1 Utsläpp'!X9/'6 FV'!X9</f>
        <v>22.475290476320676</v>
      </c>
      <c r="Y9" s="169">
        <f>1000*'1 Utsläpp'!Y9/'6 FV'!Y9</f>
        <v>19.235462096113093</v>
      </c>
      <c r="Z9" s="169">
        <f>1000*'1 Utsläpp'!Z9/'6 FV'!Z9</f>
        <v>17.420229135286196</v>
      </c>
      <c r="AA9" s="169">
        <f>1000*'1 Utsläpp'!AA9/'6 FV'!AA9</f>
        <v>16.027551485663647</v>
      </c>
      <c r="AB9" s="169">
        <f>1000*'1 Utsläpp'!AB9/'6 FV'!AB9</f>
        <v>16.881153818000765</v>
      </c>
      <c r="AC9" s="169">
        <f>1000*'1 Utsläpp'!AC9/'6 FV'!AC9</f>
        <v>17.398014448477223</v>
      </c>
      <c r="AD9" s="169">
        <f>1000*'1 Utsläpp'!AD9/'6 FV'!AD9</f>
        <v>16.00254714951863</v>
      </c>
      <c r="AE9" s="169">
        <f>1000*'1 Utsläpp'!AE9/'6 FV'!AE9</f>
        <v>16.554127945105439</v>
      </c>
      <c r="AF9" s="169">
        <f>1000*'1 Utsläpp'!AF9/'6 FV'!AF9</f>
        <v>16.987335387626345</v>
      </c>
      <c r="AG9" s="169">
        <f>1000*'1 Utsläpp'!AG9/'6 FV'!AG9</f>
        <v>15.699143382929002</v>
      </c>
      <c r="AH9" s="169">
        <f>1000*'1 Utsläpp'!AH9/'6 FV'!AH9</f>
        <v>14.288188595265426</v>
      </c>
      <c r="AI9" s="169">
        <f>1000*'1 Utsläpp'!AI9/'6 FV'!AI9</f>
        <v>14.880210785975668</v>
      </c>
      <c r="AJ9" s="169">
        <f>1000*'1 Utsläpp'!AJ9/'6 FV'!AJ9</f>
        <v>18.445754627306886</v>
      </c>
      <c r="AK9" s="169">
        <f>1000*'1 Utsläpp'!AK9/'6 FV'!AK9</f>
        <v>16.334348068496908</v>
      </c>
      <c r="AL9" s="169">
        <f>1000*'1 Utsläpp'!AL9/'6 FV'!AL9</f>
        <v>15.571446228636779</v>
      </c>
      <c r="AM9" s="169">
        <f>1000*'1 Utsläpp'!AM9/'6 FV'!AM9</f>
        <v>17.016224278261536</v>
      </c>
      <c r="AN9" s="169">
        <f>1000*'1 Utsläpp'!AN9/'6 FV'!AN9</f>
        <v>17.475112656603418</v>
      </c>
      <c r="AO9" s="169">
        <f>1000*'1 Utsläpp'!AO9/'6 FV'!AO9</f>
        <v>17.324102740172265</v>
      </c>
      <c r="AP9" s="169">
        <f>1000*'1 Utsläpp'!AP9/'6 FV'!AP9</f>
        <v>15.550007307813839</v>
      </c>
      <c r="AQ9" s="169">
        <f>1000*'1 Utsläpp'!AQ9/'6 FV'!AQ9</f>
        <v>17.378195672255075</v>
      </c>
      <c r="AR9" s="169">
        <f>1000*'1 Utsläpp'!AR9/'6 FV'!AR9</f>
        <v>20.314523759458289</v>
      </c>
      <c r="AS9" s="169">
        <f>1000*'1 Utsläpp'!AS9/'6 FV'!AS9</f>
        <v>17.753283892017571</v>
      </c>
      <c r="AT9" s="169">
        <f>1000*'1 Utsläpp'!AT9/'6 FV'!AT9</f>
        <v>17.002017277974428</v>
      </c>
      <c r="AU9" s="169">
        <f>1000*'1 Utsläpp'!AU9/'6 FV'!AU9</f>
        <v>16.326423024241262</v>
      </c>
      <c r="AV9" s="169">
        <f>1000*'1 Utsläpp'!AV9/'6 FV'!AV9</f>
        <v>18.270777876118551</v>
      </c>
      <c r="AW9" s="169">
        <f>1000*'1 Utsläpp'!AW9/'6 FV'!AW9</f>
        <v>17.529895847388453</v>
      </c>
      <c r="AX9" s="169">
        <f>1000*'1 Utsläpp'!AX9/'6 FV'!AX9</f>
        <v>17.418178538429718</v>
      </c>
      <c r="AY9" s="169">
        <f>1000*'1 Utsläpp'!AY9/'6 FV'!AY9</f>
        <v>17.706967513386786</v>
      </c>
      <c r="AZ9" s="169">
        <f>1000*'1 Utsläpp'!AZ9/'6 FV'!AZ9</f>
        <v>16.592944634052259</v>
      </c>
      <c r="BA9" s="294">
        <f>1000*'1 Utsläpp'!BA9/'6 FV'!BA9</f>
        <v>16.343679588387861</v>
      </c>
      <c r="BB9" s="287"/>
      <c r="BC9" s="365">
        <f t="shared" si="1"/>
        <v>0.16248313579723495</v>
      </c>
      <c r="BD9" s="393">
        <f t="shared" si="2"/>
        <v>2.4773643881139895E-2</v>
      </c>
      <c r="BE9" s="393">
        <f t="shared" si="3"/>
        <v>9.3376803072687808E-2</v>
      </c>
      <c r="BF9" s="393">
        <f t="shared" si="4"/>
        <v>-6.0522546060003624E-2</v>
      </c>
      <c r="BG9" s="393">
        <f t="shared" si="5"/>
        <v>-0.10060515853285446</v>
      </c>
      <c r="BH9" s="393">
        <f t="shared" si="6"/>
        <v>-1.25829140111684E-2</v>
      </c>
      <c r="BI9" s="393">
        <f t="shared" si="7"/>
        <v>2.4477169600010562E-2</v>
      </c>
      <c r="BJ9" s="393">
        <f t="shared" si="7"/>
        <v>8.4558907183509113E-2</v>
      </c>
      <c r="BK9" s="393">
        <f t="shared" si="7"/>
        <v>-9.1831516613168462E-2</v>
      </c>
      <c r="BL9" s="394">
        <f t="shared" si="7"/>
        <v>-6.7668186355899551E-2</v>
      </c>
    </row>
    <row r="10" spans="1:64" s="101" customFormat="1" x14ac:dyDescent="0.3">
      <c r="A10" s="133">
        <v>6</v>
      </c>
      <c r="B10" s="133" t="s">
        <v>0</v>
      </c>
      <c r="C10" s="133" t="s">
        <v>37</v>
      </c>
      <c r="D10" s="169">
        <f>1000*'1 Utsläpp'!D10/'6 FV'!D10</f>
        <v>56.069625551418561</v>
      </c>
      <c r="E10" s="169">
        <f>1000*'1 Utsläpp'!E10/'6 FV'!E10</f>
        <v>49.271514267544099</v>
      </c>
      <c r="F10" s="169">
        <f>1000*'1 Utsläpp'!F10/'6 FV'!F10</f>
        <v>47.282861628152787</v>
      </c>
      <c r="G10" s="169">
        <f>1000*'1 Utsläpp'!G10/'6 FV'!G10</f>
        <v>57.589354591329915</v>
      </c>
      <c r="H10" s="169">
        <f>1000*'1 Utsläpp'!H10/'6 FV'!H10</f>
        <v>52.502976844394993</v>
      </c>
      <c r="I10" s="169">
        <f>1000*'1 Utsläpp'!I10/'6 FV'!I10</f>
        <v>46.975659950662553</v>
      </c>
      <c r="J10" s="169">
        <f>1000*'1 Utsläpp'!J10/'6 FV'!J10</f>
        <v>40.316039030070179</v>
      </c>
      <c r="K10" s="169">
        <f>1000*'1 Utsläpp'!K10/'6 FV'!K10</f>
        <v>51.103121529844053</v>
      </c>
      <c r="L10" s="169">
        <f>1000*'1 Utsläpp'!L10/'6 FV'!L10</f>
        <v>62.333806027088272</v>
      </c>
      <c r="M10" s="169">
        <f>1000*'1 Utsläpp'!M10/'6 FV'!M10</f>
        <v>45.761668454545841</v>
      </c>
      <c r="N10" s="169">
        <f>1000*'1 Utsläpp'!N10/'6 FV'!N10</f>
        <v>39.940955069470377</v>
      </c>
      <c r="O10" s="169">
        <f>1000*'1 Utsläpp'!O10/'6 FV'!O10</f>
        <v>47.121210349199607</v>
      </c>
      <c r="P10" s="169">
        <f>1000*'1 Utsläpp'!P10/'6 FV'!P10</f>
        <v>43.103441927160496</v>
      </c>
      <c r="Q10" s="169">
        <f>1000*'1 Utsläpp'!Q10/'6 FV'!Q10</f>
        <v>37.463057092247979</v>
      </c>
      <c r="R10" s="169">
        <f>1000*'1 Utsläpp'!R10/'6 FV'!R10</f>
        <v>35.016201128261649</v>
      </c>
      <c r="S10" s="169">
        <f>1000*'1 Utsläpp'!S10/'6 FV'!S10</f>
        <v>43.238129168970275</v>
      </c>
      <c r="T10" s="169">
        <f>1000*'1 Utsläpp'!T10/'6 FV'!T10</f>
        <v>51.849197960688116</v>
      </c>
      <c r="U10" s="169">
        <f>1000*'1 Utsläpp'!U10/'6 FV'!U10</f>
        <v>40.091846573170571</v>
      </c>
      <c r="V10" s="169">
        <f>1000*'1 Utsläpp'!V10/'6 FV'!V10</f>
        <v>36.129544691723339</v>
      </c>
      <c r="W10" s="169">
        <f>1000*'1 Utsläpp'!W10/'6 FV'!W10</f>
        <v>46.637412963613293</v>
      </c>
      <c r="X10" s="169">
        <f>1000*'1 Utsläpp'!X10/'6 FV'!X10</f>
        <v>38.649670128378247</v>
      </c>
      <c r="Y10" s="169">
        <f>1000*'1 Utsläpp'!Y10/'6 FV'!Y10</f>
        <v>35.141820840736699</v>
      </c>
      <c r="Z10" s="169">
        <f>1000*'1 Utsläpp'!Z10/'6 FV'!Z10</f>
        <v>39.436786971020119</v>
      </c>
      <c r="AA10" s="169">
        <f>1000*'1 Utsläpp'!AA10/'6 FV'!AA10</f>
        <v>44.13057396794175</v>
      </c>
      <c r="AB10" s="169">
        <f>1000*'1 Utsläpp'!AB10/'6 FV'!AB10</f>
        <v>49.143446083183299</v>
      </c>
      <c r="AC10" s="169">
        <f>1000*'1 Utsläpp'!AC10/'6 FV'!AC10</f>
        <v>43.764362213073518</v>
      </c>
      <c r="AD10" s="169">
        <f>1000*'1 Utsläpp'!AD10/'6 FV'!AD10</f>
        <v>45.163775317736139</v>
      </c>
      <c r="AE10" s="169">
        <f>1000*'1 Utsläpp'!AE10/'6 FV'!AE10</f>
        <v>43.732716306831136</v>
      </c>
      <c r="AF10" s="169">
        <f>1000*'1 Utsläpp'!AF10/'6 FV'!AF10</f>
        <v>53.405632054350015</v>
      </c>
      <c r="AG10" s="169">
        <f>1000*'1 Utsläpp'!AG10/'6 FV'!AG10</f>
        <v>40.105222040496372</v>
      </c>
      <c r="AH10" s="169">
        <f>1000*'1 Utsläpp'!AH10/'6 FV'!AH10</f>
        <v>44.812750118482299</v>
      </c>
      <c r="AI10" s="169">
        <f>1000*'1 Utsläpp'!AI10/'6 FV'!AI10</f>
        <v>53.783294250302433</v>
      </c>
      <c r="AJ10" s="169">
        <f>1000*'1 Utsläpp'!AJ10/'6 FV'!AJ10</f>
        <v>47.084741212965852</v>
      </c>
      <c r="AK10" s="169">
        <f>1000*'1 Utsläpp'!AK10/'6 FV'!AK10</f>
        <v>48.844684930351796</v>
      </c>
      <c r="AL10" s="169">
        <f>1000*'1 Utsläpp'!AL10/'6 FV'!AL10</f>
        <v>48.22972672787121</v>
      </c>
      <c r="AM10" s="169">
        <f>1000*'1 Utsläpp'!AM10/'6 FV'!AM10</f>
        <v>62.253519982626507</v>
      </c>
      <c r="AN10" s="169">
        <f>1000*'1 Utsläpp'!AN10/'6 FV'!AN10</f>
        <v>52.832190469676078</v>
      </c>
      <c r="AO10" s="169">
        <f>1000*'1 Utsläpp'!AO10/'6 FV'!AO10</f>
        <v>51.819236608057324</v>
      </c>
      <c r="AP10" s="169">
        <f>1000*'1 Utsläpp'!AP10/'6 FV'!AP10</f>
        <v>57.642987247810311</v>
      </c>
      <c r="AQ10" s="169">
        <f>1000*'1 Utsläpp'!AQ10/'6 FV'!AQ10</f>
        <v>63.934559480180276</v>
      </c>
      <c r="AR10" s="169">
        <f>1000*'1 Utsläpp'!AR10/'6 FV'!AR10</f>
        <v>53.193653004779492</v>
      </c>
      <c r="AS10" s="169">
        <f>1000*'1 Utsläpp'!AS10/'6 FV'!AS10</f>
        <v>56.932119321486894</v>
      </c>
      <c r="AT10" s="169">
        <f>1000*'1 Utsläpp'!AT10/'6 FV'!AT10</f>
        <v>57.778763422374993</v>
      </c>
      <c r="AU10" s="169">
        <f>1000*'1 Utsläpp'!AU10/'6 FV'!AU10</f>
        <v>58.786719814106569</v>
      </c>
      <c r="AV10" s="169">
        <f>1000*'1 Utsläpp'!AV10/'6 FV'!AV10</f>
        <v>37.481566211386983</v>
      </c>
      <c r="AW10" s="169">
        <f>1000*'1 Utsläpp'!AW10/'6 FV'!AW10</f>
        <v>40.902688777330866</v>
      </c>
      <c r="AX10" s="169">
        <f>1000*'1 Utsläpp'!AX10/'6 FV'!AX10</f>
        <v>38.559992775181691</v>
      </c>
      <c r="AY10" s="169">
        <f>1000*'1 Utsläpp'!AY10/'6 FV'!AY10</f>
        <v>41.662701014087361</v>
      </c>
      <c r="AZ10" s="169">
        <f>1000*'1 Utsläpp'!AZ10/'6 FV'!AZ10</f>
        <v>36.253511905222865</v>
      </c>
      <c r="BA10" s="294">
        <f>1000*'1 Utsläpp'!BA10/'6 FV'!BA10</f>
        <v>42.442298648393511</v>
      </c>
      <c r="BB10" s="287"/>
      <c r="BC10" s="365">
        <f t="shared" si="1"/>
        <v>6.8417101749904674E-3</v>
      </c>
      <c r="BD10" s="393">
        <f t="shared" si="2"/>
        <v>9.8667657960722854E-2</v>
      </c>
      <c r="BE10" s="393">
        <f t="shared" si="3"/>
        <v>2.3554673525327807E-3</v>
      </c>
      <c r="BF10" s="393">
        <f t="shared" si="4"/>
        <v>-8.0517324400577683E-2</v>
      </c>
      <c r="BG10" s="393">
        <f t="shared" si="5"/>
        <v>-0.29537521688876611</v>
      </c>
      <c r="BH10" s="393">
        <f t="shared" si="6"/>
        <v>-0.28155337857072049</v>
      </c>
      <c r="BI10" s="393">
        <f t="shared" si="7"/>
        <v>-0.33262689453389682</v>
      </c>
      <c r="BJ10" s="393">
        <f t="shared" si="7"/>
        <v>-0.2912905985257932</v>
      </c>
      <c r="BK10" s="393">
        <f t="shared" si="7"/>
        <v>-3.2764220663517363E-2</v>
      </c>
      <c r="BL10" s="394">
        <f t="shared" si="7"/>
        <v>3.7640798614587245E-2</v>
      </c>
    </row>
    <row r="11" spans="1:64" s="101" customFormat="1" x14ac:dyDescent="0.3">
      <c r="A11" s="133">
        <v>7</v>
      </c>
      <c r="B11" s="133" t="s">
        <v>0</v>
      </c>
      <c r="C11" s="133" t="s">
        <v>38</v>
      </c>
      <c r="D11" s="169">
        <f>1000*'1 Utsläpp'!D11/'6 FV'!D11</f>
        <v>103.85516996035741</v>
      </c>
      <c r="E11" s="169">
        <f>1000*'1 Utsläpp'!E11/'6 FV'!E11</f>
        <v>95.43576668326628</v>
      </c>
      <c r="F11" s="169">
        <f>1000*'1 Utsläpp'!F11/'6 FV'!F11</f>
        <v>97.178640312106666</v>
      </c>
      <c r="G11" s="169">
        <f>1000*'1 Utsläpp'!G11/'6 FV'!G11</f>
        <v>124.32480498721189</v>
      </c>
      <c r="H11" s="169">
        <f>1000*'1 Utsläpp'!H11/'6 FV'!H11</f>
        <v>133.4522273464643</v>
      </c>
      <c r="I11" s="169">
        <f>1000*'1 Utsläpp'!I11/'6 FV'!I11</f>
        <v>121.16441308286547</v>
      </c>
      <c r="J11" s="169">
        <f>1000*'1 Utsläpp'!J11/'6 FV'!J11</f>
        <v>109.08834415821606</v>
      </c>
      <c r="K11" s="169">
        <f>1000*'1 Utsläpp'!K11/'6 FV'!K11</f>
        <v>119.69142287995305</v>
      </c>
      <c r="L11" s="169">
        <f>1000*'1 Utsläpp'!L11/'6 FV'!L11</f>
        <v>130.94038503573339</v>
      </c>
      <c r="M11" s="169">
        <f>1000*'1 Utsläpp'!M11/'6 FV'!M11</f>
        <v>108.20807619345213</v>
      </c>
      <c r="N11" s="169">
        <f>1000*'1 Utsläpp'!N11/'6 FV'!N11</f>
        <v>96.131428854820015</v>
      </c>
      <c r="O11" s="169">
        <f>1000*'1 Utsläpp'!O11/'6 FV'!O11</f>
        <v>106.56262941694129</v>
      </c>
      <c r="P11" s="169">
        <f>1000*'1 Utsläpp'!P11/'6 FV'!P11</f>
        <v>117.93199876670099</v>
      </c>
      <c r="Q11" s="169">
        <f>1000*'1 Utsläpp'!Q11/'6 FV'!Q11</f>
        <v>90.973434901522893</v>
      </c>
      <c r="R11" s="169">
        <f>1000*'1 Utsläpp'!R11/'6 FV'!R11</f>
        <v>87.694150665464647</v>
      </c>
      <c r="S11" s="169">
        <f>1000*'1 Utsläpp'!S11/'6 FV'!S11</f>
        <v>103.71430371252373</v>
      </c>
      <c r="T11" s="169">
        <f>1000*'1 Utsläpp'!T11/'6 FV'!T11</f>
        <v>120.21749171354048</v>
      </c>
      <c r="U11" s="169">
        <f>1000*'1 Utsläpp'!U11/'6 FV'!U11</f>
        <v>97.143495312472794</v>
      </c>
      <c r="V11" s="169">
        <f>1000*'1 Utsläpp'!V11/'6 FV'!V11</f>
        <v>96.944432115247778</v>
      </c>
      <c r="W11" s="169">
        <f>1000*'1 Utsläpp'!W11/'6 FV'!W11</f>
        <v>117.17487615793388</v>
      </c>
      <c r="X11" s="169">
        <f>1000*'1 Utsläpp'!X11/'6 FV'!X11</f>
        <v>126.51812780881852</v>
      </c>
      <c r="Y11" s="169">
        <f>1000*'1 Utsläpp'!Y11/'6 FV'!Y11</f>
        <v>104.80620391723795</v>
      </c>
      <c r="Z11" s="169">
        <f>1000*'1 Utsläpp'!Z11/'6 FV'!Z11</f>
        <v>102.37017184133403</v>
      </c>
      <c r="AA11" s="169">
        <f>1000*'1 Utsläpp'!AA11/'6 FV'!AA11</f>
        <v>113.63833365872964</v>
      </c>
      <c r="AB11" s="169">
        <f>1000*'1 Utsläpp'!AB11/'6 FV'!AB11</f>
        <v>119.65957588188044</v>
      </c>
      <c r="AC11" s="169">
        <f>1000*'1 Utsläpp'!AC11/'6 FV'!AC11</f>
        <v>100.50954671602493</v>
      </c>
      <c r="AD11" s="169">
        <f>1000*'1 Utsläpp'!AD11/'6 FV'!AD11</f>
        <v>95.377275365343294</v>
      </c>
      <c r="AE11" s="169">
        <f>1000*'1 Utsläpp'!AE11/'6 FV'!AE11</f>
        <v>109.40731667691308</v>
      </c>
      <c r="AF11" s="169">
        <f>1000*'1 Utsläpp'!AF11/'6 FV'!AF11</f>
        <v>119.98055690327601</v>
      </c>
      <c r="AG11" s="169">
        <f>1000*'1 Utsläpp'!AG11/'6 FV'!AG11</f>
        <v>106.73705032593612</v>
      </c>
      <c r="AH11" s="169">
        <f>1000*'1 Utsläpp'!AH11/'6 FV'!AH11</f>
        <v>104.98739725567788</v>
      </c>
      <c r="AI11" s="169">
        <f>1000*'1 Utsläpp'!AI11/'6 FV'!AI11</f>
        <v>111.74725863687878</v>
      </c>
      <c r="AJ11" s="169">
        <f>1000*'1 Utsläpp'!AJ11/'6 FV'!AJ11</f>
        <v>125.34324068053634</v>
      </c>
      <c r="AK11" s="169">
        <f>1000*'1 Utsläpp'!AK11/'6 FV'!AK11</f>
        <v>111.00191945147346</v>
      </c>
      <c r="AL11" s="169">
        <f>1000*'1 Utsläpp'!AL11/'6 FV'!AL11</f>
        <v>108.76029803998676</v>
      </c>
      <c r="AM11" s="169">
        <f>1000*'1 Utsläpp'!AM11/'6 FV'!AM11</f>
        <v>114.31270494446323</v>
      </c>
      <c r="AN11" s="169">
        <f>1000*'1 Utsläpp'!AN11/'6 FV'!AN11</f>
        <v>108.60037923189853</v>
      </c>
      <c r="AO11" s="169">
        <f>1000*'1 Utsläpp'!AO11/'6 FV'!AO11</f>
        <v>102.40592264425993</v>
      </c>
      <c r="AP11" s="169">
        <f>1000*'1 Utsläpp'!AP11/'6 FV'!AP11</f>
        <v>96.339624303990533</v>
      </c>
      <c r="AQ11" s="169">
        <f>1000*'1 Utsläpp'!AQ11/'6 FV'!AQ11</f>
        <v>98.910840038482021</v>
      </c>
      <c r="AR11" s="169">
        <f>1000*'1 Utsläpp'!AR11/'6 FV'!AR11</f>
        <v>112.53658272771536</v>
      </c>
      <c r="AS11" s="169">
        <f>1000*'1 Utsläpp'!AS11/'6 FV'!AS11</f>
        <v>101.405281263078</v>
      </c>
      <c r="AT11" s="169">
        <f>1000*'1 Utsläpp'!AT11/'6 FV'!AT11</f>
        <v>94.781885384379862</v>
      </c>
      <c r="AU11" s="169">
        <f>1000*'1 Utsläpp'!AU11/'6 FV'!AU11</f>
        <v>97.801123462631764</v>
      </c>
      <c r="AV11" s="169">
        <f>1000*'1 Utsläpp'!AV11/'6 FV'!AV11</f>
        <v>102.97088732040605</v>
      </c>
      <c r="AW11" s="169">
        <f>1000*'1 Utsläpp'!AW11/'6 FV'!AW11</f>
        <v>89.369126767628984</v>
      </c>
      <c r="AX11" s="169">
        <f>1000*'1 Utsläpp'!AX11/'6 FV'!AX11</f>
        <v>83.153001081323026</v>
      </c>
      <c r="AY11" s="169">
        <f>1000*'1 Utsläpp'!AY11/'6 FV'!AY11</f>
        <v>88.85999722171205</v>
      </c>
      <c r="AZ11" s="169">
        <f>1000*'1 Utsläpp'!AZ11/'6 FV'!AZ11</f>
        <v>99.282048550209211</v>
      </c>
      <c r="BA11" s="294">
        <f>1000*'1 Utsläpp'!BA11/'6 FV'!BA11</f>
        <v>93.554241084867584</v>
      </c>
      <c r="BB11" s="287"/>
      <c r="BC11" s="365">
        <f t="shared" si="1"/>
        <v>3.6244841165901542E-2</v>
      </c>
      <c r="BD11" s="393">
        <f t="shared" si="2"/>
        <v>-9.7713233311513825E-3</v>
      </c>
      <c r="BE11" s="393">
        <f t="shared" si="3"/>
        <v>-1.6169244284110706E-2</v>
      </c>
      <c r="BF11" s="393">
        <f t="shared" si="4"/>
        <v>-1.121936256348155E-2</v>
      </c>
      <c r="BG11" s="393">
        <f t="shared" si="5"/>
        <v>-8.5000763089223219E-2</v>
      </c>
      <c r="BH11" s="393">
        <f t="shared" si="6"/>
        <v>-0.11869356650393137</v>
      </c>
      <c r="BI11" s="393">
        <f t="shared" si="7"/>
        <v>-0.12269100003546973</v>
      </c>
      <c r="BJ11" s="393">
        <f t="shared" si="7"/>
        <v>-9.1421508509930138E-2</v>
      </c>
      <c r="BK11" s="393">
        <f t="shared" si="7"/>
        <v>-3.582409422887245E-2</v>
      </c>
      <c r="BL11" s="394">
        <f t="shared" si="7"/>
        <v>4.6829531277847503E-2</v>
      </c>
    </row>
    <row r="12" spans="1:64" s="101" customFormat="1" x14ac:dyDescent="0.3">
      <c r="A12" s="133">
        <v>8</v>
      </c>
      <c r="B12" s="133" t="s">
        <v>0</v>
      </c>
      <c r="C12" s="133" t="s">
        <v>39</v>
      </c>
      <c r="D12" s="169">
        <f>1000*'1 Utsläpp'!D12/'6 FV'!D12</f>
        <v>63.142491441772513</v>
      </c>
      <c r="E12" s="169">
        <f>1000*'1 Utsläpp'!E12/'6 FV'!E12</f>
        <v>57.007789395179408</v>
      </c>
      <c r="F12" s="169">
        <f>1000*'1 Utsläpp'!F12/'6 FV'!F12</f>
        <v>63.250333852255622</v>
      </c>
      <c r="G12" s="169">
        <f>1000*'1 Utsläpp'!G12/'6 FV'!G12</f>
        <v>76.327559867471138</v>
      </c>
      <c r="H12" s="169">
        <f>1000*'1 Utsläpp'!H12/'6 FV'!H12</f>
        <v>68.320003148983901</v>
      </c>
      <c r="I12" s="169">
        <f>1000*'1 Utsläpp'!I12/'6 FV'!I12</f>
        <v>65.61016191082058</v>
      </c>
      <c r="J12" s="169">
        <f>1000*'1 Utsläpp'!J12/'6 FV'!J12</f>
        <v>59.935659524672587</v>
      </c>
      <c r="K12" s="169">
        <f>1000*'1 Utsläpp'!K12/'6 FV'!K12</f>
        <v>79.938518721318104</v>
      </c>
      <c r="L12" s="169">
        <f>1000*'1 Utsläpp'!L12/'6 FV'!L12</f>
        <v>79.602412290127248</v>
      </c>
      <c r="M12" s="169">
        <f>1000*'1 Utsläpp'!M12/'6 FV'!M12</f>
        <v>68.755082697536764</v>
      </c>
      <c r="N12" s="169">
        <f>1000*'1 Utsläpp'!N12/'6 FV'!N12</f>
        <v>67.032203010166356</v>
      </c>
      <c r="O12" s="169">
        <f>1000*'1 Utsläpp'!O12/'6 FV'!O12</f>
        <v>65.227018398922837</v>
      </c>
      <c r="P12" s="169">
        <f>1000*'1 Utsläpp'!P12/'6 FV'!P12</f>
        <v>62.303362693687156</v>
      </c>
      <c r="Q12" s="169">
        <f>1000*'1 Utsläpp'!Q12/'6 FV'!Q12</f>
        <v>62.085080500103601</v>
      </c>
      <c r="R12" s="169">
        <f>1000*'1 Utsläpp'!R12/'6 FV'!R12</f>
        <v>60.191561406128542</v>
      </c>
      <c r="S12" s="169">
        <f>1000*'1 Utsläpp'!S12/'6 FV'!S12</f>
        <v>64.992377546480625</v>
      </c>
      <c r="T12" s="169">
        <f>1000*'1 Utsläpp'!T12/'6 FV'!T12</f>
        <v>53.783912195110986</v>
      </c>
      <c r="U12" s="169">
        <f>1000*'1 Utsläpp'!U12/'6 FV'!U12</f>
        <v>52.837096806351141</v>
      </c>
      <c r="V12" s="169">
        <f>1000*'1 Utsläpp'!V12/'6 FV'!V12</f>
        <v>52.759422646322761</v>
      </c>
      <c r="W12" s="169">
        <f>1000*'1 Utsläpp'!W12/'6 FV'!W12</f>
        <v>63.66619794890579</v>
      </c>
      <c r="X12" s="169">
        <f>1000*'1 Utsläpp'!X12/'6 FV'!X12</f>
        <v>55.004013586827824</v>
      </c>
      <c r="Y12" s="169">
        <f>1000*'1 Utsläpp'!Y12/'6 FV'!Y12</f>
        <v>51.345191319045732</v>
      </c>
      <c r="Z12" s="169">
        <f>1000*'1 Utsläpp'!Z12/'6 FV'!Z12</f>
        <v>54.888418611590289</v>
      </c>
      <c r="AA12" s="169">
        <f>1000*'1 Utsläpp'!AA12/'6 FV'!AA12</f>
        <v>56.876567990991248</v>
      </c>
      <c r="AB12" s="169">
        <f>1000*'1 Utsläpp'!AB12/'6 FV'!AB12</f>
        <v>53.636189076507343</v>
      </c>
      <c r="AC12" s="169">
        <f>1000*'1 Utsläpp'!AC12/'6 FV'!AC12</f>
        <v>49.609278599059913</v>
      </c>
      <c r="AD12" s="169">
        <f>1000*'1 Utsläpp'!AD12/'6 FV'!AD12</f>
        <v>55.235917347981946</v>
      </c>
      <c r="AE12" s="169">
        <f>1000*'1 Utsläpp'!AE12/'6 FV'!AE12</f>
        <v>61.772004965666703</v>
      </c>
      <c r="AF12" s="169">
        <f>1000*'1 Utsläpp'!AF12/'6 FV'!AF12</f>
        <v>62.207607402162232</v>
      </c>
      <c r="AG12" s="169">
        <f>1000*'1 Utsläpp'!AG12/'6 FV'!AG12</f>
        <v>56.590047576800622</v>
      </c>
      <c r="AH12" s="169">
        <f>1000*'1 Utsläpp'!AH12/'6 FV'!AH12</f>
        <v>56.889093870727642</v>
      </c>
      <c r="AI12" s="169">
        <f>1000*'1 Utsläpp'!AI12/'6 FV'!AI12</f>
        <v>57.884381876588137</v>
      </c>
      <c r="AJ12" s="169">
        <f>1000*'1 Utsläpp'!AJ12/'6 FV'!AJ12</f>
        <v>56.29566670653935</v>
      </c>
      <c r="AK12" s="169">
        <f>1000*'1 Utsläpp'!AK12/'6 FV'!AK12</f>
        <v>50.517436333946051</v>
      </c>
      <c r="AL12" s="169">
        <f>1000*'1 Utsläpp'!AL12/'6 FV'!AL12</f>
        <v>58.139151265087222</v>
      </c>
      <c r="AM12" s="169">
        <f>1000*'1 Utsläpp'!AM12/'6 FV'!AM12</f>
        <v>58.554766516946479</v>
      </c>
      <c r="AN12" s="169">
        <f>1000*'1 Utsläpp'!AN12/'6 FV'!AN12</f>
        <v>56.230545651275563</v>
      </c>
      <c r="AO12" s="169">
        <f>1000*'1 Utsläpp'!AO12/'6 FV'!AO12</f>
        <v>50.07312947845098</v>
      </c>
      <c r="AP12" s="169">
        <f>1000*'1 Utsläpp'!AP12/'6 FV'!AP12</f>
        <v>53.5914605877417</v>
      </c>
      <c r="AQ12" s="169">
        <f>1000*'1 Utsläpp'!AQ12/'6 FV'!AQ12</f>
        <v>56.190279865860965</v>
      </c>
      <c r="AR12" s="169">
        <f>1000*'1 Utsläpp'!AR12/'6 FV'!AR12</f>
        <v>49.238207207180459</v>
      </c>
      <c r="AS12" s="169">
        <f>1000*'1 Utsläpp'!AS12/'6 FV'!AS12</f>
        <v>46.043959580681374</v>
      </c>
      <c r="AT12" s="169">
        <f>1000*'1 Utsläpp'!AT12/'6 FV'!AT12</f>
        <v>50.624521501008083</v>
      </c>
      <c r="AU12" s="169">
        <f>1000*'1 Utsläpp'!AU12/'6 FV'!AU12</f>
        <v>50.591136263380697</v>
      </c>
      <c r="AV12" s="169">
        <f>1000*'1 Utsläpp'!AV12/'6 FV'!AV12</f>
        <v>63.793899041107622</v>
      </c>
      <c r="AW12" s="169">
        <f>1000*'1 Utsläpp'!AW12/'6 FV'!AW12</f>
        <v>57.91029753314114</v>
      </c>
      <c r="AX12" s="169">
        <f>1000*'1 Utsläpp'!AX12/'6 FV'!AX12</f>
        <v>68.819511046146559</v>
      </c>
      <c r="AY12" s="169">
        <f>1000*'1 Utsläpp'!AY12/'6 FV'!AY12</f>
        <v>71.534185813889763</v>
      </c>
      <c r="AZ12" s="169">
        <f>1000*'1 Utsläpp'!AZ12/'6 FV'!AZ12</f>
        <v>59.654094926176029</v>
      </c>
      <c r="BA12" s="294">
        <f>1000*'1 Utsläpp'!BA12/'6 FV'!BA12</f>
        <v>64.483093383007372</v>
      </c>
      <c r="BB12" s="287"/>
      <c r="BC12" s="365">
        <f t="shared" si="1"/>
        <v>-0.12435124651749641</v>
      </c>
      <c r="BD12" s="393">
        <f t="shared" si="2"/>
        <v>-8.0465709647797534E-2</v>
      </c>
      <c r="BE12" s="393">
        <f t="shared" si="3"/>
        <v>-5.5362161325609893E-2</v>
      </c>
      <c r="BF12" s="393">
        <f t="shared" si="4"/>
        <v>-9.9646124131196778E-2</v>
      </c>
      <c r="BG12" s="393">
        <f t="shared" si="5"/>
        <v>0.29561782728361585</v>
      </c>
      <c r="BH12" s="393">
        <f t="shared" si="6"/>
        <v>0.25771758251300603</v>
      </c>
      <c r="BI12" s="393">
        <f t="shared" si="7"/>
        <v>0.35941059798019337</v>
      </c>
      <c r="BJ12" s="393">
        <f t="shared" si="7"/>
        <v>0.41396677555289929</v>
      </c>
      <c r="BK12" s="393">
        <f t="shared" si="7"/>
        <v>-6.4893417351147953E-2</v>
      </c>
      <c r="BL12" s="394">
        <f t="shared" si="7"/>
        <v>0.11349960421295924</v>
      </c>
    </row>
    <row r="13" spans="1:64" s="101" customFormat="1" x14ac:dyDescent="0.3">
      <c r="A13" s="133">
        <v>9</v>
      </c>
      <c r="B13" s="133" t="s">
        <v>0</v>
      </c>
      <c r="C13" s="133" t="s">
        <v>4</v>
      </c>
      <c r="D13" s="169">
        <f>1000*'1 Utsläpp'!D13/'6 FV'!D13</f>
        <v>0.65411350302536198</v>
      </c>
      <c r="E13" s="169">
        <f>1000*'1 Utsläpp'!E13/'6 FV'!E13</f>
        <v>0.61536342132083066</v>
      </c>
      <c r="F13" s="169">
        <f>1000*'1 Utsläpp'!F13/'6 FV'!F13</f>
        <v>0.66333949225073707</v>
      </c>
      <c r="G13" s="169">
        <f>1000*'1 Utsläpp'!G13/'6 FV'!G13</f>
        <v>0.70917872338157317</v>
      </c>
      <c r="H13" s="169">
        <f>1000*'1 Utsläpp'!H13/'6 FV'!H13</f>
        <v>0.62988560552311756</v>
      </c>
      <c r="I13" s="169">
        <f>1000*'1 Utsläpp'!I13/'6 FV'!I13</f>
        <v>0.70505412147254465</v>
      </c>
      <c r="J13" s="169">
        <f>1000*'1 Utsläpp'!J13/'6 FV'!J13</f>
        <v>0.74305399507604752</v>
      </c>
      <c r="K13" s="169">
        <f>1000*'1 Utsläpp'!K13/'6 FV'!K13</f>
        <v>0.76330294067298321</v>
      </c>
      <c r="L13" s="169">
        <f>1000*'1 Utsläpp'!L13/'6 FV'!L13</f>
        <v>0.72331357533906271</v>
      </c>
      <c r="M13" s="169">
        <f>1000*'1 Utsläpp'!M13/'6 FV'!M13</f>
        <v>0.77540121015457553</v>
      </c>
      <c r="N13" s="169">
        <f>1000*'1 Utsläpp'!N13/'6 FV'!N13</f>
        <v>0.88190774250524639</v>
      </c>
      <c r="O13" s="169">
        <f>1000*'1 Utsläpp'!O13/'6 FV'!O13</f>
        <v>0.83585395429815257</v>
      </c>
      <c r="P13" s="169">
        <f>1000*'1 Utsläpp'!P13/'6 FV'!P13</f>
        <v>0.78507488730061714</v>
      </c>
      <c r="Q13" s="169">
        <f>1000*'1 Utsläpp'!Q13/'6 FV'!Q13</f>
        <v>0.8827506772248388</v>
      </c>
      <c r="R13" s="169">
        <f>1000*'1 Utsläpp'!R13/'6 FV'!R13</f>
        <v>0.99108931091932095</v>
      </c>
      <c r="S13" s="169">
        <f>1000*'1 Utsläpp'!S13/'6 FV'!S13</f>
        <v>0.9208999104272505</v>
      </c>
      <c r="T13" s="169">
        <f>1000*'1 Utsläpp'!T13/'6 FV'!T13</f>
        <v>0.71419445560874906</v>
      </c>
      <c r="U13" s="169">
        <f>1000*'1 Utsläpp'!U13/'6 FV'!U13</f>
        <v>0.71912773404542929</v>
      </c>
      <c r="V13" s="169">
        <f>1000*'1 Utsläpp'!V13/'6 FV'!V13</f>
        <v>0.7376407707075997</v>
      </c>
      <c r="W13" s="169">
        <f>1000*'1 Utsläpp'!W13/'6 FV'!W13</f>
        <v>0.60109311148876809</v>
      </c>
      <c r="X13" s="169">
        <f>1000*'1 Utsläpp'!X13/'6 FV'!X13</f>
        <v>0.62599822081486023</v>
      </c>
      <c r="Y13" s="169">
        <f>1000*'1 Utsläpp'!Y13/'6 FV'!Y13</f>
        <v>0.69206644640655091</v>
      </c>
      <c r="Z13" s="169">
        <f>1000*'1 Utsläpp'!Z13/'6 FV'!Z13</f>
        <v>0.69010306302691959</v>
      </c>
      <c r="AA13" s="169">
        <f>1000*'1 Utsläpp'!AA13/'6 FV'!AA13</f>
        <v>0.57334272320007151</v>
      </c>
      <c r="AB13" s="169">
        <f>1000*'1 Utsläpp'!AB13/'6 FV'!AB13</f>
        <v>0.60432028341545418</v>
      </c>
      <c r="AC13" s="169">
        <f>1000*'1 Utsläpp'!AC13/'6 FV'!AC13</f>
        <v>0.59589452823471811</v>
      </c>
      <c r="AD13" s="169">
        <f>1000*'1 Utsläpp'!AD13/'6 FV'!AD13</f>
        <v>0.64215890587738333</v>
      </c>
      <c r="AE13" s="169">
        <f>1000*'1 Utsläpp'!AE13/'6 FV'!AE13</f>
        <v>0.56376046955337944</v>
      </c>
      <c r="AF13" s="169">
        <f>1000*'1 Utsläpp'!AF13/'6 FV'!AF13</f>
        <v>0.5362281163699012</v>
      </c>
      <c r="AG13" s="169">
        <f>1000*'1 Utsläpp'!AG13/'6 FV'!AG13</f>
        <v>0.53411897874315883</v>
      </c>
      <c r="AH13" s="169">
        <f>1000*'1 Utsläpp'!AH13/'6 FV'!AH13</f>
        <v>0.53156458577539123</v>
      </c>
      <c r="AI13" s="169">
        <f>1000*'1 Utsläpp'!AI13/'6 FV'!AI13</f>
        <v>0.48770602314764561</v>
      </c>
      <c r="AJ13" s="169">
        <f>1000*'1 Utsläpp'!AJ13/'6 FV'!AJ13</f>
        <v>0.49256633484516804</v>
      </c>
      <c r="AK13" s="169">
        <f>1000*'1 Utsläpp'!AK13/'6 FV'!AK13</f>
        <v>0.5024744907918457</v>
      </c>
      <c r="AL13" s="169">
        <f>1000*'1 Utsläpp'!AL13/'6 FV'!AL13</f>
        <v>0.53323865949634131</v>
      </c>
      <c r="AM13" s="169">
        <f>1000*'1 Utsläpp'!AM13/'6 FV'!AM13</f>
        <v>0.48153983191622207</v>
      </c>
      <c r="AN13" s="169">
        <f>1000*'1 Utsläpp'!AN13/'6 FV'!AN13</f>
        <v>0.39837493373582</v>
      </c>
      <c r="AO13" s="169">
        <f>1000*'1 Utsläpp'!AO13/'6 FV'!AO13</f>
        <v>0.44245553727292064</v>
      </c>
      <c r="AP13" s="169">
        <f>1000*'1 Utsläpp'!AP13/'6 FV'!AP13</f>
        <v>0.44939790030522098</v>
      </c>
      <c r="AQ13" s="169">
        <f>1000*'1 Utsläpp'!AQ13/'6 FV'!AQ13</f>
        <v>0.41020705465227886</v>
      </c>
      <c r="AR13" s="169">
        <f>1000*'1 Utsläpp'!AR13/'6 FV'!AR13</f>
        <v>0.38570166505687881</v>
      </c>
      <c r="AS13" s="169">
        <f>1000*'1 Utsläpp'!AS13/'6 FV'!AS13</f>
        <v>0.40297726511876969</v>
      </c>
      <c r="AT13" s="169">
        <f>1000*'1 Utsläpp'!AT13/'6 FV'!AT13</f>
        <v>0.43107102001646197</v>
      </c>
      <c r="AU13" s="169">
        <f>1000*'1 Utsläpp'!AU13/'6 FV'!AU13</f>
        <v>0.34815482116028251</v>
      </c>
      <c r="AV13" s="169">
        <f>1000*'1 Utsläpp'!AV13/'6 FV'!AV13</f>
        <v>0.37313756778543905</v>
      </c>
      <c r="AW13" s="169">
        <f>1000*'1 Utsläpp'!AW13/'6 FV'!AW13</f>
        <v>0.39208362330275848</v>
      </c>
      <c r="AX13" s="169">
        <f>1000*'1 Utsläpp'!AX13/'6 FV'!AX13</f>
        <v>0.40274279540813968</v>
      </c>
      <c r="AY13" s="169">
        <f>1000*'1 Utsläpp'!AY13/'6 FV'!AY13</f>
        <v>0.36410722252210143</v>
      </c>
      <c r="AZ13" s="169">
        <f>1000*'1 Utsläpp'!AZ13/'6 FV'!AZ13</f>
        <v>0.37311776027777016</v>
      </c>
      <c r="BA13" s="294">
        <f>1000*'1 Utsläpp'!BA13/'6 FV'!BA13</f>
        <v>0.42515801482028232</v>
      </c>
      <c r="BB13" s="287"/>
      <c r="BC13" s="365">
        <f t="shared" si="1"/>
        <v>-3.1812414902955166E-2</v>
      </c>
      <c r="BD13" s="393">
        <f t="shared" si="2"/>
        <v>-8.9225399680780804E-2</v>
      </c>
      <c r="BE13" s="393">
        <f t="shared" si="3"/>
        <v>-4.0780965545926695E-2</v>
      </c>
      <c r="BF13" s="393">
        <f t="shared" si="4"/>
        <v>-0.15127051762821653</v>
      </c>
      <c r="BG13" s="393">
        <f t="shared" si="5"/>
        <v>-3.257465136840143E-2</v>
      </c>
      <c r="BH13" s="393">
        <f t="shared" si="6"/>
        <v>-2.7032894306830202E-2</v>
      </c>
      <c r="BI13" s="393">
        <f t="shared" si="7"/>
        <v>-6.5715910587634707E-2</v>
      </c>
      <c r="BJ13" s="393">
        <f t="shared" si="7"/>
        <v>4.581984907936909E-2</v>
      </c>
      <c r="BK13" s="393">
        <f t="shared" si="7"/>
        <v>-5.3083659698027752E-5</v>
      </c>
      <c r="BL13" s="394">
        <f t="shared" si="7"/>
        <v>8.4355452642775886E-2</v>
      </c>
    </row>
    <row r="14" spans="1:64" s="101" customFormat="1" x14ac:dyDescent="0.3">
      <c r="A14" s="133">
        <v>10</v>
      </c>
      <c r="B14" s="133" t="s">
        <v>0</v>
      </c>
      <c r="C14" s="133" t="s">
        <v>5</v>
      </c>
      <c r="D14" s="169">
        <f>1000*'1 Utsläpp'!D14/'6 FV'!D14</f>
        <v>2.6155064043062413</v>
      </c>
      <c r="E14" s="169">
        <f>1000*'1 Utsläpp'!E14/'6 FV'!E14</f>
        <v>1.8497480365037511</v>
      </c>
      <c r="F14" s="169">
        <f>1000*'1 Utsläpp'!F14/'6 FV'!F14</f>
        <v>2.009926769142317</v>
      </c>
      <c r="G14" s="169">
        <f>1000*'1 Utsläpp'!G14/'6 FV'!G14</f>
        <v>2.7843848139357723</v>
      </c>
      <c r="H14" s="169">
        <f>1000*'1 Utsläpp'!H14/'6 FV'!H14</f>
        <v>4.3732518066801287</v>
      </c>
      <c r="I14" s="169">
        <f>1000*'1 Utsläpp'!I14/'6 FV'!I14</f>
        <v>3.2784070158325265</v>
      </c>
      <c r="J14" s="169">
        <f>1000*'1 Utsläpp'!J14/'6 FV'!J14</f>
        <v>3.3526003078932662</v>
      </c>
      <c r="K14" s="169">
        <f>1000*'1 Utsläpp'!K14/'6 FV'!K14</f>
        <v>4.4080081924865739</v>
      </c>
      <c r="L14" s="169">
        <f>1000*'1 Utsläpp'!L14/'6 FV'!L14</f>
        <v>5.7091085699814226</v>
      </c>
      <c r="M14" s="169">
        <f>1000*'1 Utsläpp'!M14/'6 FV'!M14</f>
        <v>2.3002530564852428</v>
      </c>
      <c r="N14" s="169">
        <f>1000*'1 Utsläpp'!N14/'6 FV'!N14</f>
        <v>2.4656559665731201</v>
      </c>
      <c r="O14" s="169">
        <f>1000*'1 Utsläpp'!O14/'6 FV'!O14</f>
        <v>3.6056738613939157</v>
      </c>
      <c r="P14" s="169">
        <f>1000*'1 Utsläpp'!P14/'6 FV'!P14</f>
        <v>3.4502085352575138</v>
      </c>
      <c r="Q14" s="169">
        <f>1000*'1 Utsläpp'!Q14/'6 FV'!Q14</f>
        <v>1.5585948062936885</v>
      </c>
      <c r="R14" s="169">
        <f>1000*'1 Utsläpp'!R14/'6 FV'!R14</f>
        <v>1.4501165632792696</v>
      </c>
      <c r="S14" s="169">
        <f>1000*'1 Utsläpp'!S14/'6 FV'!S14</f>
        <v>1.4746824566693715</v>
      </c>
      <c r="T14" s="169">
        <f>1000*'1 Utsläpp'!T14/'6 FV'!T14</f>
        <v>2.225989118170443</v>
      </c>
      <c r="U14" s="169">
        <f>1000*'1 Utsläpp'!U14/'6 FV'!U14</f>
        <v>1.8021722411074961</v>
      </c>
      <c r="V14" s="169">
        <f>1000*'1 Utsläpp'!V14/'6 FV'!V14</f>
        <v>1.5026450182019317</v>
      </c>
      <c r="W14" s="169">
        <f>1000*'1 Utsläpp'!W14/'6 FV'!W14</f>
        <v>2.0454627932046647</v>
      </c>
      <c r="X14" s="169">
        <f>1000*'1 Utsläpp'!X14/'6 FV'!X14</f>
        <v>2.2176071692010599</v>
      </c>
      <c r="Y14" s="169">
        <f>1000*'1 Utsläpp'!Y14/'6 FV'!Y14</f>
        <v>1.9209750578696854</v>
      </c>
      <c r="Z14" s="169">
        <f>1000*'1 Utsläpp'!Z14/'6 FV'!Z14</f>
        <v>1.7886274465289607</v>
      </c>
      <c r="AA14" s="169">
        <f>1000*'1 Utsläpp'!AA14/'6 FV'!AA14</f>
        <v>2.071068468253066</v>
      </c>
      <c r="AB14" s="169">
        <f>1000*'1 Utsläpp'!AB14/'6 FV'!AB14</f>
        <v>2.4859924316949087</v>
      </c>
      <c r="AC14" s="169">
        <f>1000*'1 Utsläpp'!AC14/'6 FV'!AC14</f>
        <v>2.0438976122651944</v>
      </c>
      <c r="AD14" s="169">
        <f>1000*'1 Utsläpp'!AD14/'6 FV'!AD14</f>
        <v>1.8003366879180378</v>
      </c>
      <c r="AE14" s="169">
        <f>1000*'1 Utsläpp'!AE14/'6 FV'!AE14</f>
        <v>2.184517250323724</v>
      </c>
      <c r="AF14" s="169">
        <f>1000*'1 Utsläpp'!AF14/'6 FV'!AF14</f>
        <v>1.9549551424914915</v>
      </c>
      <c r="AG14" s="169">
        <f>1000*'1 Utsläpp'!AG14/'6 FV'!AG14</f>
        <v>1.6814093633566543</v>
      </c>
      <c r="AH14" s="169">
        <f>1000*'1 Utsläpp'!AH14/'6 FV'!AH14</f>
        <v>1.4541207125656037</v>
      </c>
      <c r="AI14" s="169">
        <f>1000*'1 Utsläpp'!AI14/'6 FV'!AI14</f>
        <v>1.5794106142965927</v>
      </c>
      <c r="AJ14" s="169">
        <f>1000*'1 Utsläpp'!AJ14/'6 FV'!AJ14</f>
        <v>2.3337653914300831</v>
      </c>
      <c r="AK14" s="169">
        <f>1000*'1 Utsläpp'!AK14/'6 FV'!AK14</f>
        <v>1.5755109469448672</v>
      </c>
      <c r="AL14" s="169">
        <f>1000*'1 Utsläpp'!AL14/'6 FV'!AL14</f>
        <v>1.6285733205874058</v>
      </c>
      <c r="AM14" s="169">
        <f>1000*'1 Utsläpp'!AM14/'6 FV'!AM14</f>
        <v>1.756006661149192</v>
      </c>
      <c r="AN14" s="169">
        <f>1000*'1 Utsläpp'!AN14/'6 FV'!AN14</f>
        <v>1.4920668608917378</v>
      </c>
      <c r="AO14" s="169">
        <f>1000*'1 Utsläpp'!AO14/'6 FV'!AO14</f>
        <v>1.3117626242644795</v>
      </c>
      <c r="AP14" s="169">
        <f>1000*'1 Utsläpp'!AP14/'6 FV'!AP14</f>
        <v>1.2955228699041332</v>
      </c>
      <c r="AQ14" s="169">
        <f>1000*'1 Utsläpp'!AQ14/'6 FV'!AQ14</f>
        <v>1.3415353119515439</v>
      </c>
      <c r="AR14" s="169">
        <f>1000*'1 Utsläpp'!AR14/'6 FV'!AR14</f>
        <v>1.3746360039343606</v>
      </c>
      <c r="AS14" s="169">
        <f>1000*'1 Utsläpp'!AS14/'6 FV'!AS14</f>
        <v>1.0363647315883282</v>
      </c>
      <c r="AT14" s="169">
        <f>1000*'1 Utsläpp'!AT14/'6 FV'!AT14</f>
        <v>1.0564525973735899</v>
      </c>
      <c r="AU14" s="169">
        <f>1000*'1 Utsläpp'!AU14/'6 FV'!AU14</f>
        <v>1.0743684595361789</v>
      </c>
      <c r="AV14" s="169">
        <f>1000*'1 Utsläpp'!AV14/'6 FV'!AV14</f>
        <v>1.6124798209730706</v>
      </c>
      <c r="AW14" s="169">
        <f>1000*'1 Utsläpp'!AW14/'6 FV'!AW14</f>
        <v>1.0913221773933894</v>
      </c>
      <c r="AX14" s="169">
        <f>1000*'1 Utsläpp'!AX14/'6 FV'!AX14</f>
        <v>1.1446825148801349</v>
      </c>
      <c r="AY14" s="169">
        <f>1000*'1 Utsläpp'!AY14/'6 FV'!AY14</f>
        <v>1.3310395014266829</v>
      </c>
      <c r="AZ14" s="169">
        <f>1000*'1 Utsläpp'!AZ14/'6 FV'!AZ14</f>
        <v>1.6574586655403534</v>
      </c>
      <c r="BA14" s="294">
        <f>1000*'1 Utsläpp'!BA14/'6 FV'!BA14</f>
        <v>1.450288126596192</v>
      </c>
      <c r="BB14" s="287"/>
      <c r="BC14" s="365">
        <f t="shared" si="1"/>
        <v>-7.8703481750941329E-2</v>
      </c>
      <c r="BD14" s="393">
        <f t="shared" si="2"/>
        <v>-0.20994491501888168</v>
      </c>
      <c r="BE14" s="393">
        <f t="shared" si="3"/>
        <v>-0.1845357408072883</v>
      </c>
      <c r="BF14" s="393">
        <f t="shared" si="4"/>
        <v>-0.19915007084436331</v>
      </c>
      <c r="BG14" s="393">
        <f t="shared" si="5"/>
        <v>0.17302312492759886</v>
      </c>
      <c r="BH14" s="393">
        <f t="shared" si="6"/>
        <v>5.3029058332420886E-2</v>
      </c>
      <c r="BI14" s="393">
        <f t="shared" si="7"/>
        <v>8.3515263936962736E-2</v>
      </c>
      <c r="BJ14" s="393">
        <f t="shared" si="7"/>
        <v>0.23890411116621268</v>
      </c>
      <c r="BK14" s="393">
        <f t="shared" si="7"/>
        <v>2.7894206167578428E-2</v>
      </c>
      <c r="BL14" s="394">
        <f t="shared" si="7"/>
        <v>0.32892756753114716</v>
      </c>
    </row>
    <row r="15" spans="1:64" s="101" customFormat="1" x14ac:dyDescent="0.3">
      <c r="A15" s="133">
        <v>11</v>
      </c>
      <c r="B15" s="133" t="s">
        <v>0</v>
      </c>
      <c r="C15" s="133" t="s">
        <v>6</v>
      </c>
      <c r="D15" s="169">
        <f>1000*'1 Utsläpp'!D15/'6 FV'!D15</f>
        <v>1.8760543931795932</v>
      </c>
      <c r="E15" s="169">
        <f>1000*'1 Utsläpp'!E15/'6 FV'!E15</f>
        <v>1.5996963347270214</v>
      </c>
      <c r="F15" s="169">
        <f>1000*'1 Utsläpp'!F15/'6 FV'!F15</f>
        <v>1.6925062271972049</v>
      </c>
      <c r="G15" s="169">
        <f>1000*'1 Utsläpp'!G15/'6 FV'!G15</f>
        <v>2.1638079901685656</v>
      </c>
      <c r="H15" s="169">
        <f>1000*'1 Utsläpp'!H15/'6 FV'!H15</f>
        <v>2.5782286724907459</v>
      </c>
      <c r="I15" s="169">
        <f>1000*'1 Utsläpp'!I15/'6 FV'!I15</f>
        <v>2.7309805318205158</v>
      </c>
      <c r="J15" s="169">
        <f>1000*'1 Utsläpp'!J15/'6 FV'!J15</f>
        <v>2.6307108816888145</v>
      </c>
      <c r="K15" s="169">
        <f>1000*'1 Utsläpp'!K15/'6 FV'!K15</f>
        <v>2.5125489711773872</v>
      </c>
      <c r="L15" s="169">
        <f>1000*'1 Utsläpp'!L15/'6 FV'!L15</f>
        <v>2.2659961174161567</v>
      </c>
      <c r="M15" s="169">
        <f>1000*'1 Utsläpp'!M15/'6 FV'!M15</f>
        <v>1.735449681248066</v>
      </c>
      <c r="N15" s="169">
        <f>1000*'1 Utsläpp'!N15/'6 FV'!N15</f>
        <v>1.8032324131970658</v>
      </c>
      <c r="O15" s="169">
        <f>1000*'1 Utsläpp'!O15/'6 FV'!O15</f>
        <v>1.6984055199918109</v>
      </c>
      <c r="P15" s="169">
        <f>1000*'1 Utsläpp'!P15/'6 FV'!P15</f>
        <v>1.5719249233905621</v>
      </c>
      <c r="Q15" s="169">
        <f>1000*'1 Utsläpp'!Q15/'6 FV'!Q15</f>
        <v>1.393679830592621</v>
      </c>
      <c r="R15" s="169">
        <f>1000*'1 Utsläpp'!R15/'6 FV'!R15</f>
        <v>1.3682422689659963</v>
      </c>
      <c r="S15" s="169">
        <f>1000*'1 Utsläpp'!S15/'6 FV'!S15</f>
        <v>1.2317686687139764</v>
      </c>
      <c r="T15" s="169">
        <f>1000*'1 Utsläpp'!T15/'6 FV'!T15</f>
        <v>1.4911913253190339</v>
      </c>
      <c r="U15" s="169">
        <f>1000*'1 Utsläpp'!U15/'6 FV'!U15</f>
        <v>1.3649998559290235</v>
      </c>
      <c r="V15" s="169">
        <f>1000*'1 Utsläpp'!V15/'6 FV'!V15</f>
        <v>1.5216474657632264</v>
      </c>
      <c r="W15" s="169">
        <f>1000*'1 Utsläpp'!W15/'6 FV'!W15</f>
        <v>1.6159074711371932</v>
      </c>
      <c r="X15" s="169">
        <f>1000*'1 Utsläpp'!X15/'6 FV'!X15</f>
        <v>1.8983587001839535</v>
      </c>
      <c r="Y15" s="169">
        <f>1000*'1 Utsläpp'!Y15/'6 FV'!Y15</f>
        <v>1.7103657588708288</v>
      </c>
      <c r="Z15" s="169">
        <f>1000*'1 Utsläpp'!Z15/'6 FV'!Z15</f>
        <v>1.9455689352746768</v>
      </c>
      <c r="AA15" s="169">
        <f>1000*'1 Utsläpp'!AA15/'6 FV'!AA15</f>
        <v>1.7153745976954031</v>
      </c>
      <c r="AB15" s="169">
        <f>1000*'1 Utsläpp'!AB15/'6 FV'!AB15</f>
        <v>2.1305898703610979</v>
      </c>
      <c r="AC15" s="169">
        <f>1000*'1 Utsläpp'!AC15/'6 FV'!AC15</f>
        <v>1.912767893153871</v>
      </c>
      <c r="AD15" s="169">
        <f>1000*'1 Utsläpp'!AD15/'6 FV'!AD15</f>
        <v>2.0352102188307621</v>
      </c>
      <c r="AE15" s="169">
        <f>1000*'1 Utsläpp'!AE15/'6 FV'!AE15</f>
        <v>1.7408667185184923</v>
      </c>
      <c r="AF15" s="169">
        <f>1000*'1 Utsläpp'!AF15/'6 FV'!AF15</f>
        <v>2.0695869848375494</v>
      </c>
      <c r="AG15" s="169">
        <f>1000*'1 Utsläpp'!AG15/'6 FV'!AG15</f>
        <v>1.859285074237802</v>
      </c>
      <c r="AH15" s="169">
        <f>1000*'1 Utsläpp'!AH15/'6 FV'!AH15</f>
        <v>1.7956143406279981</v>
      </c>
      <c r="AI15" s="169">
        <f>1000*'1 Utsläpp'!AI15/'6 FV'!AI15</f>
        <v>1.6573575968820251</v>
      </c>
      <c r="AJ15" s="169">
        <f>1000*'1 Utsläpp'!AJ15/'6 FV'!AJ15</f>
        <v>1.7133758687412131</v>
      </c>
      <c r="AK15" s="169">
        <f>1000*'1 Utsläpp'!AK15/'6 FV'!AK15</f>
        <v>1.7607277691102885</v>
      </c>
      <c r="AL15" s="169">
        <f>1000*'1 Utsläpp'!AL15/'6 FV'!AL15</f>
        <v>1.9057027675151956</v>
      </c>
      <c r="AM15" s="169">
        <f>1000*'1 Utsläpp'!AM15/'6 FV'!AM15</f>
        <v>1.6121874715748119</v>
      </c>
      <c r="AN15" s="169">
        <f>1000*'1 Utsläpp'!AN15/'6 FV'!AN15</f>
        <v>1.5388703932601078</v>
      </c>
      <c r="AO15" s="169">
        <f>1000*'1 Utsläpp'!AO15/'6 FV'!AO15</f>
        <v>1.5068153731606497</v>
      </c>
      <c r="AP15" s="169">
        <f>1000*'1 Utsläpp'!AP15/'6 FV'!AP15</f>
        <v>1.630324266349199</v>
      </c>
      <c r="AQ15" s="169">
        <f>1000*'1 Utsläpp'!AQ15/'6 FV'!AQ15</f>
        <v>1.3019642645361194</v>
      </c>
      <c r="AR15" s="169">
        <f>1000*'1 Utsläpp'!AR15/'6 FV'!AR15</f>
        <v>1.3087174483966433</v>
      </c>
      <c r="AS15" s="169">
        <f>1000*'1 Utsläpp'!AS15/'6 FV'!AS15</f>
        <v>1.4543682092980854</v>
      </c>
      <c r="AT15" s="169">
        <f>1000*'1 Utsläpp'!AT15/'6 FV'!AT15</f>
        <v>1.3949258457863325</v>
      </c>
      <c r="AU15" s="169">
        <f>1000*'1 Utsläpp'!AU15/'6 FV'!AU15</f>
        <v>1.2337448729146439</v>
      </c>
      <c r="AV15" s="169">
        <f>1000*'1 Utsläpp'!AV15/'6 FV'!AV15</f>
        <v>1.6167625572519899</v>
      </c>
      <c r="AW15" s="169">
        <f>1000*'1 Utsläpp'!AW15/'6 FV'!AW15</f>
        <v>1.4104920901972762</v>
      </c>
      <c r="AX15" s="169">
        <f>1000*'1 Utsläpp'!AX15/'6 FV'!AX15</f>
        <v>1.4429013002131623</v>
      </c>
      <c r="AY15" s="169">
        <f>1000*'1 Utsläpp'!AY15/'6 FV'!AY15</f>
        <v>1.2109745762908863</v>
      </c>
      <c r="AZ15" s="169">
        <f>1000*'1 Utsläpp'!AZ15/'6 FV'!AZ15</f>
        <v>1.6007725371924906</v>
      </c>
      <c r="BA15" s="294">
        <f>1000*'1 Utsläpp'!BA15/'6 FV'!BA15</f>
        <v>1.6394945663983578</v>
      </c>
      <c r="BB15" s="287"/>
      <c r="BC15" s="365">
        <f t="shared" si="1"/>
        <v>-0.14955966783913743</v>
      </c>
      <c r="BD15" s="393">
        <f t="shared" si="2"/>
        <v>-3.4806629131047928E-2</v>
      </c>
      <c r="BE15" s="393">
        <f t="shared" si="3"/>
        <v>-0.14438748500627818</v>
      </c>
      <c r="BF15" s="393">
        <f t="shared" si="4"/>
        <v>-5.23972842263698E-2</v>
      </c>
      <c r="BG15" s="393">
        <f t="shared" si="5"/>
        <v>0.23537938554478943</v>
      </c>
      <c r="BH15" s="393">
        <f t="shared" si="6"/>
        <v>-3.016850809877436E-2</v>
      </c>
      <c r="BI15" s="393">
        <f t="shared" si="7"/>
        <v>3.4392834982411191E-2</v>
      </c>
      <c r="BJ15" s="393">
        <f t="shared" si="7"/>
        <v>-1.8456244174668068E-2</v>
      </c>
      <c r="BK15" s="393">
        <f t="shared" si="7"/>
        <v>-9.8901474355501673E-3</v>
      </c>
      <c r="BL15" s="394">
        <f t="shared" si="7"/>
        <v>0.16235644126799209</v>
      </c>
    </row>
    <row r="16" spans="1:64" s="101" customFormat="1" x14ac:dyDescent="0.3">
      <c r="A16" s="133">
        <v>12</v>
      </c>
      <c r="B16" s="133" t="s">
        <v>0</v>
      </c>
      <c r="C16" s="133" t="s">
        <v>7</v>
      </c>
      <c r="D16" s="169">
        <f>1000*'1 Utsläpp'!D16/'6 FV'!D16</f>
        <v>3.7222427139957102</v>
      </c>
      <c r="E16" s="169">
        <f>1000*'1 Utsläpp'!E16/'6 FV'!E16</f>
        <v>3.7082729234771805</v>
      </c>
      <c r="F16" s="169">
        <f>1000*'1 Utsläpp'!F16/'6 FV'!F16</f>
        <v>3.2853375561680633</v>
      </c>
      <c r="G16" s="169">
        <f>1000*'1 Utsläpp'!G16/'6 FV'!G16</f>
        <v>3.8464685768512887</v>
      </c>
      <c r="H16" s="169">
        <f>1000*'1 Utsläpp'!H16/'6 FV'!H16</f>
        <v>4.8648066272327535</v>
      </c>
      <c r="I16" s="169">
        <f>1000*'1 Utsläpp'!I16/'6 FV'!I16</f>
        <v>5.0463391094350243</v>
      </c>
      <c r="J16" s="169">
        <f>1000*'1 Utsläpp'!J16/'6 FV'!J16</f>
        <v>4.6506511449283296</v>
      </c>
      <c r="K16" s="169">
        <f>1000*'1 Utsläpp'!K16/'6 FV'!K16</f>
        <v>5.8291829853218387</v>
      </c>
      <c r="L16" s="169">
        <f>1000*'1 Utsläpp'!L16/'6 FV'!L16</f>
        <v>2.940233637880683</v>
      </c>
      <c r="M16" s="169">
        <f>1000*'1 Utsläpp'!M16/'6 FV'!M16</f>
        <v>3.4219214190808014</v>
      </c>
      <c r="N16" s="169">
        <f>1000*'1 Utsläpp'!N16/'6 FV'!N16</f>
        <v>3.591274590861441</v>
      </c>
      <c r="O16" s="169">
        <f>1000*'1 Utsläpp'!O16/'6 FV'!O16</f>
        <v>3.6158622702889871</v>
      </c>
      <c r="P16" s="169">
        <f>1000*'1 Utsläpp'!P16/'6 FV'!P16</f>
        <v>2.4508982389822811</v>
      </c>
      <c r="Q16" s="169">
        <f>1000*'1 Utsläpp'!Q16/'6 FV'!Q16</f>
        <v>2.5416066155561121</v>
      </c>
      <c r="R16" s="169">
        <f>1000*'1 Utsläpp'!R16/'6 FV'!R16</f>
        <v>2.9119240133888207</v>
      </c>
      <c r="S16" s="169">
        <f>1000*'1 Utsläpp'!S16/'6 FV'!S16</f>
        <v>3.0323239326921345</v>
      </c>
      <c r="T16" s="169">
        <f>1000*'1 Utsläpp'!T16/'6 FV'!T16</f>
        <v>2.6522023275872932</v>
      </c>
      <c r="U16" s="169">
        <f>1000*'1 Utsläpp'!U16/'6 FV'!U16</f>
        <v>3.1104143216243045</v>
      </c>
      <c r="V16" s="169">
        <f>1000*'1 Utsläpp'!V16/'6 FV'!V16</f>
        <v>4.1690145559923053</v>
      </c>
      <c r="W16" s="169">
        <f>1000*'1 Utsläpp'!W16/'6 FV'!W16</f>
        <v>4.6463806474326947</v>
      </c>
      <c r="X16" s="169">
        <f>1000*'1 Utsläpp'!X16/'6 FV'!X16</f>
        <v>3.0781156232811506</v>
      </c>
      <c r="Y16" s="169">
        <f>1000*'1 Utsläpp'!Y16/'6 FV'!Y16</f>
        <v>3.5097092434478698</v>
      </c>
      <c r="Z16" s="169">
        <f>1000*'1 Utsläpp'!Z16/'6 FV'!Z16</f>
        <v>3.6750653597882761</v>
      </c>
      <c r="AA16" s="169">
        <f>1000*'1 Utsläpp'!AA16/'6 FV'!AA16</f>
        <v>3.474259492115388</v>
      </c>
      <c r="AB16" s="169">
        <f>1000*'1 Utsläpp'!AB16/'6 FV'!AB16</f>
        <v>2.0322954531726221</v>
      </c>
      <c r="AC16" s="169">
        <f>1000*'1 Utsläpp'!AC16/'6 FV'!AC16</f>
        <v>2.4960832602604102</v>
      </c>
      <c r="AD16" s="169">
        <f>1000*'1 Utsläpp'!AD16/'6 FV'!AD16</f>
        <v>2.7486301365887291</v>
      </c>
      <c r="AE16" s="169">
        <f>1000*'1 Utsläpp'!AE16/'6 FV'!AE16</f>
        <v>3.2140500238786709</v>
      </c>
      <c r="AF16" s="169">
        <f>1000*'1 Utsläpp'!AF16/'6 FV'!AF16</f>
        <v>1.8526901676927223</v>
      </c>
      <c r="AG16" s="169">
        <f>1000*'1 Utsläpp'!AG16/'6 FV'!AG16</f>
        <v>1.8881622083925902</v>
      </c>
      <c r="AH16" s="169">
        <f>1000*'1 Utsläpp'!AH16/'6 FV'!AH16</f>
        <v>1.8972513265902629</v>
      </c>
      <c r="AI16" s="169">
        <f>1000*'1 Utsläpp'!AI16/'6 FV'!AI16</f>
        <v>1.8904509516790275</v>
      </c>
      <c r="AJ16" s="169">
        <f>1000*'1 Utsläpp'!AJ16/'6 FV'!AJ16</f>
        <v>1.129225161389841</v>
      </c>
      <c r="AK16" s="169">
        <f>1000*'1 Utsläpp'!AK16/'6 FV'!AK16</f>
        <v>1.5323449769733859</v>
      </c>
      <c r="AL16" s="169">
        <f>1000*'1 Utsläpp'!AL16/'6 FV'!AL16</f>
        <v>1.6618389229412824</v>
      </c>
      <c r="AM16" s="169">
        <f>1000*'1 Utsläpp'!AM16/'6 FV'!AM16</f>
        <v>1.6101988053859138</v>
      </c>
      <c r="AN16" s="169">
        <f>1000*'1 Utsläpp'!AN16/'6 FV'!AN16</f>
        <v>1.2505388484176572</v>
      </c>
      <c r="AO16" s="169">
        <f>1000*'1 Utsläpp'!AO16/'6 FV'!AO16</f>
        <v>1.7016654784334611</v>
      </c>
      <c r="AP16" s="169">
        <f>1000*'1 Utsläpp'!AP16/'6 FV'!AP16</f>
        <v>1.7064646813581261</v>
      </c>
      <c r="AQ16" s="169">
        <f>1000*'1 Utsläpp'!AQ16/'6 FV'!AQ16</f>
        <v>1.8603433761317363</v>
      </c>
      <c r="AR16" s="169">
        <f>1000*'1 Utsläpp'!AR16/'6 FV'!AR16</f>
        <v>1.1934678544871022</v>
      </c>
      <c r="AS16" s="169">
        <f>1000*'1 Utsläpp'!AS16/'6 FV'!AS16</f>
        <v>1.556192518166492</v>
      </c>
      <c r="AT16" s="169">
        <f>1000*'1 Utsläpp'!AT16/'6 FV'!AT16</f>
        <v>1.8960410857976562</v>
      </c>
      <c r="AU16" s="169">
        <f>1000*'1 Utsläpp'!AU16/'6 FV'!AU16</f>
        <v>1.9669393410085068</v>
      </c>
      <c r="AV16" s="169">
        <f>1000*'1 Utsläpp'!AV16/'6 FV'!AV16</f>
        <v>1.1907603267344324</v>
      </c>
      <c r="AW16" s="169">
        <f>1000*'1 Utsläpp'!AW16/'6 FV'!AW16</f>
        <v>1.523381558203766</v>
      </c>
      <c r="AX16" s="169">
        <f>1000*'1 Utsläpp'!AX16/'6 FV'!AX16</f>
        <v>1.8085618192722674</v>
      </c>
      <c r="AY16" s="169">
        <f>1000*'1 Utsläpp'!AY16/'6 FV'!AY16</f>
        <v>1.6031647689197819</v>
      </c>
      <c r="AZ16" s="169">
        <f>1000*'1 Utsläpp'!AZ16/'6 FV'!AZ16</f>
        <v>1.144213373148621</v>
      </c>
      <c r="BA16" s="294">
        <f>1000*'1 Utsläpp'!BA16/'6 FV'!BA16</f>
        <v>1.9366675161667941</v>
      </c>
      <c r="BB16" s="287"/>
      <c r="BC16" s="365">
        <f t="shared" si="1"/>
        <v>-4.5637121951683901E-2</v>
      </c>
      <c r="BD16" s="393">
        <f t="shared" si="2"/>
        <v>-8.5488576991577858E-2</v>
      </c>
      <c r="BE16" s="393">
        <f t="shared" si="3"/>
        <v>0.11109307242658639</v>
      </c>
      <c r="BF16" s="393">
        <f t="shared" si="4"/>
        <v>5.7299080505459399E-2</v>
      </c>
      <c r="BG16" s="393">
        <f t="shared" si="5"/>
        <v>-2.2686222695401659E-3</v>
      </c>
      <c r="BH16" s="393">
        <f t="shared" si="6"/>
        <v>-2.1084126532997294E-2</v>
      </c>
      <c r="BI16" s="393">
        <f t="shared" si="7"/>
        <v>-4.6137853858048916E-2</v>
      </c>
      <c r="BJ16" s="393">
        <f t="shared" si="7"/>
        <v>-0.18494447922436041</v>
      </c>
      <c r="BK16" s="393">
        <f t="shared" si="7"/>
        <v>-3.9090111201019573E-2</v>
      </c>
      <c r="BL16" s="394">
        <f t="shared" si="7"/>
        <v>0.27129510380205568</v>
      </c>
    </row>
    <row r="17" spans="1:64" s="101" customFormat="1" x14ac:dyDescent="0.3">
      <c r="A17" s="133">
        <v>13</v>
      </c>
      <c r="B17" s="133" t="s">
        <v>0</v>
      </c>
      <c r="C17" s="133" t="s">
        <v>8</v>
      </c>
      <c r="D17" s="169">
        <f>1000*'1 Utsläpp'!D17/'6 FV'!D17</f>
        <v>3.3364403304334092</v>
      </c>
      <c r="E17" s="169">
        <f>1000*'1 Utsläpp'!E17/'6 FV'!E17</f>
        <v>1.1179350903393173</v>
      </c>
      <c r="F17" s="169">
        <f>1000*'1 Utsläpp'!F17/'6 FV'!F17</f>
        <v>1.0755908241884644</v>
      </c>
      <c r="G17" s="169">
        <f>1000*'1 Utsläpp'!G17/'6 FV'!G17</f>
        <v>1.4724199525335393</v>
      </c>
      <c r="H17" s="169">
        <f>1000*'1 Utsläpp'!H17/'6 FV'!H17</f>
        <v>1.3552226047021911</v>
      </c>
      <c r="I17" s="169">
        <f>1000*'1 Utsläpp'!I17/'6 FV'!I17</f>
        <v>1.2175578877695514</v>
      </c>
      <c r="J17" s="169">
        <f>1000*'1 Utsläpp'!J17/'6 FV'!J17</f>
        <v>1.0500046783960573</v>
      </c>
      <c r="K17" s="169">
        <f>1000*'1 Utsläpp'!K17/'6 FV'!K17</f>
        <v>1.4316473826154035</v>
      </c>
      <c r="L17" s="169">
        <f>1000*'1 Utsläpp'!L17/'6 FV'!L17</f>
        <v>1.8196286325448856</v>
      </c>
      <c r="M17" s="169">
        <f>1000*'1 Utsläpp'!M17/'6 FV'!M17</f>
        <v>1.1730699607044297</v>
      </c>
      <c r="N17" s="169">
        <f>1000*'1 Utsläpp'!N17/'6 FV'!N17</f>
        <v>1.5106637760750905</v>
      </c>
      <c r="O17" s="169">
        <f>1000*'1 Utsläpp'!O17/'6 FV'!O17</f>
        <v>1.9898241864704833</v>
      </c>
      <c r="P17" s="169">
        <f>1000*'1 Utsläpp'!P17/'6 FV'!P17</f>
        <v>1.5126402509913284</v>
      </c>
      <c r="Q17" s="169">
        <f>1000*'1 Utsläpp'!Q17/'6 FV'!Q17</f>
        <v>1.1780490112133748</v>
      </c>
      <c r="R17" s="169">
        <f>1000*'1 Utsläpp'!R17/'6 FV'!R17</f>
        <v>1.375935707147399</v>
      </c>
      <c r="S17" s="169">
        <f>1000*'1 Utsläpp'!S17/'6 FV'!S17</f>
        <v>1.7237940948188895</v>
      </c>
      <c r="T17" s="169">
        <f>1000*'1 Utsläpp'!T17/'6 FV'!T17</f>
        <v>1.2639181481848307</v>
      </c>
      <c r="U17" s="169">
        <f>1000*'1 Utsläpp'!U17/'6 FV'!U17</f>
        <v>1.1307514653588497</v>
      </c>
      <c r="V17" s="169">
        <f>1000*'1 Utsläpp'!V17/'6 FV'!V17</f>
        <v>1.1596803620362108</v>
      </c>
      <c r="W17" s="169">
        <f>1000*'1 Utsläpp'!W17/'6 FV'!W17</f>
        <v>1.1643812266526237</v>
      </c>
      <c r="X17" s="169">
        <f>1000*'1 Utsläpp'!X17/'6 FV'!X17</f>
        <v>0.84754408590475994</v>
      </c>
      <c r="Y17" s="169">
        <f>1000*'1 Utsläpp'!Y17/'6 FV'!Y17</f>
        <v>0.67698066767847576</v>
      </c>
      <c r="Z17" s="169">
        <f>1000*'1 Utsläpp'!Z17/'6 FV'!Z17</f>
        <v>0.67920768209902782</v>
      </c>
      <c r="AA17" s="169">
        <f>1000*'1 Utsläpp'!AA17/'6 FV'!AA17</f>
        <v>0.76957816610555163</v>
      </c>
      <c r="AB17" s="169">
        <f>1000*'1 Utsläpp'!AB17/'6 FV'!AB17</f>
        <v>0.72337131509993602</v>
      </c>
      <c r="AC17" s="169">
        <f>1000*'1 Utsläpp'!AC17/'6 FV'!AC17</f>
        <v>0.61839288228287537</v>
      </c>
      <c r="AD17" s="169">
        <f>1000*'1 Utsläpp'!AD17/'6 FV'!AD17</f>
        <v>0.6708321074693977</v>
      </c>
      <c r="AE17" s="169">
        <f>1000*'1 Utsläpp'!AE17/'6 FV'!AE17</f>
        <v>0.72525752372897612</v>
      </c>
      <c r="AF17" s="169">
        <f>1000*'1 Utsläpp'!AF17/'6 FV'!AF17</f>
        <v>0.7363022301087383</v>
      </c>
      <c r="AG17" s="169">
        <f>1000*'1 Utsläpp'!AG17/'6 FV'!AG17</f>
        <v>0.59804614706382053</v>
      </c>
      <c r="AH17" s="169">
        <f>1000*'1 Utsläpp'!AH17/'6 FV'!AH17</f>
        <v>0.66535158105698389</v>
      </c>
      <c r="AI17" s="169">
        <f>1000*'1 Utsläpp'!AI17/'6 FV'!AI17</f>
        <v>0.69415115151240459</v>
      </c>
      <c r="AJ17" s="169">
        <f>1000*'1 Utsläpp'!AJ17/'6 FV'!AJ17</f>
        <v>1.0633406759951258</v>
      </c>
      <c r="AK17" s="169">
        <f>1000*'1 Utsläpp'!AK17/'6 FV'!AK17</f>
        <v>0.63615346612474288</v>
      </c>
      <c r="AL17" s="169">
        <f>1000*'1 Utsläpp'!AL17/'6 FV'!AL17</f>
        <v>0.67884542324207986</v>
      </c>
      <c r="AM17" s="169">
        <f>1000*'1 Utsläpp'!AM17/'6 FV'!AM17</f>
        <v>0.7469782824167932</v>
      </c>
      <c r="AN17" s="169">
        <f>1000*'1 Utsläpp'!AN17/'6 FV'!AN17</f>
        <v>0.73632637242922405</v>
      </c>
      <c r="AO17" s="169">
        <f>1000*'1 Utsläpp'!AO17/'6 FV'!AO17</f>
        <v>0.50735351099087822</v>
      </c>
      <c r="AP17" s="169">
        <f>1000*'1 Utsläpp'!AP17/'6 FV'!AP17</f>
        <v>0.53509997293314082</v>
      </c>
      <c r="AQ17" s="169">
        <f>1000*'1 Utsläpp'!AQ17/'6 FV'!AQ17</f>
        <v>0.56611657374137081</v>
      </c>
      <c r="AR17" s="169">
        <f>1000*'1 Utsläpp'!AR17/'6 FV'!AR17</f>
        <v>0.6825143513873515</v>
      </c>
      <c r="AS17" s="169">
        <f>1000*'1 Utsläpp'!AS17/'6 FV'!AS17</f>
        <v>0.58687778682803771</v>
      </c>
      <c r="AT17" s="169">
        <f>1000*'1 Utsläpp'!AT17/'6 FV'!AT17</f>
        <v>0.66640311024265475</v>
      </c>
      <c r="AU17" s="169">
        <f>1000*'1 Utsläpp'!AU17/'6 FV'!AU17</f>
        <v>0.64461284537688524</v>
      </c>
      <c r="AV17" s="169">
        <f>1000*'1 Utsläpp'!AV17/'6 FV'!AV17</f>
        <v>0.71976445355811647</v>
      </c>
      <c r="AW17" s="169">
        <f>1000*'1 Utsläpp'!AW17/'6 FV'!AW17</f>
        <v>0.58793009615717728</v>
      </c>
      <c r="AX17" s="169">
        <f>1000*'1 Utsläpp'!AX17/'6 FV'!AX17</f>
        <v>0.66012039181926263</v>
      </c>
      <c r="AY17" s="169">
        <f>1000*'1 Utsläpp'!AY17/'6 FV'!AY17</f>
        <v>0.6614818151103089</v>
      </c>
      <c r="AZ17" s="169">
        <f>1000*'1 Utsläpp'!AZ17/'6 FV'!AZ17</f>
        <v>0.67928815903280393</v>
      </c>
      <c r="BA17" s="294">
        <f>1000*'1 Utsläpp'!BA17/'6 FV'!BA17</f>
        <v>0.64519056212726988</v>
      </c>
      <c r="BB17" s="287"/>
      <c r="BC17" s="365">
        <f t="shared" si="1"/>
        <v>-7.3081751593849109E-2</v>
      </c>
      <c r="BD17" s="393">
        <f t="shared" si="2"/>
        <v>0.15674332416039838</v>
      </c>
      <c r="BE17" s="393">
        <f t="shared" si="3"/>
        <v>0.24538057176452122</v>
      </c>
      <c r="BF17" s="393">
        <f t="shared" si="4"/>
        <v>0.13865743431029687</v>
      </c>
      <c r="BG17" s="393">
        <f t="shared" si="5"/>
        <v>5.4577756636247088E-2</v>
      </c>
      <c r="BH17" s="393">
        <f t="shared" si="6"/>
        <v>1.793063824799157E-3</v>
      </c>
      <c r="BI17" s="393">
        <f t="shared" si="7"/>
        <v>-9.4278047728565406E-3</v>
      </c>
      <c r="BJ17" s="393">
        <f t="shared" si="7"/>
        <v>2.6169149210113707E-2</v>
      </c>
      <c r="BK17" s="393">
        <f t="shared" si="7"/>
        <v>-5.6235473042910322E-2</v>
      </c>
      <c r="BL17" s="394">
        <f t="shared" si="7"/>
        <v>9.7393323363369033E-2</v>
      </c>
    </row>
    <row r="18" spans="1:64" s="101" customFormat="1" x14ac:dyDescent="0.3">
      <c r="A18" s="133">
        <v>14</v>
      </c>
      <c r="B18" s="133" t="s">
        <v>0</v>
      </c>
      <c r="C18" s="133" t="s">
        <v>40</v>
      </c>
      <c r="D18" s="169">
        <f>1000*'1 Utsläpp'!D18/'6 FV'!D18</f>
        <v>3.3280634836673011</v>
      </c>
      <c r="E18" s="169">
        <f>1000*'1 Utsläpp'!E18/'6 FV'!E18</f>
        <v>3.1723726390892177</v>
      </c>
      <c r="F18" s="169">
        <f>1000*'1 Utsläpp'!F18/'6 FV'!F18</f>
        <v>3.3245043731241477</v>
      </c>
      <c r="G18" s="169">
        <f>1000*'1 Utsläpp'!G18/'6 FV'!G18</f>
        <v>3.7740236607200552</v>
      </c>
      <c r="H18" s="169">
        <f>1000*'1 Utsläpp'!H18/'6 FV'!H18</f>
        <v>3.5080895354446877</v>
      </c>
      <c r="I18" s="169">
        <f>1000*'1 Utsläpp'!I18/'6 FV'!I18</f>
        <v>3.5600607909372708</v>
      </c>
      <c r="J18" s="169">
        <f>1000*'1 Utsläpp'!J18/'6 FV'!J18</f>
        <v>3.5525073367702338</v>
      </c>
      <c r="K18" s="169">
        <f>1000*'1 Utsläpp'!K18/'6 FV'!K18</f>
        <v>3.3352341296601065</v>
      </c>
      <c r="L18" s="169">
        <f>1000*'1 Utsläpp'!L18/'6 FV'!L18</f>
        <v>4.1260566863916672</v>
      </c>
      <c r="M18" s="169">
        <f>1000*'1 Utsläpp'!M18/'6 FV'!M18</f>
        <v>3.7179842439442448</v>
      </c>
      <c r="N18" s="169">
        <f>1000*'1 Utsläpp'!N18/'6 FV'!N18</f>
        <v>3.4954097227869996</v>
      </c>
      <c r="O18" s="169">
        <f>1000*'1 Utsläpp'!O18/'6 FV'!O18</f>
        <v>3.6446344761966634</v>
      </c>
      <c r="P18" s="169">
        <f>1000*'1 Utsläpp'!P18/'6 FV'!P18</f>
        <v>3.9293899062859587</v>
      </c>
      <c r="Q18" s="169">
        <f>1000*'1 Utsläpp'!Q18/'6 FV'!Q18</f>
        <v>3.6725094923482051</v>
      </c>
      <c r="R18" s="169">
        <f>1000*'1 Utsläpp'!R18/'6 FV'!R18</f>
        <v>3.4529498159596268</v>
      </c>
      <c r="S18" s="169">
        <f>1000*'1 Utsläpp'!S18/'6 FV'!S18</f>
        <v>3.2718664224517995</v>
      </c>
      <c r="T18" s="169">
        <f>1000*'1 Utsläpp'!T18/'6 FV'!T18</f>
        <v>4.1273008405161251</v>
      </c>
      <c r="U18" s="169">
        <f>1000*'1 Utsläpp'!U18/'6 FV'!U18</f>
        <v>4.1159652549536885</v>
      </c>
      <c r="V18" s="169">
        <f>1000*'1 Utsläpp'!V18/'6 FV'!V18</f>
        <v>3.7501456318652133</v>
      </c>
      <c r="W18" s="169">
        <f>1000*'1 Utsläpp'!W18/'6 FV'!W18</f>
        <v>3.8023579282462632</v>
      </c>
      <c r="X18" s="169">
        <f>1000*'1 Utsläpp'!X18/'6 FV'!X18</f>
        <v>4.6292621559601654</v>
      </c>
      <c r="Y18" s="169">
        <f>1000*'1 Utsläpp'!Y18/'6 FV'!Y18</f>
        <v>4.914215348992796</v>
      </c>
      <c r="Z18" s="169">
        <f>1000*'1 Utsläpp'!Z18/'6 FV'!Z18</f>
        <v>4.3056498441571351</v>
      </c>
      <c r="AA18" s="169">
        <f>1000*'1 Utsläpp'!AA18/'6 FV'!AA18</f>
        <v>3.8764044221833904</v>
      </c>
      <c r="AB18" s="169">
        <f>1000*'1 Utsläpp'!AB18/'6 FV'!AB18</f>
        <v>4.0207064992715233</v>
      </c>
      <c r="AC18" s="169">
        <f>1000*'1 Utsläpp'!AC18/'6 FV'!AC18</f>
        <v>4.0716756295611534</v>
      </c>
      <c r="AD18" s="169">
        <f>1000*'1 Utsläpp'!AD18/'6 FV'!AD18</f>
        <v>3.8551298675414007</v>
      </c>
      <c r="AE18" s="169">
        <f>1000*'1 Utsläpp'!AE18/'6 FV'!AE18</f>
        <v>3.5624164727659875</v>
      </c>
      <c r="AF18" s="169">
        <f>1000*'1 Utsläpp'!AF18/'6 FV'!AF18</f>
        <v>4.185303395581446</v>
      </c>
      <c r="AG18" s="169">
        <f>1000*'1 Utsläpp'!AG18/'6 FV'!AG18</f>
        <v>3.8049956969939731</v>
      </c>
      <c r="AH18" s="169">
        <f>1000*'1 Utsläpp'!AH18/'6 FV'!AH18</f>
        <v>3.7433472277307267</v>
      </c>
      <c r="AI18" s="169">
        <f>1000*'1 Utsläpp'!AI18/'6 FV'!AI18</f>
        <v>3.1353543378955724</v>
      </c>
      <c r="AJ18" s="169">
        <f>1000*'1 Utsläpp'!AJ18/'6 FV'!AJ18</f>
        <v>3.3137303709931354</v>
      </c>
      <c r="AK18" s="169">
        <f>1000*'1 Utsläpp'!AK18/'6 FV'!AK18</f>
        <v>3.391715057895019</v>
      </c>
      <c r="AL18" s="169">
        <f>1000*'1 Utsläpp'!AL18/'6 FV'!AL18</f>
        <v>3.3984448284732847</v>
      </c>
      <c r="AM18" s="169">
        <f>1000*'1 Utsläpp'!AM18/'6 FV'!AM18</f>
        <v>3.0105915950953039</v>
      </c>
      <c r="AN18" s="169">
        <f>1000*'1 Utsläpp'!AN18/'6 FV'!AN18</f>
        <v>3.5065026364696021</v>
      </c>
      <c r="AO18" s="169">
        <f>1000*'1 Utsläpp'!AO18/'6 FV'!AO18</f>
        <v>3.6259506858321608</v>
      </c>
      <c r="AP18" s="169">
        <f>1000*'1 Utsläpp'!AP18/'6 FV'!AP18</f>
        <v>3.5934256141949308</v>
      </c>
      <c r="AQ18" s="169">
        <f>1000*'1 Utsläpp'!AQ18/'6 FV'!AQ18</f>
        <v>2.9827364438213442</v>
      </c>
      <c r="AR18" s="169">
        <f>1000*'1 Utsläpp'!AR18/'6 FV'!AR18</f>
        <v>3.3179136045254207</v>
      </c>
      <c r="AS18" s="169">
        <f>1000*'1 Utsläpp'!AS18/'6 FV'!AS18</f>
        <v>3.3791393550066422</v>
      </c>
      <c r="AT18" s="169">
        <f>1000*'1 Utsläpp'!AT18/'6 FV'!AT18</f>
        <v>3.2714704352513859</v>
      </c>
      <c r="AU18" s="169">
        <f>1000*'1 Utsläpp'!AU18/'6 FV'!AU18</f>
        <v>2.8220202937654801</v>
      </c>
      <c r="AV18" s="169">
        <f>1000*'1 Utsläpp'!AV18/'6 FV'!AV18</f>
        <v>3.135043055187809</v>
      </c>
      <c r="AW18" s="169">
        <f>1000*'1 Utsläpp'!AW18/'6 FV'!AW18</f>
        <v>3.4949192582367417</v>
      </c>
      <c r="AX18" s="169">
        <f>1000*'1 Utsläpp'!AX18/'6 FV'!AX18</f>
        <v>3.4854752379623797</v>
      </c>
      <c r="AY18" s="169">
        <f>1000*'1 Utsläpp'!AY18/'6 FV'!AY18</f>
        <v>2.9305131745406885</v>
      </c>
      <c r="AZ18" s="169">
        <f>1000*'1 Utsläpp'!AZ18/'6 FV'!AZ18</f>
        <v>3.0562835639536616</v>
      </c>
      <c r="BA18" s="294">
        <f>1000*'1 Utsläpp'!BA18/'6 FV'!BA18</f>
        <v>3.6805909408904167</v>
      </c>
      <c r="BB18" s="287"/>
      <c r="BC18" s="365">
        <f t="shared" si="1"/>
        <v>-5.378265796316517E-2</v>
      </c>
      <c r="BD18" s="393">
        <f t="shared" si="2"/>
        <v>-6.8068032968538583E-2</v>
      </c>
      <c r="BE18" s="393">
        <f t="shared" si="3"/>
        <v>-8.9595615301382936E-2</v>
      </c>
      <c r="BF18" s="393">
        <f t="shared" si="4"/>
        <v>-5.3882115662207797E-2</v>
      </c>
      <c r="BG18" s="393">
        <f t="shared" si="5"/>
        <v>-5.5116127523088032E-2</v>
      </c>
      <c r="BH18" s="393">
        <f t="shared" si="6"/>
        <v>3.4263133616716956E-2</v>
      </c>
      <c r="BI18" s="393">
        <f t="shared" si="7"/>
        <v>6.5415478130264493E-2</v>
      </c>
      <c r="BJ18" s="393">
        <f t="shared" si="7"/>
        <v>3.8445110056400056E-2</v>
      </c>
      <c r="BK18" s="393">
        <f t="shared" si="7"/>
        <v>-2.5122299709350981E-2</v>
      </c>
      <c r="BL18" s="394">
        <f t="shared" si="7"/>
        <v>5.3126172290272056E-2</v>
      </c>
    </row>
    <row r="19" spans="1:64" s="101" customFormat="1" x14ac:dyDescent="0.3">
      <c r="A19" s="133">
        <v>15</v>
      </c>
      <c r="B19" s="133" t="s">
        <v>28</v>
      </c>
      <c r="C19" s="133" t="s">
        <v>41</v>
      </c>
      <c r="D19" s="169">
        <f>1000*'1 Utsläpp'!D19/'6 FV'!D19</f>
        <v>86.064042270837547</v>
      </c>
      <c r="E19" s="169">
        <f>1000*'1 Utsläpp'!E19/'6 FV'!E19</f>
        <v>69.264414279351314</v>
      </c>
      <c r="F19" s="169">
        <f>1000*'1 Utsläpp'!F19/'6 FV'!F19</f>
        <v>69.9711196390532</v>
      </c>
      <c r="G19" s="169">
        <f>1000*'1 Utsläpp'!G19/'6 FV'!G19</f>
        <v>94.115557461397017</v>
      </c>
      <c r="H19" s="169">
        <f>1000*'1 Utsläpp'!H19/'6 FV'!H19</f>
        <v>93.730418058824611</v>
      </c>
      <c r="I19" s="169">
        <f>1000*'1 Utsläpp'!I19/'6 FV'!I19</f>
        <v>72.365669050458138</v>
      </c>
      <c r="J19" s="169">
        <f>1000*'1 Utsläpp'!J19/'6 FV'!J19</f>
        <v>61.744466454906188</v>
      </c>
      <c r="K19" s="169">
        <f>1000*'1 Utsläpp'!K19/'6 FV'!K19</f>
        <v>103.64548696643052</v>
      </c>
      <c r="L19" s="169">
        <f>1000*'1 Utsläpp'!L19/'6 FV'!L19</f>
        <v>133.41396393742556</v>
      </c>
      <c r="M19" s="169">
        <f>1000*'1 Utsläpp'!M19/'6 FV'!M19</f>
        <v>82.948696019680597</v>
      </c>
      <c r="N19" s="169">
        <f>1000*'1 Utsläpp'!N19/'6 FV'!N19</f>
        <v>64.521687010407902</v>
      </c>
      <c r="O19" s="169">
        <f>1000*'1 Utsläpp'!O19/'6 FV'!O19</f>
        <v>120.27090775479604</v>
      </c>
      <c r="P19" s="169">
        <f>1000*'1 Utsläpp'!P19/'6 FV'!P19</f>
        <v>113.24325680886896</v>
      </c>
      <c r="Q19" s="169">
        <f>1000*'1 Utsläpp'!Q19/'6 FV'!Q19</f>
        <v>73.521435714811815</v>
      </c>
      <c r="R19" s="169">
        <f>1000*'1 Utsläpp'!R19/'6 FV'!R19</f>
        <v>56.950465752000412</v>
      </c>
      <c r="S19" s="169">
        <f>1000*'1 Utsläpp'!S19/'6 FV'!S19</f>
        <v>79.992888757625025</v>
      </c>
      <c r="T19" s="169">
        <f>1000*'1 Utsläpp'!T19/'6 FV'!T19</f>
        <v>88.332412373436739</v>
      </c>
      <c r="U19" s="169">
        <f>1000*'1 Utsläpp'!U19/'6 FV'!U19</f>
        <v>56.480619726194057</v>
      </c>
      <c r="V19" s="169">
        <f>1000*'1 Utsläpp'!V19/'6 FV'!V19</f>
        <v>49.829698426317741</v>
      </c>
      <c r="W19" s="169">
        <f>1000*'1 Utsläpp'!W19/'6 FV'!W19</f>
        <v>76.29043441329577</v>
      </c>
      <c r="X19" s="169">
        <f>1000*'1 Utsläpp'!X19/'6 FV'!X19</f>
        <v>88.606680768310895</v>
      </c>
      <c r="Y19" s="169">
        <f>1000*'1 Utsläpp'!Y19/'6 FV'!Y19</f>
        <v>59.29805555610065</v>
      </c>
      <c r="Z19" s="169">
        <f>1000*'1 Utsläpp'!Z19/'6 FV'!Z19</f>
        <v>54.021588390847178</v>
      </c>
      <c r="AA19" s="169">
        <f>1000*'1 Utsläpp'!AA19/'6 FV'!AA19</f>
        <v>66.897713033729516</v>
      </c>
      <c r="AB19" s="169">
        <f>1000*'1 Utsläpp'!AB19/'6 FV'!AB19</f>
        <v>64.880868818010811</v>
      </c>
      <c r="AC19" s="169">
        <f>1000*'1 Utsläpp'!AC19/'6 FV'!AC19</f>
        <v>53.277015793471364</v>
      </c>
      <c r="AD19" s="169">
        <f>1000*'1 Utsläpp'!AD19/'6 FV'!AD19</f>
        <v>47.630223613932337</v>
      </c>
      <c r="AE19" s="169">
        <f>1000*'1 Utsläpp'!AE19/'6 FV'!AE19</f>
        <v>65.442733400743123</v>
      </c>
      <c r="AF19" s="169">
        <f>1000*'1 Utsläpp'!AF19/'6 FV'!AF19</f>
        <v>70.145899129289361</v>
      </c>
      <c r="AG19" s="169">
        <f>1000*'1 Utsläpp'!AG19/'6 FV'!AG19</f>
        <v>48.747267973750702</v>
      </c>
      <c r="AH19" s="169">
        <f>1000*'1 Utsläpp'!AH19/'6 FV'!AH19</f>
        <v>40.117700672416056</v>
      </c>
      <c r="AI19" s="169">
        <f>1000*'1 Utsläpp'!AI19/'6 FV'!AI19</f>
        <v>64.591140827472586</v>
      </c>
      <c r="AJ19" s="169">
        <f>1000*'1 Utsläpp'!AJ19/'6 FV'!AJ19</f>
        <v>70.906286328876277</v>
      </c>
      <c r="AK19" s="169">
        <f>1000*'1 Utsläpp'!AK19/'6 FV'!AK19</f>
        <v>52.671829412314331</v>
      </c>
      <c r="AL19" s="169">
        <f>1000*'1 Utsläpp'!AL19/'6 FV'!AL19</f>
        <v>47.630772378524917</v>
      </c>
      <c r="AM19" s="169">
        <f>1000*'1 Utsläpp'!AM19/'6 FV'!AM19</f>
        <v>66.177231176988499</v>
      </c>
      <c r="AN19" s="169">
        <f>1000*'1 Utsläpp'!AN19/'6 FV'!AN19</f>
        <v>67.358598645219857</v>
      </c>
      <c r="AO19" s="169">
        <f>1000*'1 Utsläpp'!AO19/'6 FV'!AO19</f>
        <v>54.942881481041205</v>
      </c>
      <c r="AP19" s="169">
        <f>1000*'1 Utsläpp'!AP19/'6 FV'!AP19</f>
        <v>56.995167311391384</v>
      </c>
      <c r="AQ19" s="169">
        <f>1000*'1 Utsläpp'!AQ19/'6 FV'!AQ19</f>
        <v>69.65918077942321</v>
      </c>
      <c r="AR19" s="169">
        <f>1000*'1 Utsläpp'!AR19/'6 FV'!AR19</f>
        <v>75.441743636521778</v>
      </c>
      <c r="AS19" s="169">
        <f>1000*'1 Utsläpp'!AS19/'6 FV'!AS19</f>
        <v>55.529093635043559</v>
      </c>
      <c r="AT19" s="169">
        <f>1000*'1 Utsläpp'!AT19/'6 FV'!AT19</f>
        <v>60.033565791878893</v>
      </c>
      <c r="AU19" s="169">
        <f>1000*'1 Utsläpp'!AU19/'6 FV'!AU19</f>
        <v>76.846811683269038</v>
      </c>
      <c r="AV19" s="169">
        <f>1000*'1 Utsläpp'!AV19/'6 FV'!AV19</f>
        <v>71.407139446031437</v>
      </c>
      <c r="AW19" s="169">
        <f>1000*'1 Utsläpp'!AW19/'6 FV'!AW19</f>
        <v>43.219573708115703</v>
      </c>
      <c r="AX19" s="169">
        <f>1000*'1 Utsläpp'!AX19/'6 FV'!AX19</f>
        <v>50.700426702210265</v>
      </c>
      <c r="AY19" s="169">
        <f>1000*'1 Utsläpp'!AY19/'6 FV'!AY19</f>
        <v>58.754035120105236</v>
      </c>
      <c r="AZ19" s="169">
        <f>1000*'1 Utsläpp'!AZ19/'6 FV'!AZ19</f>
        <v>48.681293138482154</v>
      </c>
      <c r="BA19" s="294">
        <f>1000*'1 Utsläpp'!BA19/'6 FV'!BA19</f>
        <v>50.806808163789199</v>
      </c>
      <c r="BB19" s="287"/>
      <c r="BC19" s="365">
        <f t="shared" si="1"/>
        <v>0.12000167987276766</v>
      </c>
      <c r="BD19" s="393">
        <f t="shared" si="2"/>
        <v>1.0669483256072754E-2</v>
      </c>
      <c r="BE19" s="393">
        <f t="shared" si="3"/>
        <v>5.330975631472934E-2</v>
      </c>
      <c r="BF19" s="393">
        <f t="shared" si="4"/>
        <v>0.103182822758217</v>
      </c>
      <c r="BG19" s="393">
        <f t="shared" si="5"/>
        <v>-5.3479731459138313E-2</v>
      </c>
      <c r="BH19" s="393">
        <f t="shared" si="6"/>
        <v>-0.22167694664404725</v>
      </c>
      <c r="BI19" s="393">
        <f t="shared" si="7"/>
        <v>-0.15546534620355967</v>
      </c>
      <c r="BJ19" s="393">
        <f t="shared" si="7"/>
        <v>-0.23543952139139868</v>
      </c>
      <c r="BK19" s="393">
        <f t="shared" si="7"/>
        <v>-0.31825734070645939</v>
      </c>
      <c r="BL19" s="394">
        <f t="shared" si="7"/>
        <v>0.17555088596926116</v>
      </c>
    </row>
    <row r="20" spans="1:64" s="101" customFormat="1" x14ac:dyDescent="0.3">
      <c r="A20" s="133">
        <v>16</v>
      </c>
      <c r="B20" s="133" t="s">
        <v>24</v>
      </c>
      <c r="C20" s="133" t="s">
        <v>9</v>
      </c>
      <c r="D20" s="169">
        <f>1000*'1 Utsläpp'!D20/'6 FV'!D20</f>
        <v>9.0763237120978459</v>
      </c>
      <c r="E20" s="169">
        <f>1000*'1 Utsläpp'!E20/'6 FV'!E20</f>
        <v>7.1320856072899863</v>
      </c>
      <c r="F20" s="169">
        <f>1000*'1 Utsläpp'!F20/'6 FV'!F20</f>
        <v>8.9772737362990309</v>
      </c>
      <c r="G20" s="169">
        <f>1000*'1 Utsläpp'!G20/'6 FV'!G20</f>
        <v>8.3026714808340802</v>
      </c>
      <c r="H20" s="169">
        <f>1000*'1 Utsläpp'!H20/'6 FV'!H20</f>
        <v>9.6588654392657638</v>
      </c>
      <c r="I20" s="169">
        <f>1000*'1 Utsläpp'!I20/'6 FV'!I20</f>
        <v>6.9518187940056686</v>
      </c>
      <c r="J20" s="169">
        <f>1000*'1 Utsläpp'!J20/'6 FV'!J20</f>
        <v>8.4095103382713319</v>
      </c>
      <c r="K20" s="169">
        <f>1000*'1 Utsläpp'!K20/'6 FV'!K20</f>
        <v>7.5973947549894181</v>
      </c>
      <c r="L20" s="169">
        <f>1000*'1 Utsläpp'!L20/'6 FV'!L20</f>
        <v>10.198923025041299</v>
      </c>
      <c r="M20" s="169">
        <f>1000*'1 Utsläpp'!M20/'6 FV'!M20</f>
        <v>7.1999376335545326</v>
      </c>
      <c r="N20" s="169">
        <f>1000*'1 Utsläpp'!N20/'6 FV'!N20</f>
        <v>8.72563305746921</v>
      </c>
      <c r="O20" s="169">
        <f>1000*'1 Utsläpp'!O20/'6 FV'!O20</f>
        <v>8.5722156660996784</v>
      </c>
      <c r="P20" s="169">
        <f>1000*'1 Utsläpp'!P20/'6 FV'!P20</f>
        <v>9.8780216290380576</v>
      </c>
      <c r="Q20" s="169">
        <f>1000*'1 Utsläpp'!Q20/'6 FV'!Q20</f>
        <v>7.2834766597725054</v>
      </c>
      <c r="R20" s="169">
        <f>1000*'1 Utsläpp'!R20/'6 FV'!R20</f>
        <v>8.699709767520341</v>
      </c>
      <c r="S20" s="169">
        <f>1000*'1 Utsläpp'!S20/'6 FV'!S20</f>
        <v>8.0754251743319596</v>
      </c>
      <c r="T20" s="169">
        <f>1000*'1 Utsläpp'!T20/'6 FV'!T20</f>
        <v>9.1596774295525734</v>
      </c>
      <c r="U20" s="169">
        <f>1000*'1 Utsläpp'!U20/'6 FV'!U20</f>
        <v>6.9264930772823892</v>
      </c>
      <c r="V20" s="169">
        <f>1000*'1 Utsläpp'!V20/'6 FV'!V20</f>
        <v>8.938483993626356</v>
      </c>
      <c r="W20" s="169">
        <f>1000*'1 Utsläpp'!W20/'6 FV'!W20</f>
        <v>8.1517331893013267</v>
      </c>
      <c r="X20" s="169">
        <f>1000*'1 Utsläpp'!X20/'6 FV'!X20</f>
        <v>9.2567412169677379</v>
      </c>
      <c r="Y20" s="169">
        <f>1000*'1 Utsläpp'!Y20/'6 FV'!Y20</f>
        <v>7.0943508701660987</v>
      </c>
      <c r="Z20" s="169">
        <f>1000*'1 Utsläpp'!Z20/'6 FV'!Z20</f>
        <v>9.1876505628262617</v>
      </c>
      <c r="AA20" s="169">
        <f>1000*'1 Utsläpp'!AA20/'6 FV'!AA20</f>
        <v>8.4726108142432448</v>
      </c>
      <c r="AB20" s="169">
        <f>1000*'1 Utsläpp'!AB20/'6 FV'!AB20</f>
        <v>8.5166956703529966</v>
      </c>
      <c r="AC20" s="169">
        <f>1000*'1 Utsläpp'!AC20/'6 FV'!AC20</f>
        <v>6.7395464631520987</v>
      </c>
      <c r="AD20" s="169">
        <f>1000*'1 Utsläpp'!AD20/'6 FV'!AD20</f>
        <v>8.5624581406280402</v>
      </c>
      <c r="AE20" s="169">
        <f>1000*'1 Utsläpp'!AE20/'6 FV'!AE20</f>
        <v>7.9018706228208533</v>
      </c>
      <c r="AF20" s="169">
        <f>1000*'1 Utsläpp'!AF20/'6 FV'!AF20</f>
        <v>8.0789041336250413</v>
      </c>
      <c r="AG20" s="169">
        <f>1000*'1 Utsläpp'!AG20/'6 FV'!AG20</f>
        <v>6.6518535177143558</v>
      </c>
      <c r="AH20" s="169">
        <f>1000*'1 Utsläpp'!AH20/'6 FV'!AH20</f>
        <v>8.1657467000733561</v>
      </c>
      <c r="AI20" s="169">
        <f>1000*'1 Utsläpp'!AI20/'6 FV'!AI20</f>
        <v>7.4556566833120277</v>
      </c>
      <c r="AJ20" s="169">
        <f>1000*'1 Utsläpp'!AJ20/'6 FV'!AJ20</f>
        <v>7.4073549581307603</v>
      </c>
      <c r="AK20" s="169">
        <f>1000*'1 Utsläpp'!AK20/'6 FV'!AK20</f>
        <v>6.3735267400833235</v>
      </c>
      <c r="AL20" s="169">
        <f>1000*'1 Utsläpp'!AL20/'6 FV'!AL20</f>
        <v>8.2494781929907202</v>
      </c>
      <c r="AM20" s="169">
        <f>1000*'1 Utsläpp'!AM20/'6 FV'!AM20</f>
        <v>7.6623802533001042</v>
      </c>
      <c r="AN20" s="169">
        <f>1000*'1 Utsläpp'!AN20/'6 FV'!AN20</f>
        <v>6.694803499412818</v>
      </c>
      <c r="AO20" s="169">
        <f>1000*'1 Utsläpp'!AO20/'6 FV'!AO20</f>
        <v>5.6355092937539366</v>
      </c>
      <c r="AP20" s="169">
        <f>1000*'1 Utsläpp'!AP20/'6 FV'!AP20</f>
        <v>7.0472379116777564</v>
      </c>
      <c r="AQ20" s="169">
        <f>1000*'1 Utsläpp'!AQ20/'6 FV'!AQ20</f>
        <v>6.3548876258614699</v>
      </c>
      <c r="AR20" s="169">
        <f>1000*'1 Utsläpp'!AR20/'6 FV'!AR20</f>
        <v>5.8814512410673014</v>
      </c>
      <c r="AS20" s="169">
        <f>1000*'1 Utsläpp'!AS20/'6 FV'!AS20</f>
        <v>5.419570554884162</v>
      </c>
      <c r="AT20" s="169">
        <f>1000*'1 Utsläpp'!AT20/'6 FV'!AT20</f>
        <v>7.4526405666262558</v>
      </c>
      <c r="AU20" s="169">
        <f>1000*'1 Utsläpp'!AU20/'6 FV'!AU20</f>
        <v>6.1569705016329079</v>
      </c>
      <c r="AV20" s="169">
        <f>1000*'1 Utsläpp'!AV20/'6 FV'!AV20</f>
        <v>5.6994994205369416</v>
      </c>
      <c r="AW20" s="169">
        <f>1000*'1 Utsläpp'!AW20/'6 FV'!AW20</f>
        <v>5.4425054102120809</v>
      </c>
      <c r="AX20" s="169">
        <f>1000*'1 Utsläpp'!AX20/'6 FV'!AX20</f>
        <v>7.3178835852472384</v>
      </c>
      <c r="AY20" s="169">
        <f>1000*'1 Utsläpp'!AY20/'6 FV'!AY20</f>
        <v>6.0147751178193136</v>
      </c>
      <c r="AZ20" s="169">
        <f>1000*'1 Utsläpp'!AZ20/'6 FV'!AZ20</f>
        <v>5.5910111148402049</v>
      </c>
      <c r="BA20" s="294">
        <f>1000*'1 Utsläpp'!BA20/'6 FV'!BA20</f>
        <v>5.2815062996711948</v>
      </c>
      <c r="BB20" s="287"/>
      <c r="BC20" s="365">
        <f t="shared" si="1"/>
        <v>-0.12149008681387785</v>
      </c>
      <c r="BD20" s="393">
        <f t="shared" si="2"/>
        <v>-3.8317519786385312E-2</v>
      </c>
      <c r="BE20" s="393">
        <f t="shared" si="3"/>
        <v>5.7526460725374262E-2</v>
      </c>
      <c r="BF20" s="393">
        <f t="shared" si="4"/>
        <v>-3.1144079310408301E-2</v>
      </c>
      <c r="BG20" s="393">
        <f t="shared" si="5"/>
        <v>-3.0936551723812489E-2</v>
      </c>
      <c r="BH20" s="393">
        <f t="shared" si="6"/>
        <v>4.2318584278324689E-3</v>
      </c>
      <c r="BI20" s="393">
        <f t="shared" si="7"/>
        <v>-1.8081776542729577E-2</v>
      </c>
      <c r="BJ20" s="393">
        <f t="shared" si="7"/>
        <v>-2.3095024375361595E-2</v>
      </c>
      <c r="BK20" s="393">
        <f t="shared" si="7"/>
        <v>-1.9034707733423417E-2</v>
      </c>
      <c r="BL20" s="394">
        <f t="shared" si="7"/>
        <v>-2.9581800734418073E-2</v>
      </c>
    </row>
    <row r="21" spans="1:64" s="101" customFormat="1" x14ac:dyDescent="0.3">
      <c r="A21" s="133">
        <v>17</v>
      </c>
      <c r="B21" s="133" t="s">
        <v>29</v>
      </c>
      <c r="C21" s="133" t="s">
        <v>10</v>
      </c>
      <c r="D21" s="169">
        <f>1000*'1 Utsläpp'!D21/'6 FV'!D21</f>
        <v>6.0001470096126832</v>
      </c>
      <c r="E21" s="169">
        <f>1000*'1 Utsläpp'!E21/'6 FV'!E21</f>
        <v>6.0804288343591937</v>
      </c>
      <c r="F21" s="169">
        <f>1000*'1 Utsläpp'!F21/'6 FV'!F21</f>
        <v>6.3346812266943795</v>
      </c>
      <c r="G21" s="169">
        <f>1000*'1 Utsläpp'!G21/'6 FV'!G21</f>
        <v>5.8379596453416385</v>
      </c>
      <c r="H21" s="169">
        <f>1000*'1 Utsläpp'!H21/'6 FV'!H21</f>
        <v>5.6149285397921567</v>
      </c>
      <c r="I21" s="169">
        <f>1000*'1 Utsläpp'!I21/'6 FV'!I21</f>
        <v>5.7523999416251064</v>
      </c>
      <c r="J21" s="169">
        <f>1000*'1 Utsläpp'!J21/'6 FV'!J21</f>
        <v>5.9079305154877622</v>
      </c>
      <c r="K21" s="169">
        <f>1000*'1 Utsläpp'!K21/'6 FV'!K21</f>
        <v>5.0209038065398008</v>
      </c>
      <c r="L21" s="169">
        <f>1000*'1 Utsläpp'!L21/'6 FV'!L21</f>
        <v>5.8232871998440112</v>
      </c>
      <c r="M21" s="169">
        <f>1000*'1 Utsläpp'!M21/'6 FV'!M21</f>
        <v>5.5487569201183495</v>
      </c>
      <c r="N21" s="169">
        <f>1000*'1 Utsläpp'!N21/'6 FV'!N21</f>
        <v>5.887385829109328</v>
      </c>
      <c r="O21" s="169">
        <f>1000*'1 Utsläpp'!O21/'6 FV'!O21</f>
        <v>5.1798378220805086</v>
      </c>
      <c r="P21" s="169">
        <f>1000*'1 Utsläpp'!P21/'6 FV'!P21</f>
        <v>5.6934400654588204</v>
      </c>
      <c r="Q21" s="169">
        <f>1000*'1 Utsläpp'!Q21/'6 FV'!Q21</f>
        <v>5.6161153480652883</v>
      </c>
      <c r="R21" s="169">
        <f>1000*'1 Utsläpp'!R21/'6 FV'!R21</f>
        <v>5.8015039979343177</v>
      </c>
      <c r="S21" s="169">
        <f>1000*'1 Utsläpp'!S21/'6 FV'!S21</f>
        <v>5.1258646743960234</v>
      </c>
      <c r="T21" s="169">
        <f>1000*'1 Utsläpp'!T21/'6 FV'!T21</f>
        <v>5.1442805448075477</v>
      </c>
      <c r="U21" s="169">
        <f>1000*'1 Utsläpp'!U21/'6 FV'!U21</f>
        <v>4.9824012323409299</v>
      </c>
      <c r="V21" s="169">
        <f>1000*'1 Utsläpp'!V21/'6 FV'!V21</f>
        <v>5.2356332548048599</v>
      </c>
      <c r="W21" s="169">
        <f>1000*'1 Utsläpp'!W21/'6 FV'!W21</f>
        <v>4.7869559952434164</v>
      </c>
      <c r="X21" s="169">
        <f>1000*'1 Utsläpp'!X21/'6 FV'!X21</f>
        <v>4.9535124758511948</v>
      </c>
      <c r="Y21" s="169">
        <f>1000*'1 Utsläpp'!Y21/'6 FV'!Y21</f>
        <v>4.6347373752208956</v>
      </c>
      <c r="Z21" s="169">
        <f>1000*'1 Utsläpp'!Z21/'6 FV'!Z21</f>
        <v>4.9056664460071833</v>
      </c>
      <c r="AA21" s="169">
        <f>1000*'1 Utsläpp'!AA21/'6 FV'!AA21</f>
        <v>4.3175047325382137</v>
      </c>
      <c r="AB21" s="169">
        <f>1000*'1 Utsläpp'!AB21/'6 FV'!AB21</f>
        <v>4.3053273770021967</v>
      </c>
      <c r="AC21" s="169">
        <f>1000*'1 Utsläpp'!AC21/'6 FV'!AC21</f>
        <v>4.0656007026240681</v>
      </c>
      <c r="AD21" s="169">
        <f>1000*'1 Utsläpp'!AD21/'6 FV'!AD21</f>
        <v>4.3065354517381689</v>
      </c>
      <c r="AE21" s="169">
        <f>1000*'1 Utsläpp'!AE21/'6 FV'!AE21</f>
        <v>3.7924970083751615</v>
      </c>
      <c r="AF21" s="169">
        <f>1000*'1 Utsläpp'!AF21/'6 FV'!AF21</f>
        <v>4.085784228799465</v>
      </c>
      <c r="AG21" s="169">
        <f>1000*'1 Utsläpp'!AG21/'6 FV'!AG21</f>
        <v>3.9245020475159649</v>
      </c>
      <c r="AH21" s="169">
        <f>1000*'1 Utsläpp'!AH21/'6 FV'!AH21</f>
        <v>3.9770055837698068</v>
      </c>
      <c r="AI21" s="169">
        <f>1000*'1 Utsläpp'!AI21/'6 FV'!AI21</f>
        <v>3.5344477902914844</v>
      </c>
      <c r="AJ21" s="169">
        <f>1000*'1 Utsläpp'!AJ21/'6 FV'!AJ21</f>
        <v>3.7370727198142029</v>
      </c>
      <c r="AK21" s="169">
        <f>1000*'1 Utsläpp'!AK21/'6 FV'!AK21</f>
        <v>3.5202105587188171</v>
      </c>
      <c r="AL21" s="169">
        <f>1000*'1 Utsläpp'!AL21/'6 FV'!AL21</f>
        <v>3.8042297720228331</v>
      </c>
      <c r="AM21" s="169">
        <f>1000*'1 Utsläpp'!AM21/'6 FV'!AM21</f>
        <v>3.396091687579069</v>
      </c>
      <c r="AN21" s="169">
        <f>1000*'1 Utsläpp'!AN21/'6 FV'!AN21</f>
        <v>3.591464045049626</v>
      </c>
      <c r="AO21" s="169">
        <f>1000*'1 Utsläpp'!AO21/'6 FV'!AO21</f>
        <v>3.3653253814117341</v>
      </c>
      <c r="AP21" s="169">
        <f>1000*'1 Utsläpp'!AP21/'6 FV'!AP21</f>
        <v>3.5819507143894413</v>
      </c>
      <c r="AQ21" s="169">
        <f>1000*'1 Utsläpp'!AQ21/'6 FV'!AQ21</f>
        <v>3.1527967730009374</v>
      </c>
      <c r="AR21" s="169">
        <f>1000*'1 Utsläpp'!AR21/'6 FV'!AR21</f>
        <v>3.646756266706932</v>
      </c>
      <c r="AS21" s="169">
        <f>1000*'1 Utsläpp'!AS21/'6 FV'!AS21</f>
        <v>3.3949825921638195</v>
      </c>
      <c r="AT21" s="169">
        <f>1000*'1 Utsläpp'!AT21/'6 FV'!AT21</f>
        <v>3.8851704926885509</v>
      </c>
      <c r="AU21" s="169">
        <f>1000*'1 Utsläpp'!AU21/'6 FV'!AU21</f>
        <v>3.3023615355737799</v>
      </c>
      <c r="AV21" s="169">
        <f>1000*'1 Utsläpp'!AV21/'6 FV'!AV21</f>
        <v>3.6118345208612084</v>
      </c>
      <c r="AW21" s="169">
        <f>1000*'1 Utsläpp'!AW21/'6 FV'!AW21</f>
        <v>3.402917077953457</v>
      </c>
      <c r="AX21" s="169">
        <f>1000*'1 Utsläpp'!AX21/'6 FV'!AX21</f>
        <v>3.7237588432371442</v>
      </c>
      <c r="AY21" s="169">
        <f>1000*'1 Utsläpp'!AY21/'6 FV'!AY21</f>
        <v>3.2341639129864048</v>
      </c>
      <c r="AZ21" s="169">
        <f>1000*'1 Utsläpp'!AZ21/'6 FV'!AZ21</f>
        <v>3.473740062113523</v>
      </c>
      <c r="BA21" s="294">
        <f>1000*'1 Utsläpp'!BA21/'6 FV'!BA21</f>
        <v>3.4332015306660937</v>
      </c>
      <c r="BB21" s="287"/>
      <c r="BC21" s="365">
        <f t="shared" ref="BC21:BC41" si="8">AR21/AN21-1</f>
        <v>1.5395454601172753E-2</v>
      </c>
      <c r="BD21" s="393">
        <f t="shared" ref="BD21:BD41" si="9">AS21/AO21-1</f>
        <v>8.8125834476202591E-3</v>
      </c>
      <c r="BE21" s="393">
        <f t="shared" ref="BE21:BE41" si="10">AT21/AP21-1</f>
        <v>8.4652135798801709E-2</v>
      </c>
      <c r="BF21" s="393">
        <f t="shared" ref="BF21:BF41" si="11">AU21/AQ21-1</f>
        <v>4.7438757820879696E-2</v>
      </c>
      <c r="BG21" s="393">
        <f t="shared" ref="BG21:BG41" si="12">AV21/AR21-1</f>
        <v>-9.5761118352059027E-3</v>
      </c>
      <c r="BH21" s="393">
        <f t="shared" ref="BH21:BH41" si="13">AW21/AS21-1</f>
        <v>2.3371211999589914E-3</v>
      </c>
      <c r="BI21" s="393">
        <f t="shared" si="7"/>
        <v>-4.154557689428684E-2</v>
      </c>
      <c r="BJ21" s="393">
        <f t="shared" si="7"/>
        <v>-2.0651167915061719E-2</v>
      </c>
      <c r="BK21" s="393">
        <f t="shared" si="7"/>
        <v>-3.8233883072460895E-2</v>
      </c>
      <c r="BL21" s="394">
        <f t="shared" si="7"/>
        <v>8.8995564743088451E-3</v>
      </c>
    </row>
    <row r="22" spans="1:64" s="101" customFormat="1" x14ac:dyDescent="0.3">
      <c r="A22" s="133">
        <v>18</v>
      </c>
      <c r="B22" s="133" t="s">
        <v>241</v>
      </c>
      <c r="C22" s="133" t="s">
        <v>42</v>
      </c>
      <c r="D22" s="169">
        <f>1000*'1 Utsläpp'!D22/'6 FV'!D22</f>
        <v>70.393671206127635</v>
      </c>
      <c r="E22" s="169">
        <f>1000*'1 Utsläpp'!E22/'6 FV'!E22</f>
        <v>68.747711797942372</v>
      </c>
      <c r="F22" s="169">
        <f>1000*'1 Utsläpp'!F22/'6 FV'!F22</f>
        <v>70.542061504530608</v>
      </c>
      <c r="G22" s="169">
        <f>1000*'1 Utsläpp'!G22/'6 FV'!G22</f>
        <v>71.268994438539863</v>
      </c>
      <c r="H22" s="169">
        <f>1000*'1 Utsläpp'!H22/'6 FV'!H22</f>
        <v>75.705372626550201</v>
      </c>
      <c r="I22" s="169">
        <f>1000*'1 Utsläpp'!I22/'6 FV'!I22</f>
        <v>75.366450646780493</v>
      </c>
      <c r="J22" s="169">
        <f>1000*'1 Utsläpp'!J22/'6 FV'!J22</f>
        <v>76.19028472324247</v>
      </c>
      <c r="K22" s="169">
        <f>1000*'1 Utsläpp'!K22/'6 FV'!K22</f>
        <v>70.729688224962757</v>
      </c>
      <c r="L22" s="169">
        <f>1000*'1 Utsläpp'!L22/'6 FV'!L22</f>
        <v>76.115209946941789</v>
      </c>
      <c r="M22" s="169">
        <f>1000*'1 Utsläpp'!M22/'6 FV'!M22</f>
        <v>66.100633227177553</v>
      </c>
      <c r="N22" s="169">
        <f>1000*'1 Utsläpp'!N22/'6 FV'!N22</f>
        <v>68.221253634257607</v>
      </c>
      <c r="O22" s="169">
        <f>1000*'1 Utsläpp'!O22/'6 FV'!O22</f>
        <v>61.97225002446767</v>
      </c>
      <c r="P22" s="169">
        <f>1000*'1 Utsläpp'!P22/'6 FV'!P22</f>
        <v>55.110526771639051</v>
      </c>
      <c r="Q22" s="169">
        <f>1000*'1 Utsläpp'!Q22/'6 FV'!Q22</f>
        <v>49.959771139761841</v>
      </c>
      <c r="R22" s="169">
        <f>1000*'1 Utsläpp'!R22/'6 FV'!R22</f>
        <v>50.495766299168025</v>
      </c>
      <c r="S22" s="169">
        <f>1000*'1 Utsläpp'!S22/'6 FV'!S22</f>
        <v>44.420145632537341</v>
      </c>
      <c r="T22" s="169">
        <f>1000*'1 Utsläpp'!T22/'6 FV'!T22</f>
        <v>48.170557158483177</v>
      </c>
      <c r="U22" s="169">
        <f>1000*'1 Utsläpp'!U22/'6 FV'!U22</f>
        <v>46.529178675423708</v>
      </c>
      <c r="V22" s="169">
        <f>1000*'1 Utsläpp'!V22/'6 FV'!V22</f>
        <v>48.772472830154634</v>
      </c>
      <c r="W22" s="169">
        <f>1000*'1 Utsläpp'!W22/'6 FV'!W22</f>
        <v>45.778162149181753</v>
      </c>
      <c r="X22" s="169">
        <f>1000*'1 Utsläpp'!X22/'6 FV'!X22</f>
        <v>53.597595924542063</v>
      </c>
      <c r="Y22" s="169">
        <f>1000*'1 Utsläpp'!Y22/'6 FV'!Y22</f>
        <v>51.249179951888777</v>
      </c>
      <c r="Z22" s="169">
        <f>1000*'1 Utsläpp'!Z22/'6 FV'!Z22</f>
        <v>48.722825902356625</v>
      </c>
      <c r="AA22" s="169">
        <f>1000*'1 Utsläpp'!AA22/'6 FV'!AA22</f>
        <v>43.772593617856877</v>
      </c>
      <c r="AB22" s="169">
        <f>1000*'1 Utsläpp'!AB22/'6 FV'!AB22</f>
        <v>51.431168773995459</v>
      </c>
      <c r="AC22" s="169">
        <f>1000*'1 Utsläpp'!AC22/'6 FV'!AC22</f>
        <v>50.928675254436627</v>
      </c>
      <c r="AD22" s="169">
        <f>1000*'1 Utsläpp'!AD22/'6 FV'!AD22</f>
        <v>57.191287612707903</v>
      </c>
      <c r="AE22" s="169">
        <f>1000*'1 Utsläpp'!AE22/'6 FV'!AE22</f>
        <v>47.932287178229934</v>
      </c>
      <c r="AF22" s="169">
        <f>1000*'1 Utsläpp'!AF22/'6 FV'!AF22</f>
        <v>66.645772827260771</v>
      </c>
      <c r="AG22" s="169">
        <f>1000*'1 Utsläpp'!AG22/'6 FV'!AG22</f>
        <v>60.718413094444962</v>
      </c>
      <c r="AH22" s="169">
        <f>1000*'1 Utsläpp'!AH22/'6 FV'!AH22</f>
        <v>64.466363564408482</v>
      </c>
      <c r="AI22" s="169">
        <f>1000*'1 Utsläpp'!AI22/'6 FV'!AI22</f>
        <v>58.510511189283456</v>
      </c>
      <c r="AJ22" s="169">
        <f>1000*'1 Utsläpp'!AJ22/'6 FV'!AJ22</f>
        <v>64.286506801428644</v>
      </c>
      <c r="AK22" s="169">
        <f>1000*'1 Utsläpp'!AK22/'6 FV'!AK22</f>
        <v>57.850851254227628</v>
      </c>
      <c r="AL22" s="169">
        <f>1000*'1 Utsläpp'!AL22/'6 FV'!AL22</f>
        <v>65.112694086033088</v>
      </c>
      <c r="AM22" s="169">
        <f>1000*'1 Utsläpp'!AM22/'6 FV'!AM22</f>
        <v>59.074132764382803</v>
      </c>
      <c r="AN22" s="169">
        <f>1000*'1 Utsläpp'!AN22/'6 FV'!AN22</f>
        <v>56.644329987705134</v>
      </c>
      <c r="AO22" s="169">
        <f>1000*'1 Utsläpp'!AO22/'6 FV'!AO22</f>
        <v>51.911918554666912</v>
      </c>
      <c r="AP22" s="169">
        <f>1000*'1 Utsläpp'!AP22/'6 FV'!AP22</f>
        <v>55.136207094184122</v>
      </c>
      <c r="AQ22" s="169">
        <f>1000*'1 Utsläpp'!AQ22/'6 FV'!AQ22</f>
        <v>49.026324349558784</v>
      </c>
      <c r="AR22" s="169">
        <f>1000*'1 Utsläpp'!AR22/'6 FV'!AR22</f>
        <v>55.229195978611159</v>
      </c>
      <c r="AS22" s="169">
        <f>1000*'1 Utsläpp'!AS22/'6 FV'!AS22</f>
        <v>51.433835708503914</v>
      </c>
      <c r="AT22" s="169">
        <f>1000*'1 Utsläpp'!AT22/'6 FV'!AT22</f>
        <v>53.997251987450774</v>
      </c>
      <c r="AU22" s="169">
        <f>1000*'1 Utsläpp'!AU22/'6 FV'!AU22</f>
        <v>48.303577318697272</v>
      </c>
      <c r="AV22" s="169">
        <f>1000*'1 Utsläpp'!AV22/'6 FV'!AV22</f>
        <v>55.887569787053074</v>
      </c>
      <c r="AW22" s="169">
        <f>1000*'1 Utsläpp'!AW22/'6 FV'!AW22</f>
        <v>51.302302264412333</v>
      </c>
      <c r="AX22" s="169">
        <f>1000*'1 Utsläpp'!AX22/'6 FV'!AX22</f>
        <v>53.431310092047433</v>
      </c>
      <c r="AY22" s="169">
        <f>1000*'1 Utsläpp'!AY22/'6 FV'!AY22</f>
        <v>47.885305125722176</v>
      </c>
      <c r="AZ22" s="169">
        <f>1000*'1 Utsläpp'!AZ22/'6 FV'!AZ22</f>
        <v>53.540746243979825</v>
      </c>
      <c r="BA22" s="294">
        <f>1000*'1 Utsläpp'!BA22/'6 FV'!BA22</f>
        <v>37.822459921194294</v>
      </c>
      <c r="BB22" s="287"/>
      <c r="BC22" s="365">
        <f t="shared" si="8"/>
        <v>-2.4982800739299704E-2</v>
      </c>
      <c r="BD22" s="393">
        <f t="shared" si="9"/>
        <v>-9.2095006209323982E-3</v>
      </c>
      <c r="BE22" s="393">
        <f t="shared" si="10"/>
        <v>-2.0657117468885322E-2</v>
      </c>
      <c r="BF22" s="393">
        <f t="shared" si="11"/>
        <v>-1.4742019526251093E-2</v>
      </c>
      <c r="BG22" s="393">
        <f t="shared" si="12"/>
        <v>1.1920756708044156E-2</v>
      </c>
      <c r="BH22" s="393">
        <f t="shared" si="13"/>
        <v>-2.557332975067883E-3</v>
      </c>
      <c r="BI22" s="393">
        <f t="shared" si="7"/>
        <v>-1.0480938836199827E-2</v>
      </c>
      <c r="BJ22" s="393">
        <f t="shared" si="7"/>
        <v>-8.6592384289764235E-3</v>
      </c>
      <c r="BK22" s="393">
        <f t="shared" si="7"/>
        <v>-4.1991869605625842E-2</v>
      </c>
      <c r="BL22" s="394">
        <f t="shared" si="7"/>
        <v>-0.26275316600301601</v>
      </c>
    </row>
    <row r="23" spans="1:64" s="101" customFormat="1" x14ac:dyDescent="0.3">
      <c r="A23" s="133">
        <v>19</v>
      </c>
      <c r="B23" s="133" t="s">
        <v>29</v>
      </c>
      <c r="C23" s="133" t="s">
        <v>11</v>
      </c>
      <c r="D23" s="169">
        <f>1000*'1 Utsläpp'!D23/'6 FV'!D23</f>
        <v>1.4506338155458629</v>
      </c>
      <c r="E23" s="169">
        <f>1000*'1 Utsläpp'!E23/'6 FV'!E23</f>
        <v>1.3683173868350138</v>
      </c>
      <c r="F23" s="169">
        <f>1000*'1 Utsläpp'!F23/'6 FV'!F23</f>
        <v>1.3324815066642373</v>
      </c>
      <c r="G23" s="169">
        <f>1000*'1 Utsläpp'!G23/'6 FV'!G23</f>
        <v>1.5701957769835835</v>
      </c>
      <c r="H23" s="169">
        <f>1000*'1 Utsläpp'!H23/'6 FV'!H23</f>
        <v>1.4403222874219892</v>
      </c>
      <c r="I23" s="169">
        <f>1000*'1 Utsläpp'!I23/'6 FV'!I23</f>
        <v>1.388191815513012</v>
      </c>
      <c r="J23" s="169">
        <f>1000*'1 Utsläpp'!J23/'6 FV'!J23</f>
        <v>1.3465237943290238</v>
      </c>
      <c r="K23" s="169">
        <f>1000*'1 Utsläpp'!K23/'6 FV'!K23</f>
        <v>1.6501217043880954</v>
      </c>
      <c r="L23" s="169">
        <f>1000*'1 Utsläpp'!L23/'6 FV'!L23</f>
        <v>1.5548817350619699</v>
      </c>
      <c r="M23" s="169">
        <f>1000*'1 Utsläpp'!M23/'6 FV'!M23</f>
        <v>1.3719489801978286</v>
      </c>
      <c r="N23" s="169">
        <f>1000*'1 Utsläpp'!N23/'6 FV'!N23</f>
        <v>1.3354681878314896</v>
      </c>
      <c r="O23" s="169">
        <f>1000*'1 Utsläpp'!O23/'6 FV'!O23</f>
        <v>1.7117734021693607</v>
      </c>
      <c r="P23" s="169">
        <f>1000*'1 Utsläpp'!P23/'6 FV'!P23</f>
        <v>1.4065578701224282</v>
      </c>
      <c r="Q23" s="169">
        <f>1000*'1 Utsläpp'!Q23/'6 FV'!Q23</f>
        <v>1.3082063765024841</v>
      </c>
      <c r="R23" s="169">
        <f>1000*'1 Utsläpp'!R23/'6 FV'!R23</f>
        <v>1.2751919913344525</v>
      </c>
      <c r="S23" s="169">
        <f>1000*'1 Utsläpp'!S23/'6 FV'!S23</f>
        <v>1.5089236166571822</v>
      </c>
      <c r="T23" s="169">
        <f>1000*'1 Utsläpp'!T23/'6 FV'!T23</f>
        <v>1.2804733779456687</v>
      </c>
      <c r="U23" s="169">
        <f>1000*'1 Utsläpp'!U23/'6 FV'!U23</f>
        <v>1.1700748188181433</v>
      </c>
      <c r="V23" s="169">
        <f>1000*'1 Utsläpp'!V23/'6 FV'!V23</f>
        <v>1.1780425602225786</v>
      </c>
      <c r="W23" s="169">
        <f>1000*'1 Utsläpp'!W23/'6 FV'!W23</f>
        <v>1.44496434641913</v>
      </c>
      <c r="X23" s="169">
        <f>1000*'1 Utsläpp'!X23/'6 FV'!X23</f>
        <v>1.2287750933692718</v>
      </c>
      <c r="Y23" s="169">
        <f>1000*'1 Utsläpp'!Y23/'6 FV'!Y23</f>
        <v>1.1395867731774045</v>
      </c>
      <c r="Z23" s="169">
        <f>1000*'1 Utsläpp'!Z23/'6 FV'!Z23</f>
        <v>1.1395835254371207</v>
      </c>
      <c r="AA23" s="169">
        <f>1000*'1 Utsläpp'!AA23/'6 FV'!AA23</f>
        <v>1.3261926296061337</v>
      </c>
      <c r="AB23" s="169">
        <f>1000*'1 Utsläpp'!AB23/'6 FV'!AB23</f>
        <v>1.1422252111242852</v>
      </c>
      <c r="AC23" s="169">
        <f>1000*'1 Utsläpp'!AC23/'6 FV'!AC23</f>
        <v>1.0700617094569136</v>
      </c>
      <c r="AD23" s="169">
        <f>1000*'1 Utsläpp'!AD23/'6 FV'!AD23</f>
        <v>1.0656205840364876</v>
      </c>
      <c r="AE23" s="169">
        <f>1000*'1 Utsläpp'!AE23/'6 FV'!AE23</f>
        <v>1.2385386195357229</v>
      </c>
      <c r="AF23" s="169">
        <f>1000*'1 Utsläpp'!AF23/'6 FV'!AF23</f>
        <v>1.0896515802665403</v>
      </c>
      <c r="AG23" s="169">
        <f>1000*'1 Utsläpp'!AG23/'6 FV'!AG23</f>
        <v>1.0463285224104415</v>
      </c>
      <c r="AH23" s="169">
        <f>1000*'1 Utsläpp'!AH23/'6 FV'!AH23</f>
        <v>1.0050364302815855</v>
      </c>
      <c r="AI23" s="169">
        <f>1000*'1 Utsläpp'!AI23/'6 FV'!AI23</f>
        <v>1.1952488131063557</v>
      </c>
      <c r="AJ23" s="169">
        <f>1000*'1 Utsläpp'!AJ23/'6 FV'!AJ23</f>
        <v>1.0044456455938706</v>
      </c>
      <c r="AK23" s="169">
        <f>1000*'1 Utsläpp'!AK23/'6 FV'!AK23</f>
        <v>0.9556011152544347</v>
      </c>
      <c r="AL23" s="169">
        <f>1000*'1 Utsläpp'!AL23/'6 FV'!AL23</f>
        <v>0.94841963297678034</v>
      </c>
      <c r="AM23" s="169">
        <f>1000*'1 Utsläpp'!AM23/'6 FV'!AM23</f>
        <v>1.1492891740354023</v>
      </c>
      <c r="AN23" s="169">
        <f>1000*'1 Utsläpp'!AN23/'6 FV'!AN23</f>
        <v>0.97366855545893549</v>
      </c>
      <c r="AO23" s="169">
        <f>1000*'1 Utsläpp'!AO23/'6 FV'!AO23</f>
        <v>0.93179495642678123</v>
      </c>
      <c r="AP23" s="169">
        <f>1000*'1 Utsläpp'!AP23/'6 FV'!AP23</f>
        <v>0.9132746165819724</v>
      </c>
      <c r="AQ23" s="169">
        <f>1000*'1 Utsläpp'!AQ23/'6 FV'!AQ23</f>
        <v>1.0700686377101998</v>
      </c>
      <c r="AR23" s="169">
        <f>1000*'1 Utsläpp'!AR23/'6 FV'!AR23</f>
        <v>0.93238637395923041</v>
      </c>
      <c r="AS23" s="169">
        <f>1000*'1 Utsläpp'!AS23/'6 FV'!AS23</f>
        <v>0.86728053970272545</v>
      </c>
      <c r="AT23" s="169">
        <f>1000*'1 Utsläpp'!AT23/'6 FV'!AT23</f>
        <v>0.88407031469116859</v>
      </c>
      <c r="AU23" s="169">
        <f>1000*'1 Utsläpp'!AU23/'6 FV'!AU23</f>
        <v>1.0071995441098958</v>
      </c>
      <c r="AV23" s="169">
        <f>1000*'1 Utsläpp'!AV23/'6 FV'!AV23</f>
        <v>0.9228651962766341</v>
      </c>
      <c r="AW23" s="169">
        <f>1000*'1 Utsläpp'!AW23/'6 FV'!AW23</f>
        <v>0.86872690816535747</v>
      </c>
      <c r="AX23" s="169">
        <f>1000*'1 Utsläpp'!AX23/'6 FV'!AX23</f>
        <v>0.87673390623383296</v>
      </c>
      <c r="AY23" s="169">
        <f>1000*'1 Utsläpp'!AY23/'6 FV'!AY23</f>
        <v>1.0160465622989636</v>
      </c>
      <c r="AZ23" s="169">
        <f>1000*'1 Utsläpp'!AZ23/'6 FV'!AZ23</f>
        <v>0.98742596713292996</v>
      </c>
      <c r="BA23" s="294">
        <f>1000*'1 Utsläpp'!BA23/'6 FV'!BA23</f>
        <v>1.4167422406321966</v>
      </c>
      <c r="BB23" s="287"/>
      <c r="BC23" s="365">
        <f t="shared" si="8"/>
        <v>-4.2398597827005835E-2</v>
      </c>
      <c r="BD23" s="393">
        <f t="shared" si="9"/>
        <v>-6.9236709513274985E-2</v>
      </c>
      <c r="BE23" s="393">
        <f t="shared" si="10"/>
        <v>-3.1977568806307199E-2</v>
      </c>
      <c r="BF23" s="393">
        <f t="shared" si="11"/>
        <v>-5.8752393430420713E-2</v>
      </c>
      <c r="BG23" s="393">
        <f t="shared" si="12"/>
        <v>-1.0211622508130569E-2</v>
      </c>
      <c r="BH23" s="393">
        <f t="shared" si="13"/>
        <v>1.6677054268134928E-3</v>
      </c>
      <c r="BI23" s="393">
        <f t="shared" si="7"/>
        <v>-8.2984445189729916E-3</v>
      </c>
      <c r="BJ23" s="393">
        <f t="shared" si="7"/>
        <v>8.7837789848150827E-3</v>
      </c>
      <c r="BK23" s="393">
        <f t="shared" si="7"/>
        <v>6.9956881153142358E-2</v>
      </c>
      <c r="BL23" s="394">
        <f t="shared" si="7"/>
        <v>0.63082578347225238</v>
      </c>
    </row>
    <row r="24" spans="1:64" s="101" customFormat="1" x14ac:dyDescent="0.3">
      <c r="A24" s="133">
        <v>20</v>
      </c>
      <c r="B24" s="133" t="s">
        <v>29</v>
      </c>
      <c r="C24" s="133" t="s">
        <v>43</v>
      </c>
      <c r="D24" s="169">
        <f>1000*'1 Utsläpp'!D24/'6 FV'!D24</f>
        <v>0.90230131472761599</v>
      </c>
      <c r="E24" s="169">
        <f>1000*'1 Utsläpp'!E24/'6 FV'!E24</f>
        <v>0.90230797406553209</v>
      </c>
      <c r="F24" s="169">
        <f>1000*'1 Utsläpp'!F24/'6 FV'!F24</f>
        <v>0.95080427101247011</v>
      </c>
      <c r="G24" s="169">
        <f>1000*'1 Utsläpp'!G24/'6 FV'!G24</f>
        <v>0.80298581852957407</v>
      </c>
      <c r="H24" s="169">
        <f>1000*'1 Utsläpp'!H24/'6 FV'!H24</f>
        <v>0.83777513632646816</v>
      </c>
      <c r="I24" s="169">
        <f>1000*'1 Utsläpp'!I24/'6 FV'!I24</f>
        <v>0.7611330087335213</v>
      </c>
      <c r="J24" s="169">
        <f>1000*'1 Utsläpp'!J24/'6 FV'!J24</f>
        <v>0.79539552983130724</v>
      </c>
      <c r="K24" s="169">
        <f>1000*'1 Utsläpp'!K24/'6 FV'!K24</f>
        <v>0.66335088350922655</v>
      </c>
      <c r="L24" s="169">
        <f>1000*'1 Utsläpp'!L24/'6 FV'!L24</f>
        <v>0.58190141002233664</v>
      </c>
      <c r="M24" s="169">
        <f>1000*'1 Utsläpp'!M24/'6 FV'!M24</f>
        <v>0.60803682523844671</v>
      </c>
      <c r="N24" s="169">
        <f>1000*'1 Utsläpp'!N24/'6 FV'!N24</f>
        <v>0.61199406568642745</v>
      </c>
      <c r="O24" s="169">
        <f>1000*'1 Utsläpp'!O24/'6 FV'!O24</f>
        <v>0.55932680915569444</v>
      </c>
      <c r="P24" s="169">
        <f>1000*'1 Utsläpp'!P24/'6 FV'!P24</f>
        <v>0.47731422748847241</v>
      </c>
      <c r="Q24" s="169">
        <f>1000*'1 Utsläpp'!Q24/'6 FV'!Q24</f>
        <v>0.52394341193887051</v>
      </c>
      <c r="R24" s="169">
        <f>1000*'1 Utsläpp'!R24/'6 FV'!R24</f>
        <v>0.50822772099925495</v>
      </c>
      <c r="S24" s="169">
        <f>1000*'1 Utsläpp'!S24/'6 FV'!S24</f>
        <v>0.45443976817020043</v>
      </c>
      <c r="T24" s="169">
        <f>1000*'1 Utsläpp'!T24/'6 FV'!T24</f>
        <v>0.41201821355517243</v>
      </c>
      <c r="U24" s="169">
        <f>1000*'1 Utsläpp'!U24/'6 FV'!U24</f>
        <v>0.45716857848932324</v>
      </c>
      <c r="V24" s="169">
        <f>1000*'1 Utsläpp'!V24/'6 FV'!V24</f>
        <v>0.48342335365845696</v>
      </c>
      <c r="W24" s="169">
        <f>1000*'1 Utsläpp'!W24/'6 FV'!W24</f>
        <v>0.43700807063789443</v>
      </c>
      <c r="X24" s="169">
        <f>1000*'1 Utsläpp'!X24/'6 FV'!X24</f>
        <v>0.389636839493676</v>
      </c>
      <c r="Y24" s="169">
        <f>1000*'1 Utsläpp'!Y24/'6 FV'!Y24</f>
        <v>0.4453357102413093</v>
      </c>
      <c r="Z24" s="169">
        <f>1000*'1 Utsläpp'!Z24/'6 FV'!Z24</f>
        <v>0.42091278668059495</v>
      </c>
      <c r="AA24" s="169">
        <f>1000*'1 Utsläpp'!AA24/'6 FV'!AA24</f>
        <v>0.36956121890926663</v>
      </c>
      <c r="AB24" s="169">
        <f>1000*'1 Utsläpp'!AB24/'6 FV'!AB24</f>
        <v>0.35521014913226617</v>
      </c>
      <c r="AC24" s="169">
        <f>1000*'1 Utsläpp'!AC24/'6 FV'!AC24</f>
        <v>0.39846817257811518</v>
      </c>
      <c r="AD24" s="169">
        <f>1000*'1 Utsläpp'!AD24/'6 FV'!AD24</f>
        <v>0.38632423121525772</v>
      </c>
      <c r="AE24" s="169">
        <f>1000*'1 Utsläpp'!AE24/'6 FV'!AE24</f>
        <v>0.33037659722010293</v>
      </c>
      <c r="AF24" s="169">
        <f>1000*'1 Utsläpp'!AF24/'6 FV'!AF24</f>
        <v>0.28634653355567447</v>
      </c>
      <c r="AG24" s="169">
        <f>1000*'1 Utsläpp'!AG24/'6 FV'!AG24</f>
        <v>0.30676392840480193</v>
      </c>
      <c r="AH24" s="169">
        <f>1000*'1 Utsläpp'!AH24/'6 FV'!AH24</f>
        <v>0.29719249297295042</v>
      </c>
      <c r="AI24" s="169">
        <f>1000*'1 Utsläpp'!AI24/'6 FV'!AI24</f>
        <v>0.28297238585628576</v>
      </c>
      <c r="AJ24" s="169">
        <f>1000*'1 Utsläpp'!AJ24/'6 FV'!AJ24</f>
        <v>0.27176506722235361</v>
      </c>
      <c r="AK24" s="169">
        <f>1000*'1 Utsläpp'!AK24/'6 FV'!AK24</f>
        <v>0.30997705232846789</v>
      </c>
      <c r="AL24" s="169">
        <f>1000*'1 Utsläpp'!AL24/'6 FV'!AL24</f>
        <v>0.34198320227034384</v>
      </c>
      <c r="AM24" s="169">
        <f>1000*'1 Utsläpp'!AM24/'6 FV'!AM24</f>
        <v>0.29687850932587384</v>
      </c>
      <c r="AN24" s="169">
        <f>1000*'1 Utsläpp'!AN24/'6 FV'!AN24</f>
        <v>0.26619003263536667</v>
      </c>
      <c r="AO24" s="169">
        <f>1000*'1 Utsläpp'!AO24/'6 FV'!AO24</f>
        <v>0.31575382852946382</v>
      </c>
      <c r="AP24" s="169">
        <f>1000*'1 Utsläpp'!AP24/'6 FV'!AP24</f>
        <v>0.32749850040094847</v>
      </c>
      <c r="AQ24" s="169">
        <f>1000*'1 Utsläpp'!AQ24/'6 FV'!AQ24</f>
        <v>0.31676802308422419</v>
      </c>
      <c r="AR24" s="169">
        <f>1000*'1 Utsläpp'!AR24/'6 FV'!AR24</f>
        <v>0.25569975033059156</v>
      </c>
      <c r="AS24" s="169">
        <f>1000*'1 Utsläpp'!AS24/'6 FV'!AS24</f>
        <v>0.2772306501008891</v>
      </c>
      <c r="AT24" s="169">
        <f>1000*'1 Utsläpp'!AT24/'6 FV'!AT24</f>
        <v>0.28113128568298001</v>
      </c>
      <c r="AU24" s="169">
        <f>1000*'1 Utsläpp'!AU24/'6 FV'!AU24</f>
        <v>0.25216042039596015</v>
      </c>
      <c r="AV24" s="169">
        <f>1000*'1 Utsläpp'!AV24/'6 FV'!AV24</f>
        <v>0.24313073964432158</v>
      </c>
      <c r="AW24" s="169">
        <f>1000*'1 Utsläpp'!AW24/'6 FV'!AW24</f>
        <v>0.27288496396360706</v>
      </c>
      <c r="AX24" s="169">
        <f>1000*'1 Utsläpp'!AX24/'6 FV'!AX24</f>
        <v>0.27965125523093165</v>
      </c>
      <c r="AY24" s="169">
        <f>1000*'1 Utsläpp'!AY24/'6 FV'!AY24</f>
        <v>0.25893849785875561</v>
      </c>
      <c r="AZ24" s="169">
        <f>1000*'1 Utsläpp'!AZ24/'6 FV'!AZ24</f>
        <v>0.2436421100178455</v>
      </c>
      <c r="BA24" s="294">
        <f>1000*'1 Utsläpp'!BA24/'6 FV'!BA24</f>
        <v>0.25306105232969106</v>
      </c>
      <c r="BB24" s="287"/>
      <c r="BC24" s="365">
        <f t="shared" si="8"/>
        <v>-3.9408997402787582E-2</v>
      </c>
      <c r="BD24" s="393">
        <f t="shared" si="9"/>
        <v>-0.12200383636830558</v>
      </c>
      <c r="BE24" s="393">
        <f t="shared" si="10"/>
        <v>-0.14157992986594503</v>
      </c>
      <c r="BF24" s="393">
        <f t="shared" si="11"/>
        <v>-0.20395872682857819</v>
      </c>
      <c r="BG24" s="393">
        <f t="shared" si="12"/>
        <v>-4.915534985865111E-2</v>
      </c>
      <c r="BH24" s="393">
        <f t="shared" si="13"/>
        <v>-1.5675345188926881E-2</v>
      </c>
      <c r="BI24" s="393">
        <f t="shared" si="7"/>
        <v>-5.2645526393577669E-3</v>
      </c>
      <c r="BJ24" s="393">
        <f t="shared" si="7"/>
        <v>2.6880021266430409E-2</v>
      </c>
      <c r="BK24" s="393">
        <f t="shared" si="7"/>
        <v>2.1032732194703474E-3</v>
      </c>
      <c r="BL24" s="394">
        <f t="shared" si="7"/>
        <v>-7.26456721762061E-2</v>
      </c>
    </row>
    <row r="25" spans="1:64" s="101" customFormat="1" x14ac:dyDescent="0.3">
      <c r="A25" s="133">
        <v>21</v>
      </c>
      <c r="B25" s="133" t="s">
        <v>29</v>
      </c>
      <c r="C25" s="133" t="s">
        <v>12</v>
      </c>
      <c r="D25" s="169">
        <f>1000*'1 Utsläpp'!D25/'6 FV'!D25</f>
        <v>1.0988267762531285</v>
      </c>
      <c r="E25" s="169">
        <f>1000*'1 Utsläpp'!E25/'6 FV'!E25</f>
        <v>1.0455727902932292</v>
      </c>
      <c r="F25" s="169">
        <f>1000*'1 Utsläpp'!F25/'6 FV'!F25</f>
        <v>1.0297702080229556</v>
      </c>
      <c r="G25" s="169">
        <f>1000*'1 Utsläpp'!G25/'6 FV'!G25</f>
        <v>1.0361791797190758</v>
      </c>
      <c r="H25" s="169">
        <f>1000*'1 Utsläpp'!H25/'6 FV'!H25</f>
        <v>0.80507581866171585</v>
      </c>
      <c r="I25" s="169">
        <f>1000*'1 Utsläpp'!I25/'6 FV'!I25</f>
        <v>0.79079011043275582</v>
      </c>
      <c r="J25" s="169">
        <f>1000*'1 Utsläpp'!J25/'6 FV'!J25</f>
        <v>0.81295854364073572</v>
      </c>
      <c r="K25" s="169">
        <f>1000*'1 Utsläpp'!K25/'6 FV'!K25</f>
        <v>0.93631344002756356</v>
      </c>
      <c r="L25" s="169">
        <f>1000*'1 Utsläpp'!L25/'6 FV'!L25</f>
        <v>0.79833670920199218</v>
      </c>
      <c r="M25" s="169">
        <f>1000*'1 Utsläpp'!M25/'6 FV'!M25</f>
        <v>0.71662660909033837</v>
      </c>
      <c r="N25" s="169">
        <f>1000*'1 Utsläpp'!N25/'6 FV'!N25</f>
        <v>0.70555971782645066</v>
      </c>
      <c r="O25" s="169">
        <f>1000*'1 Utsläpp'!O25/'6 FV'!O25</f>
        <v>0.87301668261862597</v>
      </c>
      <c r="P25" s="169">
        <f>1000*'1 Utsläpp'!P25/'6 FV'!P25</f>
        <v>0.89906583298474352</v>
      </c>
      <c r="Q25" s="169">
        <f>1000*'1 Utsläpp'!Q25/'6 FV'!Q25</f>
        <v>0.79585882373765449</v>
      </c>
      <c r="R25" s="169">
        <f>1000*'1 Utsläpp'!R25/'6 FV'!R25</f>
        <v>0.73845121250139456</v>
      </c>
      <c r="S25" s="169">
        <f>1000*'1 Utsläpp'!S25/'6 FV'!S25</f>
        <v>0.78106460736889205</v>
      </c>
      <c r="T25" s="169">
        <f>1000*'1 Utsläpp'!T25/'6 FV'!T25</f>
        <v>0.64629367728642362</v>
      </c>
      <c r="U25" s="169">
        <f>1000*'1 Utsläpp'!U25/'6 FV'!U25</f>
        <v>0.56527788133626178</v>
      </c>
      <c r="V25" s="169">
        <f>1000*'1 Utsläpp'!V25/'6 FV'!V25</f>
        <v>0.5694308479580813</v>
      </c>
      <c r="W25" s="169">
        <f>1000*'1 Utsläpp'!W25/'6 FV'!W25</f>
        <v>0.66097509764990359</v>
      </c>
      <c r="X25" s="169">
        <f>1000*'1 Utsläpp'!X25/'6 FV'!X25</f>
        <v>0.62738930854595687</v>
      </c>
      <c r="Y25" s="169">
        <f>1000*'1 Utsläpp'!Y25/'6 FV'!Y25</f>
        <v>0.56783660114439638</v>
      </c>
      <c r="Z25" s="169">
        <f>1000*'1 Utsläpp'!Z25/'6 FV'!Z25</f>
        <v>0.55590458396349285</v>
      </c>
      <c r="AA25" s="169">
        <f>1000*'1 Utsläpp'!AA25/'6 FV'!AA25</f>
        <v>0.60377924002284677</v>
      </c>
      <c r="AB25" s="169">
        <f>1000*'1 Utsläpp'!AB25/'6 FV'!AB25</f>
        <v>0.59735954966279925</v>
      </c>
      <c r="AC25" s="169">
        <f>1000*'1 Utsläpp'!AC25/'6 FV'!AC25</f>
        <v>0.49879555401743458</v>
      </c>
      <c r="AD25" s="169">
        <f>1000*'1 Utsläpp'!AD25/'6 FV'!AD25</f>
        <v>0.48848892934645066</v>
      </c>
      <c r="AE25" s="169">
        <f>1000*'1 Utsläpp'!AE25/'6 FV'!AE25</f>
        <v>0.51448818166688681</v>
      </c>
      <c r="AF25" s="169">
        <f>1000*'1 Utsläpp'!AF25/'6 FV'!AF25</f>
        <v>0.48601117176477382</v>
      </c>
      <c r="AG25" s="169">
        <f>1000*'1 Utsläpp'!AG25/'6 FV'!AG25</f>
        <v>0.42663198237699101</v>
      </c>
      <c r="AH25" s="169">
        <f>1000*'1 Utsläpp'!AH25/'6 FV'!AH25</f>
        <v>0.40391890160920407</v>
      </c>
      <c r="AI25" s="169">
        <f>1000*'1 Utsläpp'!AI25/'6 FV'!AI25</f>
        <v>0.41167034267812369</v>
      </c>
      <c r="AJ25" s="169">
        <f>1000*'1 Utsläpp'!AJ25/'6 FV'!AJ25</f>
        <v>0.44154458933595686</v>
      </c>
      <c r="AK25" s="169">
        <f>1000*'1 Utsläpp'!AK25/'6 FV'!AK25</f>
        <v>0.36050094784848391</v>
      </c>
      <c r="AL25" s="169">
        <f>1000*'1 Utsläpp'!AL25/'6 FV'!AL25</f>
        <v>0.36830397493288702</v>
      </c>
      <c r="AM25" s="169">
        <f>1000*'1 Utsläpp'!AM25/'6 FV'!AM25</f>
        <v>0.38842349110763319</v>
      </c>
      <c r="AN25" s="169">
        <f>1000*'1 Utsläpp'!AN25/'6 FV'!AN25</f>
        <v>0.38572650254365426</v>
      </c>
      <c r="AO25" s="169">
        <f>1000*'1 Utsläpp'!AO25/'6 FV'!AO25</f>
        <v>0.32066682794042234</v>
      </c>
      <c r="AP25" s="169">
        <f>1000*'1 Utsläpp'!AP25/'6 FV'!AP25</f>
        <v>0.30743545690574198</v>
      </c>
      <c r="AQ25" s="169">
        <f>1000*'1 Utsläpp'!AQ25/'6 FV'!AQ25</f>
        <v>0.3082155532682439</v>
      </c>
      <c r="AR25" s="169">
        <f>1000*'1 Utsläpp'!AR25/'6 FV'!AR25</f>
        <v>0.39144369300558363</v>
      </c>
      <c r="AS25" s="169">
        <f>1000*'1 Utsläpp'!AS25/'6 FV'!AS25</f>
        <v>0.31078916375111715</v>
      </c>
      <c r="AT25" s="169">
        <f>1000*'1 Utsläpp'!AT25/'6 FV'!AT25</f>
        <v>0.29648808387742304</v>
      </c>
      <c r="AU25" s="169">
        <f>1000*'1 Utsläpp'!AU25/'6 FV'!AU25</f>
        <v>0.28545598930438737</v>
      </c>
      <c r="AV25" s="169">
        <f>1000*'1 Utsläpp'!AV25/'6 FV'!AV25</f>
        <v>0.37435293509521855</v>
      </c>
      <c r="AW25" s="169">
        <f>1000*'1 Utsläpp'!AW25/'6 FV'!AW25</f>
        <v>0.3059679767282058</v>
      </c>
      <c r="AX25" s="169">
        <f>1000*'1 Utsläpp'!AX25/'6 FV'!AX25</f>
        <v>0.28048767465225577</v>
      </c>
      <c r="AY25" s="169">
        <f>1000*'1 Utsläpp'!AY25/'6 FV'!AY25</f>
        <v>0.25639859570573303</v>
      </c>
      <c r="AZ25" s="169">
        <f>1000*'1 Utsläpp'!AZ25/'6 FV'!AZ25</f>
        <v>0.33624016457343697</v>
      </c>
      <c r="BA25" s="294">
        <f>1000*'1 Utsläpp'!BA25/'6 FV'!BA25</f>
        <v>0.27876015443160751</v>
      </c>
      <c r="BB25" s="287"/>
      <c r="BC25" s="365">
        <f t="shared" si="8"/>
        <v>1.4821876184881289E-2</v>
      </c>
      <c r="BD25" s="393">
        <f t="shared" si="9"/>
        <v>-3.0803511085781499E-2</v>
      </c>
      <c r="BE25" s="393">
        <f t="shared" si="10"/>
        <v>-3.5608687229838121E-2</v>
      </c>
      <c r="BF25" s="393">
        <f t="shared" si="11"/>
        <v>-7.3843009291775119E-2</v>
      </c>
      <c r="BG25" s="393">
        <f t="shared" si="12"/>
        <v>-4.3660833513854302E-2</v>
      </c>
      <c r="BH25" s="393">
        <f t="shared" si="13"/>
        <v>-1.5512725619906687E-2</v>
      </c>
      <c r="BI25" s="393">
        <f t="shared" si="7"/>
        <v>-5.396644956490837E-2</v>
      </c>
      <c r="BJ25" s="393">
        <f t="shared" si="7"/>
        <v>-0.10179290218945047</v>
      </c>
      <c r="BK25" s="393">
        <f t="shared" si="7"/>
        <v>-0.10180972806340471</v>
      </c>
      <c r="BL25" s="394">
        <f t="shared" si="7"/>
        <v>-8.8923757928978442E-2</v>
      </c>
    </row>
    <row r="26" spans="1:64" s="101" customFormat="1" x14ac:dyDescent="0.3">
      <c r="A26" s="133">
        <v>22</v>
      </c>
      <c r="B26" s="133" t="s">
        <v>29</v>
      </c>
      <c r="C26" s="133" t="s">
        <v>13</v>
      </c>
      <c r="D26" s="169">
        <f>1000*'1 Utsläpp'!D26/'6 FV'!D26</f>
        <v>0.95558907298659501</v>
      </c>
      <c r="E26" s="169">
        <f>1000*'1 Utsläpp'!E26/'6 FV'!E26</f>
        <v>0.93877831158556435</v>
      </c>
      <c r="F26" s="169">
        <f>1000*'1 Utsläpp'!F26/'6 FV'!F26</f>
        <v>1.0865885194466895</v>
      </c>
      <c r="G26" s="169">
        <f>1000*'1 Utsläpp'!G26/'6 FV'!G26</f>
        <v>0.87576289396263407</v>
      </c>
      <c r="H26" s="169">
        <f>1000*'1 Utsläpp'!H26/'6 FV'!H26</f>
        <v>0.96435417770920517</v>
      </c>
      <c r="I26" s="169">
        <f>1000*'1 Utsläpp'!I26/'6 FV'!I26</f>
        <v>0.96811911615467416</v>
      </c>
      <c r="J26" s="169">
        <f>1000*'1 Utsläpp'!J26/'6 FV'!J26</f>
        <v>1.1205133775493106</v>
      </c>
      <c r="K26" s="169">
        <f>1000*'1 Utsläpp'!K26/'6 FV'!K26</f>
        <v>0.83987055279370249</v>
      </c>
      <c r="L26" s="169">
        <f>1000*'1 Utsläpp'!L26/'6 FV'!L26</f>
        <v>0.84710868266964612</v>
      </c>
      <c r="M26" s="169">
        <f>1000*'1 Utsläpp'!M26/'6 FV'!M26</f>
        <v>0.78124932968567606</v>
      </c>
      <c r="N26" s="169">
        <f>1000*'1 Utsläpp'!N26/'6 FV'!N26</f>
        <v>0.84175030524926842</v>
      </c>
      <c r="O26" s="169">
        <f>1000*'1 Utsläpp'!O26/'6 FV'!O26</f>
        <v>0.65755552121618577</v>
      </c>
      <c r="P26" s="169">
        <f>1000*'1 Utsläpp'!P26/'6 FV'!P26</f>
        <v>0.83186979291701546</v>
      </c>
      <c r="Q26" s="169">
        <f>1000*'1 Utsläpp'!Q26/'6 FV'!Q26</f>
        <v>0.7790802768851296</v>
      </c>
      <c r="R26" s="169">
        <f>1000*'1 Utsläpp'!R26/'6 FV'!R26</f>
        <v>0.83965447668503135</v>
      </c>
      <c r="S26" s="169">
        <f>1000*'1 Utsläpp'!S26/'6 FV'!S26</f>
        <v>0.66757396847557293</v>
      </c>
      <c r="T26" s="169">
        <f>1000*'1 Utsläpp'!T26/'6 FV'!T26</f>
        <v>0.76096942018900193</v>
      </c>
      <c r="U26" s="169">
        <f>1000*'1 Utsläpp'!U26/'6 FV'!U26</f>
        <v>0.67736655605595186</v>
      </c>
      <c r="V26" s="169">
        <f>1000*'1 Utsläpp'!V26/'6 FV'!V26</f>
        <v>0.76240758359158844</v>
      </c>
      <c r="W26" s="169">
        <f>1000*'1 Utsläpp'!W26/'6 FV'!W26</f>
        <v>0.61895186806148572</v>
      </c>
      <c r="X26" s="169">
        <f>1000*'1 Utsläpp'!X26/'6 FV'!X26</f>
        <v>0.69175080153822444</v>
      </c>
      <c r="Y26" s="169">
        <f>1000*'1 Utsläpp'!Y26/'6 FV'!Y26</f>
        <v>0.60619604168800623</v>
      </c>
      <c r="Z26" s="169">
        <f>1000*'1 Utsläpp'!Z26/'6 FV'!Z26</f>
        <v>0.66634304118773979</v>
      </c>
      <c r="AA26" s="169">
        <f>1000*'1 Utsläpp'!AA26/'6 FV'!AA26</f>
        <v>0.51035952510923444</v>
      </c>
      <c r="AB26" s="169">
        <f>1000*'1 Utsläpp'!AB26/'6 FV'!AB26</f>
        <v>0.56478489320621883</v>
      </c>
      <c r="AC26" s="169">
        <f>1000*'1 Utsläpp'!AC26/'6 FV'!AC26</f>
        <v>0.51556279618412193</v>
      </c>
      <c r="AD26" s="169">
        <f>1000*'1 Utsläpp'!AD26/'6 FV'!AD26</f>
        <v>0.55559777672493915</v>
      </c>
      <c r="AE26" s="169">
        <f>1000*'1 Utsläpp'!AE26/'6 FV'!AE26</f>
        <v>0.43901347734501006</v>
      </c>
      <c r="AF26" s="169">
        <f>1000*'1 Utsläpp'!AF26/'6 FV'!AF26</f>
        <v>0.48980439601266484</v>
      </c>
      <c r="AG26" s="169">
        <f>1000*'1 Utsläpp'!AG26/'6 FV'!AG26</f>
        <v>0.43791334741261878</v>
      </c>
      <c r="AH26" s="169">
        <f>1000*'1 Utsläpp'!AH26/'6 FV'!AH26</f>
        <v>0.49027058567899046</v>
      </c>
      <c r="AI26" s="169">
        <f>1000*'1 Utsläpp'!AI26/'6 FV'!AI26</f>
        <v>0.38163425577781118</v>
      </c>
      <c r="AJ26" s="169">
        <f>1000*'1 Utsläpp'!AJ26/'6 FV'!AJ26</f>
        <v>0.51192921035545025</v>
      </c>
      <c r="AK26" s="169">
        <f>1000*'1 Utsläpp'!AK26/'6 FV'!AK26</f>
        <v>0.43936844105775913</v>
      </c>
      <c r="AL26" s="169">
        <f>1000*'1 Utsläpp'!AL26/'6 FV'!AL26</f>
        <v>0.50969224195051066</v>
      </c>
      <c r="AM26" s="169">
        <f>1000*'1 Utsläpp'!AM26/'6 FV'!AM26</f>
        <v>0.35252610555761021</v>
      </c>
      <c r="AN26" s="169">
        <f>1000*'1 Utsläpp'!AN26/'6 FV'!AN26</f>
        <v>0.48167762667241026</v>
      </c>
      <c r="AO26" s="169">
        <f>1000*'1 Utsläpp'!AO26/'6 FV'!AO26</f>
        <v>0.41146001332113907</v>
      </c>
      <c r="AP26" s="169">
        <f>1000*'1 Utsläpp'!AP26/'6 FV'!AP26</f>
        <v>0.42824930959214474</v>
      </c>
      <c r="AQ26" s="169">
        <f>1000*'1 Utsläpp'!AQ26/'6 FV'!AQ26</f>
        <v>0.31637235265789027</v>
      </c>
      <c r="AR26" s="169">
        <f>1000*'1 Utsläpp'!AR26/'6 FV'!AR26</f>
        <v>0.41211374419216695</v>
      </c>
      <c r="AS26" s="169">
        <f>1000*'1 Utsläpp'!AS26/'6 FV'!AS26</f>
        <v>0.34700224572690341</v>
      </c>
      <c r="AT26" s="169">
        <f>1000*'1 Utsläpp'!AT26/'6 FV'!AT26</f>
        <v>0.3755871524972873</v>
      </c>
      <c r="AU26" s="169">
        <f>1000*'1 Utsläpp'!AU26/'6 FV'!AU26</f>
        <v>0.26991123555145785</v>
      </c>
      <c r="AV26" s="169">
        <f>1000*'1 Utsläpp'!AV26/'6 FV'!AV26</f>
        <v>0.38836447096090271</v>
      </c>
      <c r="AW26" s="169">
        <f>1000*'1 Utsläpp'!AW26/'6 FV'!AW26</f>
        <v>0.33232146455146511</v>
      </c>
      <c r="AX26" s="169">
        <f>1000*'1 Utsläpp'!AX26/'6 FV'!AX26</f>
        <v>0.3617640328429238</v>
      </c>
      <c r="AY26" s="169">
        <f>1000*'1 Utsläpp'!AY26/'6 FV'!AY26</f>
        <v>0.26759252414161644</v>
      </c>
      <c r="AZ26" s="169">
        <f>1000*'1 Utsläpp'!AZ26/'6 FV'!AZ26</f>
        <v>0.36476424018762016</v>
      </c>
      <c r="BA26" s="294">
        <f>1000*'1 Utsläpp'!BA26/'6 FV'!BA26</f>
        <v>0.27661137443885542</v>
      </c>
      <c r="BB26" s="287"/>
      <c r="BC26" s="365">
        <f t="shared" si="8"/>
        <v>-0.1444199992447518</v>
      </c>
      <c r="BD26" s="393">
        <f t="shared" si="9"/>
        <v>-0.15665621325863133</v>
      </c>
      <c r="BE26" s="393">
        <f t="shared" si="10"/>
        <v>-0.12297079274923228</v>
      </c>
      <c r="BF26" s="393">
        <f t="shared" si="11"/>
        <v>-0.14685580682416077</v>
      </c>
      <c r="BG26" s="393">
        <f t="shared" si="12"/>
        <v>-5.7627957247138206E-2</v>
      </c>
      <c r="BH26" s="393">
        <f t="shared" si="13"/>
        <v>-4.2307452923495803E-2</v>
      </c>
      <c r="BI26" s="393">
        <f t="shared" si="7"/>
        <v>-3.6804026874863172E-2</v>
      </c>
      <c r="BJ26" s="393">
        <f t="shared" si="7"/>
        <v>-8.5906442727514687E-3</v>
      </c>
      <c r="BK26" s="393">
        <f t="shared" si="7"/>
        <v>-6.0768253890192803E-2</v>
      </c>
      <c r="BL26" s="394">
        <f t="shared" si="7"/>
        <v>-0.16763915682606212</v>
      </c>
    </row>
    <row r="27" spans="1:64" s="101" customFormat="1" x14ac:dyDescent="0.3">
      <c r="A27" s="133">
        <v>23</v>
      </c>
      <c r="B27" s="133" t="s">
        <v>29</v>
      </c>
      <c r="C27" s="133" t="s">
        <v>44</v>
      </c>
      <c r="D27" s="169">
        <f>1000*'1 Utsläpp'!D27/'6 FV'!D27</f>
        <v>0.59530674963299157</v>
      </c>
      <c r="E27" s="169">
        <f>1000*'1 Utsläpp'!E27/'6 FV'!E27</f>
        <v>0.66567754150587677</v>
      </c>
      <c r="F27" s="169">
        <f>1000*'1 Utsläpp'!F27/'6 FV'!F27</f>
        <v>0.63834867972395215</v>
      </c>
      <c r="G27" s="169">
        <f>1000*'1 Utsläpp'!G27/'6 FV'!G27</f>
        <v>0.65016200689832282</v>
      </c>
      <c r="H27" s="169">
        <f>1000*'1 Utsläpp'!H27/'6 FV'!H27</f>
        <v>0.61938418892934521</v>
      </c>
      <c r="I27" s="169">
        <f>1000*'1 Utsläpp'!I27/'6 FV'!I27</f>
        <v>0.62123284508723109</v>
      </c>
      <c r="J27" s="169">
        <f>1000*'1 Utsläpp'!J27/'6 FV'!J27</f>
        <v>0.65327521797546528</v>
      </c>
      <c r="K27" s="169">
        <f>1000*'1 Utsläpp'!K27/'6 FV'!K27</f>
        <v>0.66933706501014734</v>
      </c>
      <c r="L27" s="169">
        <f>1000*'1 Utsläpp'!L27/'6 FV'!L27</f>
        <v>0.70282067132610415</v>
      </c>
      <c r="M27" s="169">
        <f>1000*'1 Utsläpp'!M27/'6 FV'!M27</f>
        <v>0.71359939607634082</v>
      </c>
      <c r="N27" s="169">
        <f>1000*'1 Utsläpp'!N27/'6 FV'!N27</f>
        <v>0.76176115187159033</v>
      </c>
      <c r="O27" s="169">
        <f>1000*'1 Utsläpp'!O27/'6 FV'!O27</f>
        <v>0.78885392866923953</v>
      </c>
      <c r="P27" s="169">
        <f>1000*'1 Utsläpp'!P27/'6 FV'!P27</f>
        <v>0.61744157710619851</v>
      </c>
      <c r="Q27" s="169">
        <f>1000*'1 Utsläpp'!Q27/'6 FV'!Q27</f>
        <v>0.57831197052315075</v>
      </c>
      <c r="R27" s="169">
        <f>1000*'1 Utsläpp'!R27/'6 FV'!R27</f>
        <v>0.60426654022832371</v>
      </c>
      <c r="S27" s="169">
        <f>1000*'1 Utsläpp'!S27/'6 FV'!S27</f>
        <v>0.67045867433643491</v>
      </c>
      <c r="T27" s="169">
        <f>1000*'1 Utsläpp'!T27/'6 FV'!T27</f>
        <v>0.67211007787854138</v>
      </c>
      <c r="U27" s="169">
        <f>1000*'1 Utsläpp'!U27/'6 FV'!U27</f>
        <v>0.61504545185013737</v>
      </c>
      <c r="V27" s="169">
        <f>1000*'1 Utsläpp'!V27/'6 FV'!V27</f>
        <v>0.64397756290875796</v>
      </c>
      <c r="W27" s="169">
        <f>1000*'1 Utsläpp'!W27/'6 FV'!W27</f>
        <v>0.71778999800540744</v>
      </c>
      <c r="X27" s="169">
        <f>1000*'1 Utsläpp'!X27/'6 FV'!X27</f>
        <v>0.55816087247632773</v>
      </c>
      <c r="Y27" s="169">
        <f>1000*'1 Utsläpp'!Y27/'6 FV'!Y27</f>
        <v>0.64261628421139683</v>
      </c>
      <c r="Z27" s="169">
        <f>1000*'1 Utsläpp'!Z27/'6 FV'!Z27</f>
        <v>0.60197660197632952</v>
      </c>
      <c r="AA27" s="169">
        <f>1000*'1 Utsläpp'!AA27/'6 FV'!AA27</f>
        <v>0.6011680192634149</v>
      </c>
      <c r="AB27" s="169">
        <f>1000*'1 Utsläpp'!AB27/'6 FV'!AB27</f>
        <v>0.53677755092953738</v>
      </c>
      <c r="AC27" s="169">
        <f>1000*'1 Utsläpp'!AC27/'6 FV'!AC27</f>
        <v>0.60312386373723859</v>
      </c>
      <c r="AD27" s="169">
        <f>1000*'1 Utsläpp'!AD27/'6 FV'!AD27</f>
        <v>0.56718827720442</v>
      </c>
      <c r="AE27" s="169">
        <f>1000*'1 Utsläpp'!AE27/'6 FV'!AE27</f>
        <v>0.53602907104835062</v>
      </c>
      <c r="AF27" s="169">
        <f>1000*'1 Utsläpp'!AF27/'6 FV'!AF27</f>
        <v>0.50295191830632935</v>
      </c>
      <c r="AG27" s="169">
        <f>1000*'1 Utsläpp'!AG27/'6 FV'!AG27</f>
        <v>0.56431363715048577</v>
      </c>
      <c r="AH27" s="169">
        <f>1000*'1 Utsläpp'!AH27/'6 FV'!AH27</f>
        <v>0.5414894208836758</v>
      </c>
      <c r="AI27" s="169">
        <f>1000*'1 Utsläpp'!AI27/'6 FV'!AI27</f>
        <v>0.50900567830176413</v>
      </c>
      <c r="AJ27" s="169">
        <f>1000*'1 Utsläpp'!AJ27/'6 FV'!AJ27</f>
        <v>0.47344940273605424</v>
      </c>
      <c r="AK27" s="169">
        <f>1000*'1 Utsläpp'!AK27/'6 FV'!AK27</f>
        <v>0.51532701710553674</v>
      </c>
      <c r="AL27" s="169">
        <f>1000*'1 Utsläpp'!AL27/'6 FV'!AL27</f>
        <v>0.50530615245830601</v>
      </c>
      <c r="AM27" s="169">
        <f>1000*'1 Utsläpp'!AM27/'6 FV'!AM27</f>
        <v>0.48253239926190861</v>
      </c>
      <c r="AN27" s="169">
        <f>1000*'1 Utsläpp'!AN27/'6 FV'!AN27</f>
        <v>0.4907032709734756</v>
      </c>
      <c r="AO27" s="169">
        <f>1000*'1 Utsläpp'!AO27/'6 FV'!AO27</f>
        <v>0.5297037553666134</v>
      </c>
      <c r="AP27" s="169">
        <f>1000*'1 Utsläpp'!AP27/'6 FV'!AP27</f>
        <v>0.50753143580422422</v>
      </c>
      <c r="AQ27" s="169">
        <f>1000*'1 Utsläpp'!AQ27/'6 FV'!AQ27</f>
        <v>0.47887216834412</v>
      </c>
      <c r="AR27" s="169">
        <f>1000*'1 Utsläpp'!AR27/'6 FV'!AR27</f>
        <v>0.43307759908345012</v>
      </c>
      <c r="AS27" s="169">
        <f>1000*'1 Utsläpp'!AS27/'6 FV'!AS27</f>
        <v>0.474481240678084</v>
      </c>
      <c r="AT27" s="169">
        <f>1000*'1 Utsläpp'!AT27/'6 FV'!AT27</f>
        <v>0.46167802236065852</v>
      </c>
      <c r="AU27" s="169">
        <f>1000*'1 Utsläpp'!AU27/'6 FV'!AU27</f>
        <v>0.4349656565358368</v>
      </c>
      <c r="AV27" s="169">
        <f>1000*'1 Utsläpp'!AV27/'6 FV'!AV27</f>
        <v>0.4293097393523348</v>
      </c>
      <c r="AW27" s="169">
        <f>1000*'1 Utsläpp'!AW27/'6 FV'!AW27</f>
        <v>0.47653605626778839</v>
      </c>
      <c r="AX27" s="169">
        <f>1000*'1 Utsläpp'!AX27/'6 FV'!AX27</f>
        <v>0.4656217667734398</v>
      </c>
      <c r="AY27" s="169">
        <f>1000*'1 Utsläpp'!AY27/'6 FV'!AY27</f>
        <v>0.42315946827671458</v>
      </c>
      <c r="AZ27" s="169">
        <f>1000*'1 Utsläpp'!AZ27/'6 FV'!AZ27</f>
        <v>0.40675597176794487</v>
      </c>
      <c r="BA27" s="294">
        <f>1000*'1 Utsläpp'!BA27/'6 FV'!BA27</f>
        <v>0.40647609820760622</v>
      </c>
      <c r="BB27" s="287"/>
      <c r="BC27" s="365">
        <f t="shared" si="8"/>
        <v>-0.11743486399775882</v>
      </c>
      <c r="BD27" s="393">
        <f t="shared" si="9"/>
        <v>-0.10425169564884307</v>
      </c>
      <c r="BE27" s="393">
        <f t="shared" si="10"/>
        <v>-9.0345957331504523E-2</v>
      </c>
      <c r="BF27" s="393">
        <f t="shared" si="11"/>
        <v>-9.1687332676080202E-2</v>
      </c>
      <c r="BG27" s="393">
        <f t="shared" si="12"/>
        <v>-8.700195390132115E-3</v>
      </c>
      <c r="BH27" s="393">
        <f t="shared" si="13"/>
        <v>4.3306571757564249E-3</v>
      </c>
      <c r="BI27" s="393">
        <f t="shared" si="7"/>
        <v>8.5421965564140834E-3</v>
      </c>
      <c r="BJ27" s="393">
        <f t="shared" si="7"/>
        <v>-2.7142805602514253E-2</v>
      </c>
      <c r="BK27" s="393">
        <f t="shared" si="7"/>
        <v>-5.2534954409408474E-2</v>
      </c>
      <c r="BL27" s="394">
        <f t="shared" si="7"/>
        <v>-0.14701921741009272</v>
      </c>
    </row>
    <row r="28" spans="1:64" s="101" customFormat="1" x14ac:dyDescent="0.3">
      <c r="A28" s="133">
        <v>24</v>
      </c>
      <c r="B28" s="133" t="s">
        <v>29</v>
      </c>
      <c r="C28" s="133" t="s">
        <v>14</v>
      </c>
      <c r="D28" s="169">
        <f>1000*'1 Utsläpp'!D28/'6 FV'!D28</f>
        <v>0.97321814224958625</v>
      </c>
      <c r="E28" s="169">
        <f>1000*'1 Utsläpp'!E28/'6 FV'!E28</f>
        <v>0.82022172969702678</v>
      </c>
      <c r="F28" s="169">
        <f>1000*'1 Utsläpp'!F28/'6 FV'!F28</f>
        <v>0.76440125022311789</v>
      </c>
      <c r="G28" s="169">
        <f>1000*'1 Utsläpp'!G28/'6 FV'!G28</f>
        <v>0.86703906700453903</v>
      </c>
      <c r="H28" s="169">
        <f>1000*'1 Utsläpp'!H28/'6 FV'!H28</f>
        <v>0.89439789708167616</v>
      </c>
      <c r="I28" s="169">
        <f>1000*'1 Utsläpp'!I28/'6 FV'!I28</f>
        <v>0.74956113092522825</v>
      </c>
      <c r="J28" s="169">
        <f>1000*'1 Utsläpp'!J28/'6 FV'!J28</f>
        <v>0.75564144997451299</v>
      </c>
      <c r="K28" s="169">
        <f>1000*'1 Utsläpp'!K28/'6 FV'!K28</f>
        <v>0.98738988388704052</v>
      </c>
      <c r="L28" s="169">
        <f>1000*'1 Utsläpp'!L28/'6 FV'!L28</f>
        <v>1.2033613236991769</v>
      </c>
      <c r="M28" s="169">
        <f>1000*'1 Utsläpp'!M28/'6 FV'!M28</f>
        <v>0.87107343260880254</v>
      </c>
      <c r="N28" s="169">
        <f>1000*'1 Utsläpp'!N28/'6 FV'!N28</f>
        <v>0.85003086151094664</v>
      </c>
      <c r="O28" s="169">
        <f>1000*'1 Utsläpp'!O28/'6 FV'!O28</f>
        <v>1.1452861019630691</v>
      </c>
      <c r="P28" s="169">
        <f>1000*'1 Utsläpp'!P28/'6 FV'!P28</f>
        <v>0.97209925140849363</v>
      </c>
      <c r="Q28" s="169">
        <f>1000*'1 Utsläpp'!Q28/'6 FV'!Q28</f>
        <v>0.78527017689783651</v>
      </c>
      <c r="R28" s="169">
        <f>1000*'1 Utsläpp'!R28/'6 FV'!R28</f>
        <v>0.7536340644399222</v>
      </c>
      <c r="S28" s="169">
        <f>1000*'1 Utsläpp'!S28/'6 FV'!S28</f>
        <v>0.80813414684170537</v>
      </c>
      <c r="T28" s="169">
        <f>1000*'1 Utsläpp'!T28/'6 FV'!T28</f>
        <v>0.79266831283653671</v>
      </c>
      <c r="U28" s="169">
        <f>1000*'1 Utsläpp'!U28/'6 FV'!U28</f>
        <v>0.63959894180930787</v>
      </c>
      <c r="V28" s="169">
        <f>1000*'1 Utsläpp'!V28/'6 FV'!V28</f>
        <v>0.64095839933003351</v>
      </c>
      <c r="W28" s="169">
        <f>1000*'1 Utsläpp'!W28/'6 FV'!W28</f>
        <v>0.76772768468840569</v>
      </c>
      <c r="X28" s="169">
        <f>1000*'1 Utsläpp'!X28/'6 FV'!X28</f>
        <v>0.74505087292632988</v>
      </c>
      <c r="Y28" s="169">
        <f>1000*'1 Utsläpp'!Y28/'6 FV'!Y28</f>
        <v>0.59436897271413769</v>
      </c>
      <c r="Z28" s="169">
        <f>1000*'1 Utsläpp'!Z28/'6 FV'!Z28</f>
        <v>0.56656489113582009</v>
      </c>
      <c r="AA28" s="169">
        <f>1000*'1 Utsläpp'!AA28/'6 FV'!AA28</f>
        <v>0.60936320355415996</v>
      </c>
      <c r="AB28" s="169">
        <f>1000*'1 Utsläpp'!AB28/'6 FV'!AB28</f>
        <v>0.7372871847431135</v>
      </c>
      <c r="AC28" s="169">
        <f>1000*'1 Utsläpp'!AC28/'6 FV'!AC28</f>
        <v>0.59549530419047003</v>
      </c>
      <c r="AD28" s="169">
        <f>1000*'1 Utsläpp'!AD28/'6 FV'!AD28</f>
        <v>0.58117672418939959</v>
      </c>
      <c r="AE28" s="169">
        <f>1000*'1 Utsläpp'!AE28/'6 FV'!AE28</f>
        <v>0.62141040929924873</v>
      </c>
      <c r="AF28" s="169">
        <f>1000*'1 Utsläpp'!AF28/'6 FV'!AF28</f>
        <v>0.67876844622114074</v>
      </c>
      <c r="AG28" s="169">
        <f>1000*'1 Utsläpp'!AG28/'6 FV'!AG28</f>
        <v>0.57079971935704499</v>
      </c>
      <c r="AH28" s="169">
        <f>1000*'1 Utsläpp'!AH28/'6 FV'!AH28</f>
        <v>0.5545352351317121</v>
      </c>
      <c r="AI28" s="169">
        <f>1000*'1 Utsläpp'!AI28/'6 FV'!AI28</f>
        <v>0.61408815323932364</v>
      </c>
      <c r="AJ28" s="169">
        <f>1000*'1 Utsläpp'!AJ28/'6 FV'!AJ28</f>
        <v>0.64706717897522115</v>
      </c>
      <c r="AK28" s="169">
        <f>1000*'1 Utsläpp'!AK28/'6 FV'!AK28</f>
        <v>0.53273980220262573</v>
      </c>
      <c r="AL28" s="169">
        <f>1000*'1 Utsläpp'!AL28/'6 FV'!AL28</f>
        <v>0.52358471907616111</v>
      </c>
      <c r="AM28" s="169">
        <f>1000*'1 Utsläpp'!AM28/'6 FV'!AM28</f>
        <v>0.62430632188538027</v>
      </c>
      <c r="AN28" s="169">
        <f>1000*'1 Utsläpp'!AN28/'6 FV'!AN28</f>
        <v>0.58668158455625175</v>
      </c>
      <c r="AO28" s="169">
        <f>1000*'1 Utsläpp'!AO28/'6 FV'!AO28</f>
        <v>0.50537209687522056</v>
      </c>
      <c r="AP28" s="169">
        <f>1000*'1 Utsläpp'!AP28/'6 FV'!AP28</f>
        <v>0.5030468209499912</v>
      </c>
      <c r="AQ28" s="169">
        <f>1000*'1 Utsläpp'!AQ28/'6 FV'!AQ28</f>
        <v>0.52244046633986596</v>
      </c>
      <c r="AR28" s="169">
        <f>1000*'1 Utsläpp'!AR28/'6 FV'!AR28</f>
        <v>0.54514484013796938</v>
      </c>
      <c r="AS28" s="169">
        <f>1000*'1 Utsläpp'!AS28/'6 FV'!AS28</f>
        <v>0.46920529359800767</v>
      </c>
      <c r="AT28" s="169">
        <f>1000*'1 Utsläpp'!AT28/'6 FV'!AT28</f>
        <v>0.47280088792812985</v>
      </c>
      <c r="AU28" s="169">
        <f>1000*'1 Utsläpp'!AU28/'6 FV'!AU28</f>
        <v>0.48948567503813162</v>
      </c>
      <c r="AV28" s="169">
        <f>1000*'1 Utsläpp'!AV28/'6 FV'!AV28</f>
        <v>0.52863612288944728</v>
      </c>
      <c r="AW28" s="169">
        <f>1000*'1 Utsläpp'!AW28/'6 FV'!AW28</f>
        <v>0.4655830316339305</v>
      </c>
      <c r="AX28" s="169">
        <f>1000*'1 Utsläpp'!AX28/'6 FV'!AX28</f>
        <v>0.45787819560148924</v>
      </c>
      <c r="AY28" s="169">
        <f>1000*'1 Utsläpp'!AY28/'6 FV'!AY28</f>
        <v>0.48367343573602239</v>
      </c>
      <c r="AZ28" s="169">
        <f>1000*'1 Utsläpp'!AZ28/'6 FV'!AZ28</f>
        <v>0.51581766194644252</v>
      </c>
      <c r="BA28" s="294">
        <f>1000*'1 Utsläpp'!BA28/'6 FV'!BA28</f>
        <v>0.43175926017363797</v>
      </c>
      <c r="BB28" s="287"/>
      <c r="BC28" s="365">
        <f t="shared" si="8"/>
        <v>-7.0799468590273751E-2</v>
      </c>
      <c r="BD28" s="393">
        <f t="shared" si="9"/>
        <v>-7.1564701535436592E-2</v>
      </c>
      <c r="BE28" s="393">
        <f t="shared" si="10"/>
        <v>-6.0125482881976389E-2</v>
      </c>
      <c r="BF28" s="393">
        <f t="shared" si="11"/>
        <v>-6.3078558084541769E-2</v>
      </c>
      <c r="BG28" s="393">
        <f t="shared" si="12"/>
        <v>-3.0283176200189166E-2</v>
      </c>
      <c r="BH28" s="393">
        <f t="shared" si="13"/>
        <v>-7.7199938140095625E-3</v>
      </c>
      <c r="BI28" s="393">
        <f t="shared" si="7"/>
        <v>-3.1562318742745288E-2</v>
      </c>
      <c r="BJ28" s="393">
        <f t="shared" si="7"/>
        <v>-1.1874176505076384E-2</v>
      </c>
      <c r="BK28" s="393">
        <f t="shared" si="7"/>
        <v>-2.424817447763683E-2</v>
      </c>
      <c r="BL28" s="394">
        <f t="shared" si="7"/>
        <v>-7.2648204857445942E-2</v>
      </c>
    </row>
    <row r="29" spans="1:64" s="101" customFormat="1" x14ac:dyDescent="0.3">
      <c r="A29" s="133">
        <v>25</v>
      </c>
      <c r="B29" s="133" t="s">
        <v>29</v>
      </c>
      <c r="C29" s="133" t="s">
        <v>45</v>
      </c>
      <c r="D29" s="169">
        <f>1000*'1 Utsläpp'!D29/'6 FV'!D29</f>
        <v>2.7873117288238194</v>
      </c>
      <c r="E29" s="169">
        <f>1000*'1 Utsläpp'!E29/'6 FV'!E29</f>
        <v>2.7189788612958123</v>
      </c>
      <c r="F29" s="169">
        <f>1000*'1 Utsläpp'!F29/'6 FV'!F29</f>
        <v>3.4491219907994015</v>
      </c>
      <c r="G29" s="169">
        <f>1000*'1 Utsläpp'!G29/'6 FV'!G29</f>
        <v>2.6325432102366846</v>
      </c>
      <c r="H29" s="169">
        <f>1000*'1 Utsläpp'!H29/'6 FV'!H29</f>
        <v>2.8127569837314237</v>
      </c>
      <c r="I29" s="169">
        <f>1000*'1 Utsläpp'!I29/'6 FV'!I29</f>
        <v>2.8650816306072384</v>
      </c>
      <c r="J29" s="169">
        <f>1000*'1 Utsläpp'!J29/'6 FV'!J29</f>
        <v>3.6425420322096009</v>
      </c>
      <c r="K29" s="169">
        <f>1000*'1 Utsläpp'!K29/'6 FV'!K29</f>
        <v>2.7286458911439535</v>
      </c>
      <c r="L29" s="169">
        <f>1000*'1 Utsläpp'!L29/'6 FV'!L29</f>
        <v>2.5951811814309127</v>
      </c>
      <c r="M29" s="169">
        <f>1000*'1 Utsläpp'!M29/'6 FV'!M29</f>
        <v>2.4871651975483626</v>
      </c>
      <c r="N29" s="169">
        <f>1000*'1 Utsläpp'!N29/'6 FV'!N29</f>
        <v>3.081232092386212</v>
      </c>
      <c r="O29" s="169">
        <f>1000*'1 Utsläpp'!O29/'6 FV'!O29</f>
        <v>2.3359109749162799</v>
      </c>
      <c r="P29" s="169">
        <f>1000*'1 Utsläpp'!P29/'6 FV'!P29</f>
        <v>2.5648478034965696</v>
      </c>
      <c r="Q29" s="169">
        <f>1000*'1 Utsläpp'!Q29/'6 FV'!Q29</f>
        <v>2.4385710937508738</v>
      </c>
      <c r="R29" s="169">
        <f>1000*'1 Utsläpp'!R29/'6 FV'!R29</f>
        <v>2.8594902348187832</v>
      </c>
      <c r="S29" s="169">
        <f>1000*'1 Utsläpp'!S29/'6 FV'!S29</f>
        <v>2.2349065604807676</v>
      </c>
      <c r="T29" s="169">
        <f>1000*'1 Utsläpp'!T29/'6 FV'!T29</f>
        <v>2.203011287458652</v>
      </c>
      <c r="U29" s="169">
        <f>1000*'1 Utsläpp'!U29/'6 FV'!U29</f>
        <v>2.1414777699031342</v>
      </c>
      <c r="V29" s="169">
        <f>1000*'1 Utsläpp'!V29/'6 FV'!V29</f>
        <v>2.7045288805780618</v>
      </c>
      <c r="W29" s="169">
        <f>1000*'1 Utsläpp'!W29/'6 FV'!W29</f>
        <v>1.9895938180494397</v>
      </c>
      <c r="X29" s="169">
        <f>1000*'1 Utsläpp'!X29/'6 FV'!X29</f>
        <v>1.8892035615897538</v>
      </c>
      <c r="Y29" s="169">
        <f>1000*'1 Utsläpp'!Y29/'6 FV'!Y29</f>
        <v>1.9577657430130704</v>
      </c>
      <c r="Z29" s="169">
        <f>1000*'1 Utsläpp'!Z29/'6 FV'!Z29</f>
        <v>2.5019993110694418</v>
      </c>
      <c r="AA29" s="169">
        <f>1000*'1 Utsläpp'!AA29/'6 FV'!AA29</f>
        <v>1.7540535898811238</v>
      </c>
      <c r="AB29" s="169">
        <f>1000*'1 Utsläpp'!AB29/'6 FV'!AB29</f>
        <v>1.8227674196006634</v>
      </c>
      <c r="AC29" s="169">
        <f>1000*'1 Utsläpp'!AC29/'6 FV'!AC29</f>
        <v>1.7918016002375881</v>
      </c>
      <c r="AD29" s="169">
        <f>1000*'1 Utsläpp'!AD29/'6 FV'!AD29</f>
        <v>2.2418773068840641</v>
      </c>
      <c r="AE29" s="169">
        <f>1000*'1 Utsläpp'!AE29/'6 FV'!AE29</f>
        <v>1.6511049194654646</v>
      </c>
      <c r="AF29" s="169">
        <f>1000*'1 Utsläpp'!AF29/'6 FV'!AF29</f>
        <v>1.7458982801743268</v>
      </c>
      <c r="AG29" s="169">
        <f>1000*'1 Utsläpp'!AG29/'6 FV'!AG29</f>
        <v>1.6610900046524875</v>
      </c>
      <c r="AH29" s="169">
        <f>1000*'1 Utsläpp'!AH29/'6 FV'!AH29</f>
        <v>2.022240387165283</v>
      </c>
      <c r="AI29" s="169">
        <f>1000*'1 Utsläpp'!AI29/'6 FV'!AI29</f>
        <v>1.5234591998821847</v>
      </c>
      <c r="AJ29" s="169">
        <f>1000*'1 Utsläpp'!AJ29/'6 FV'!AJ29</f>
        <v>1.4855398680429004</v>
      </c>
      <c r="AK29" s="169">
        <f>1000*'1 Utsläpp'!AK29/'6 FV'!AK29</f>
        <v>1.4675874546570857</v>
      </c>
      <c r="AL29" s="169">
        <f>1000*'1 Utsläpp'!AL29/'6 FV'!AL29</f>
        <v>1.9080916013106757</v>
      </c>
      <c r="AM29" s="169">
        <f>1000*'1 Utsläpp'!AM29/'6 FV'!AM29</f>
        <v>1.380306616758848</v>
      </c>
      <c r="AN29" s="169">
        <f>1000*'1 Utsläpp'!AN29/'6 FV'!AN29</f>
        <v>1.3384259368313061</v>
      </c>
      <c r="AO29" s="169">
        <f>1000*'1 Utsläpp'!AO29/'6 FV'!AO29</f>
        <v>1.3564133230781656</v>
      </c>
      <c r="AP29" s="169">
        <f>1000*'1 Utsläpp'!AP29/'6 FV'!AP29</f>
        <v>1.6979732565720889</v>
      </c>
      <c r="AQ29" s="169">
        <f>1000*'1 Utsläpp'!AQ29/'6 FV'!AQ29</f>
        <v>1.246481886540042</v>
      </c>
      <c r="AR29" s="169">
        <f>1000*'1 Utsläpp'!AR29/'6 FV'!AR29</f>
        <v>1.2509264842991838</v>
      </c>
      <c r="AS29" s="169">
        <f>1000*'1 Utsläpp'!AS29/'6 FV'!AS29</f>
        <v>1.2895151325009055</v>
      </c>
      <c r="AT29" s="169">
        <f>1000*'1 Utsläpp'!AT29/'6 FV'!AT29</f>
        <v>1.6484790387285144</v>
      </c>
      <c r="AU29" s="169">
        <f>1000*'1 Utsläpp'!AU29/'6 FV'!AU29</f>
        <v>1.166484096224345</v>
      </c>
      <c r="AV29" s="169">
        <f>1000*'1 Utsläpp'!AV29/'6 FV'!AV29</f>
        <v>1.2113801476077954</v>
      </c>
      <c r="AW29" s="169">
        <f>1000*'1 Utsläpp'!AW29/'6 FV'!AW29</f>
        <v>1.2756946040367565</v>
      </c>
      <c r="AX29" s="169">
        <f>1000*'1 Utsläpp'!AX29/'6 FV'!AX29</f>
        <v>1.6530140396350514</v>
      </c>
      <c r="AY29" s="169">
        <f>1000*'1 Utsläpp'!AY29/'6 FV'!AY29</f>
        <v>1.1751486575313663</v>
      </c>
      <c r="AZ29" s="169">
        <f>1000*'1 Utsläpp'!AZ29/'6 FV'!AZ29</f>
        <v>1.1859002992761458</v>
      </c>
      <c r="BA29" s="294">
        <f>1000*'1 Utsläpp'!BA29/'6 FV'!BA29</f>
        <v>1.2310270055067185</v>
      </c>
      <c r="BB29" s="287"/>
      <c r="BC29" s="365">
        <f t="shared" si="8"/>
        <v>-6.5374893092161157E-2</v>
      </c>
      <c r="BD29" s="393">
        <f t="shared" si="9"/>
        <v>-4.93199155737023E-2</v>
      </c>
      <c r="BE29" s="393">
        <f t="shared" si="10"/>
        <v>-2.9148997283676037E-2</v>
      </c>
      <c r="BF29" s="393">
        <f t="shared" si="11"/>
        <v>-6.417886307016718E-2</v>
      </c>
      <c r="BG29" s="393">
        <f t="shared" si="12"/>
        <v>-3.1613637721919163E-2</v>
      </c>
      <c r="BH29" s="393">
        <f t="shared" si="13"/>
        <v>-1.0717616347274084E-2</v>
      </c>
      <c r="BI29" s="393">
        <f t="shared" si="7"/>
        <v>2.7510212747594576E-3</v>
      </c>
      <c r="BJ29" s="393">
        <f t="shared" si="7"/>
        <v>7.4279292234387118E-3</v>
      </c>
      <c r="BK29" s="393">
        <f t="shared" si="7"/>
        <v>-2.103373444080836E-2</v>
      </c>
      <c r="BL29" s="394">
        <f t="shared" si="7"/>
        <v>-3.5014335240341699E-2</v>
      </c>
    </row>
    <row r="30" spans="1:64" s="101" customFormat="1" x14ac:dyDescent="0.3">
      <c r="A30" s="133">
        <v>26</v>
      </c>
      <c r="B30" s="133" t="s">
        <v>29</v>
      </c>
      <c r="C30" s="133" t="s">
        <v>15</v>
      </c>
      <c r="D30" s="169">
        <f>1000*'1 Utsläpp'!D30/'6 FV'!D30</f>
        <v>2.3305674141410089</v>
      </c>
      <c r="E30" s="169">
        <f>1000*'1 Utsläpp'!E30/'6 FV'!E30</f>
        <v>2.3734490354505304</v>
      </c>
      <c r="F30" s="169">
        <f>1000*'1 Utsläpp'!F30/'6 FV'!F30</f>
        <v>3.1090302351343508</v>
      </c>
      <c r="G30" s="169">
        <f>1000*'1 Utsläpp'!G30/'6 FV'!G30</f>
        <v>2.3810751437727764</v>
      </c>
      <c r="H30" s="169">
        <f>1000*'1 Utsläpp'!H30/'6 FV'!H30</f>
        <v>2.356371040125945</v>
      </c>
      <c r="I30" s="169">
        <f>1000*'1 Utsläpp'!I30/'6 FV'!I30</f>
        <v>2.5749547376629036</v>
      </c>
      <c r="J30" s="169">
        <f>1000*'1 Utsläpp'!J30/'6 FV'!J30</f>
        <v>2.9907504102540114</v>
      </c>
      <c r="K30" s="169">
        <f>1000*'1 Utsläpp'!K30/'6 FV'!K30</f>
        <v>2.190133881926144</v>
      </c>
      <c r="L30" s="169">
        <f>1000*'1 Utsläpp'!L30/'6 FV'!L30</f>
        <v>2.2014099194675811</v>
      </c>
      <c r="M30" s="169">
        <f>1000*'1 Utsläpp'!M30/'6 FV'!M30</f>
        <v>2.422006904178382</v>
      </c>
      <c r="N30" s="169">
        <f>1000*'1 Utsläpp'!N30/'6 FV'!N30</f>
        <v>2.6385438380987374</v>
      </c>
      <c r="O30" s="169">
        <f>1000*'1 Utsläpp'!O30/'6 FV'!O30</f>
        <v>2.0894276529669926</v>
      </c>
      <c r="P30" s="169">
        <f>1000*'1 Utsläpp'!P30/'6 FV'!P30</f>
        <v>2.2819571102570646</v>
      </c>
      <c r="Q30" s="169">
        <f>1000*'1 Utsläpp'!Q30/'6 FV'!Q30</f>
        <v>2.4685550477913067</v>
      </c>
      <c r="R30" s="169">
        <f>1000*'1 Utsläpp'!R30/'6 FV'!R30</f>
        <v>2.5732368488901205</v>
      </c>
      <c r="S30" s="169">
        <f>1000*'1 Utsläpp'!S30/'6 FV'!S30</f>
        <v>1.9958175662081699</v>
      </c>
      <c r="T30" s="169">
        <f>1000*'1 Utsläpp'!T30/'6 FV'!T30</f>
        <v>2.1354941416289011</v>
      </c>
      <c r="U30" s="169">
        <f>1000*'1 Utsläpp'!U30/'6 FV'!U30</f>
        <v>2.2018679136615815</v>
      </c>
      <c r="V30" s="169">
        <f>1000*'1 Utsläpp'!V30/'6 FV'!V30</f>
        <v>2.5579040046763053</v>
      </c>
      <c r="W30" s="169">
        <f>1000*'1 Utsläpp'!W30/'6 FV'!W30</f>
        <v>2.0418495062244575</v>
      </c>
      <c r="X30" s="169">
        <f>1000*'1 Utsläpp'!X30/'6 FV'!X30</f>
        <v>2.0471335874348444</v>
      </c>
      <c r="Y30" s="169">
        <f>1000*'1 Utsläpp'!Y30/'6 FV'!Y30</f>
        <v>2.2256139322783999</v>
      </c>
      <c r="Z30" s="169">
        <f>1000*'1 Utsläpp'!Z30/'6 FV'!Z30</f>
        <v>2.4689427309602983</v>
      </c>
      <c r="AA30" s="169">
        <f>1000*'1 Utsläpp'!AA30/'6 FV'!AA30</f>
        <v>1.9256146051118008</v>
      </c>
      <c r="AB30" s="169">
        <f>1000*'1 Utsläpp'!AB30/'6 FV'!AB30</f>
        <v>1.8664859559263638</v>
      </c>
      <c r="AC30" s="169">
        <f>1000*'1 Utsläpp'!AC30/'6 FV'!AC30</f>
        <v>2.099757857129446</v>
      </c>
      <c r="AD30" s="169">
        <f>1000*'1 Utsläpp'!AD30/'6 FV'!AD30</f>
        <v>2.23597270609294</v>
      </c>
      <c r="AE30" s="169">
        <f>1000*'1 Utsläpp'!AE30/'6 FV'!AE30</f>
        <v>1.8088046141357161</v>
      </c>
      <c r="AF30" s="169">
        <f>1000*'1 Utsläpp'!AF30/'6 FV'!AF30</f>
        <v>1.7366200785603561</v>
      </c>
      <c r="AG30" s="169">
        <f>1000*'1 Utsläpp'!AG30/'6 FV'!AG30</f>
        <v>1.9329504722557382</v>
      </c>
      <c r="AH30" s="169">
        <f>1000*'1 Utsläpp'!AH30/'6 FV'!AH30</f>
        <v>2.1125120757932656</v>
      </c>
      <c r="AI30" s="169">
        <f>1000*'1 Utsläpp'!AI30/'6 FV'!AI30</f>
        <v>1.6708483772998854</v>
      </c>
      <c r="AJ30" s="169">
        <f>1000*'1 Utsläpp'!AJ30/'6 FV'!AJ30</f>
        <v>1.5816196142568264</v>
      </c>
      <c r="AK30" s="169">
        <f>1000*'1 Utsläpp'!AK30/'6 FV'!AK30</f>
        <v>1.6999619790840923</v>
      </c>
      <c r="AL30" s="169">
        <f>1000*'1 Utsläpp'!AL30/'6 FV'!AL30</f>
        <v>1.8573673433168068</v>
      </c>
      <c r="AM30" s="169">
        <f>1000*'1 Utsläpp'!AM30/'6 FV'!AM30</f>
        <v>1.5009637862575607</v>
      </c>
      <c r="AN30" s="169">
        <f>1000*'1 Utsläpp'!AN30/'6 FV'!AN30</f>
        <v>1.4793936455092012</v>
      </c>
      <c r="AO30" s="169">
        <f>1000*'1 Utsläpp'!AO30/'6 FV'!AO30</f>
        <v>1.5285408429703511</v>
      </c>
      <c r="AP30" s="169">
        <f>1000*'1 Utsläpp'!AP30/'6 FV'!AP30</f>
        <v>1.6387042200668402</v>
      </c>
      <c r="AQ30" s="169">
        <f>1000*'1 Utsläpp'!AQ30/'6 FV'!AQ30</f>
        <v>1.2880789371594272</v>
      </c>
      <c r="AR30" s="169">
        <f>1000*'1 Utsläpp'!AR30/'6 FV'!AR30</f>
        <v>1.3808341544592075</v>
      </c>
      <c r="AS30" s="169">
        <f>1000*'1 Utsläpp'!AS30/'6 FV'!AS30</f>
        <v>1.3838544411953781</v>
      </c>
      <c r="AT30" s="169">
        <f>1000*'1 Utsläpp'!AT30/'6 FV'!AT30</f>
        <v>1.5576337997602057</v>
      </c>
      <c r="AU30" s="169">
        <f>1000*'1 Utsläpp'!AU30/'6 FV'!AU30</f>
        <v>1.1894609268311964</v>
      </c>
      <c r="AV30" s="169">
        <f>1000*'1 Utsläpp'!AV30/'6 FV'!AV30</f>
        <v>1.3254013430337241</v>
      </c>
      <c r="AW30" s="169">
        <f>1000*'1 Utsläpp'!AW30/'6 FV'!AW30</f>
        <v>1.4709435728671152</v>
      </c>
      <c r="AX30" s="169">
        <f>1000*'1 Utsläpp'!AX30/'6 FV'!AX30</f>
        <v>1.5921039365006309</v>
      </c>
      <c r="AY30" s="169">
        <f>1000*'1 Utsläpp'!AY30/'6 FV'!AY30</f>
        <v>1.2751189734008748</v>
      </c>
      <c r="AZ30" s="169">
        <f>1000*'1 Utsläpp'!AZ30/'6 FV'!AZ30</f>
        <v>1.3285681792230688</v>
      </c>
      <c r="BA30" s="294">
        <f>1000*'1 Utsläpp'!BA30/'6 FV'!BA30</f>
        <v>1.4607763935237958</v>
      </c>
      <c r="BB30" s="287"/>
      <c r="BC30" s="365">
        <f t="shared" si="8"/>
        <v>-6.6621545488705802E-2</v>
      </c>
      <c r="BD30" s="393">
        <f t="shared" si="9"/>
        <v>-9.465654937542245E-2</v>
      </c>
      <c r="BE30" s="393">
        <f t="shared" si="10"/>
        <v>-4.9472271636261445E-2</v>
      </c>
      <c r="BF30" s="393">
        <f t="shared" si="11"/>
        <v>-7.6562085974102634E-2</v>
      </c>
      <c r="BG30" s="393">
        <f t="shared" si="12"/>
        <v>-4.0144438234288371E-2</v>
      </c>
      <c r="BH30" s="393">
        <f t="shared" si="13"/>
        <v>6.2932291922631167E-2</v>
      </c>
      <c r="BI30" s="393">
        <f t="shared" si="7"/>
        <v>2.2129807882784736E-2</v>
      </c>
      <c r="BJ30" s="393">
        <f t="shared" si="7"/>
        <v>7.2014174351970661E-2</v>
      </c>
      <c r="BK30" s="393">
        <f t="shared" si="7"/>
        <v>2.3893413161149013E-3</v>
      </c>
      <c r="BL30" s="394">
        <f t="shared" si="7"/>
        <v>-6.9120118071570591E-3</v>
      </c>
    </row>
    <row r="31" spans="1:64" s="101" customFormat="1" x14ac:dyDescent="0.3">
      <c r="A31" s="133">
        <v>27</v>
      </c>
      <c r="B31" s="133" t="s">
        <v>29</v>
      </c>
      <c r="C31" s="133" t="s">
        <v>46</v>
      </c>
      <c r="D31" s="169">
        <f>1000*'1 Utsläpp'!D31/'6 FV'!D31</f>
        <v>3.193971909237538</v>
      </c>
      <c r="E31" s="169">
        <f>1000*'1 Utsläpp'!E31/'6 FV'!E31</f>
        <v>3.2394980631351205</v>
      </c>
      <c r="F31" s="169">
        <f>1000*'1 Utsläpp'!F31/'6 FV'!F31</f>
        <v>3.902678623962847</v>
      </c>
      <c r="G31" s="169">
        <f>1000*'1 Utsläpp'!G31/'6 FV'!G31</f>
        <v>3.4724734344675419</v>
      </c>
      <c r="H31" s="169">
        <f>1000*'1 Utsläpp'!H31/'6 FV'!H31</f>
        <v>3.8650426251707724</v>
      </c>
      <c r="I31" s="169">
        <f>1000*'1 Utsläpp'!I31/'6 FV'!I31</f>
        <v>3.6141509273815013</v>
      </c>
      <c r="J31" s="169">
        <f>1000*'1 Utsläpp'!J31/'6 FV'!J31</f>
        <v>4.2600094689392165</v>
      </c>
      <c r="K31" s="169">
        <f>1000*'1 Utsläpp'!K31/'6 FV'!K31</f>
        <v>3.5282244576609672</v>
      </c>
      <c r="L31" s="169">
        <f>1000*'1 Utsläpp'!L31/'6 FV'!L31</f>
        <v>4.0899068188402179</v>
      </c>
      <c r="M31" s="169">
        <f>1000*'1 Utsläpp'!M31/'6 FV'!M31</f>
        <v>3.7416833386958315</v>
      </c>
      <c r="N31" s="169">
        <f>1000*'1 Utsläpp'!N31/'6 FV'!N31</f>
        <v>4.4104573015196973</v>
      </c>
      <c r="O31" s="169">
        <f>1000*'1 Utsläpp'!O31/'6 FV'!O31</f>
        <v>3.7469877751829395</v>
      </c>
      <c r="P31" s="169">
        <f>1000*'1 Utsläpp'!P31/'6 FV'!P31</f>
        <v>3.9416822287006523</v>
      </c>
      <c r="Q31" s="169">
        <f>1000*'1 Utsläpp'!Q31/'6 FV'!Q31</f>
        <v>3.6491278610264812</v>
      </c>
      <c r="R31" s="169">
        <f>1000*'1 Utsläpp'!R31/'6 FV'!R31</f>
        <v>4.2806425764367857</v>
      </c>
      <c r="S31" s="169">
        <f>1000*'1 Utsläpp'!S31/'6 FV'!S31</f>
        <v>3.5459792108065908</v>
      </c>
      <c r="T31" s="169">
        <f>1000*'1 Utsläpp'!T31/'6 FV'!T31</f>
        <v>3.8234369230889871</v>
      </c>
      <c r="U31" s="169">
        <f>1000*'1 Utsläpp'!U31/'6 FV'!U31</f>
        <v>3.3390711499636092</v>
      </c>
      <c r="V31" s="169">
        <f>1000*'1 Utsläpp'!V31/'6 FV'!V31</f>
        <v>4.1380337149636137</v>
      </c>
      <c r="W31" s="169">
        <f>1000*'1 Utsläpp'!W31/'6 FV'!W31</f>
        <v>3.522364587562921</v>
      </c>
      <c r="X31" s="169">
        <f>1000*'1 Utsläpp'!X31/'6 FV'!X31</f>
        <v>4.0534591038592875</v>
      </c>
      <c r="Y31" s="169">
        <f>1000*'1 Utsläpp'!Y31/'6 FV'!Y31</f>
        <v>3.7442872368423696</v>
      </c>
      <c r="Z31" s="169">
        <f>1000*'1 Utsläpp'!Z31/'6 FV'!Z31</f>
        <v>4.4713046649911998</v>
      </c>
      <c r="AA31" s="169">
        <f>1000*'1 Utsläpp'!AA31/'6 FV'!AA31</f>
        <v>3.6097267357635143</v>
      </c>
      <c r="AB31" s="169">
        <f>1000*'1 Utsläpp'!AB31/'6 FV'!AB31</f>
        <v>3.335189463291389</v>
      </c>
      <c r="AC31" s="169">
        <f>1000*'1 Utsläpp'!AC31/'6 FV'!AC31</f>
        <v>3.1543258501037617</v>
      </c>
      <c r="AD31" s="169">
        <f>1000*'1 Utsläpp'!AD31/'6 FV'!AD31</f>
        <v>3.766787200716454</v>
      </c>
      <c r="AE31" s="169">
        <f>1000*'1 Utsläpp'!AE31/'6 FV'!AE31</f>
        <v>3.1348908900455363</v>
      </c>
      <c r="AF31" s="169">
        <f>1000*'1 Utsläpp'!AF31/'6 FV'!AF31</f>
        <v>3.2285769027822848</v>
      </c>
      <c r="AG31" s="169">
        <f>1000*'1 Utsläpp'!AG31/'6 FV'!AG31</f>
        <v>2.9616022699921278</v>
      </c>
      <c r="AH31" s="169">
        <f>1000*'1 Utsläpp'!AH31/'6 FV'!AH31</f>
        <v>3.4595254585488604</v>
      </c>
      <c r="AI31" s="169">
        <f>1000*'1 Utsläpp'!AI31/'6 FV'!AI31</f>
        <v>2.9440371090789057</v>
      </c>
      <c r="AJ31" s="169">
        <f>1000*'1 Utsläpp'!AJ31/'6 FV'!AJ31</f>
        <v>2.8843913217552477</v>
      </c>
      <c r="AK31" s="169">
        <f>1000*'1 Utsläpp'!AK31/'6 FV'!AK31</f>
        <v>2.6724972009240675</v>
      </c>
      <c r="AL31" s="169">
        <f>1000*'1 Utsläpp'!AL31/'6 FV'!AL31</f>
        <v>3.3553587043725663</v>
      </c>
      <c r="AM31" s="169">
        <f>1000*'1 Utsläpp'!AM31/'6 FV'!AM31</f>
        <v>2.8370495431066565</v>
      </c>
      <c r="AN31" s="169">
        <f>1000*'1 Utsläpp'!AN31/'6 FV'!AN31</f>
        <v>2.8455217090521461</v>
      </c>
      <c r="AO31" s="169">
        <f>1000*'1 Utsläpp'!AO31/'6 FV'!AO31</f>
        <v>2.6271288540632054</v>
      </c>
      <c r="AP31" s="169">
        <f>1000*'1 Utsläpp'!AP31/'6 FV'!AP31</f>
        <v>3.2386938709248754</v>
      </c>
      <c r="AQ31" s="169">
        <f>1000*'1 Utsläpp'!AQ31/'6 FV'!AQ31</f>
        <v>2.769628300583296</v>
      </c>
      <c r="AR31" s="169">
        <f>1000*'1 Utsläpp'!AR31/'6 FV'!AR31</f>
        <v>2.7844216860152624</v>
      </c>
      <c r="AS31" s="169">
        <f>1000*'1 Utsläpp'!AS31/'6 FV'!AS31</f>
        <v>2.7060846156245426</v>
      </c>
      <c r="AT31" s="169">
        <f>1000*'1 Utsläpp'!AT31/'6 FV'!AT31</f>
        <v>3.3598014811308152</v>
      </c>
      <c r="AU31" s="169">
        <f>1000*'1 Utsläpp'!AU31/'6 FV'!AU31</f>
        <v>2.8379664537605085</v>
      </c>
      <c r="AV31" s="169">
        <f>1000*'1 Utsläpp'!AV31/'6 FV'!AV31</f>
        <v>2.7928244555385753</v>
      </c>
      <c r="AW31" s="169">
        <f>1000*'1 Utsläpp'!AW31/'6 FV'!AW31</f>
        <v>2.7131494295656937</v>
      </c>
      <c r="AX31" s="169">
        <f>1000*'1 Utsläpp'!AX31/'6 FV'!AX31</f>
        <v>3.322100285553756</v>
      </c>
      <c r="AY31" s="169">
        <f>1000*'1 Utsläpp'!AY31/'6 FV'!AY31</f>
        <v>2.9352305259274072</v>
      </c>
      <c r="AZ31" s="169">
        <f>1000*'1 Utsläpp'!AZ31/'6 FV'!AZ31</f>
        <v>2.8136975472900758</v>
      </c>
      <c r="BA31" s="294">
        <f>1000*'1 Utsläpp'!BA31/'6 FV'!BA31</f>
        <v>2.8403659361832716</v>
      </c>
      <c r="BB31" s="287"/>
      <c r="BC31" s="365">
        <f t="shared" si="8"/>
        <v>-2.1472344717143765E-2</v>
      </c>
      <c r="BD31" s="393">
        <f t="shared" si="9"/>
        <v>3.0054011792844282E-2</v>
      </c>
      <c r="BE31" s="393">
        <f t="shared" si="10"/>
        <v>3.7393966528659561E-2</v>
      </c>
      <c r="BF31" s="393">
        <f t="shared" si="11"/>
        <v>2.4674124380813289E-2</v>
      </c>
      <c r="BG31" s="393">
        <f t="shared" si="12"/>
        <v>3.0177790833607609E-3</v>
      </c>
      <c r="BH31" s="393">
        <f t="shared" si="13"/>
        <v>2.6107143510443187E-3</v>
      </c>
      <c r="BI31" s="393">
        <f t="shared" si="7"/>
        <v>-1.1221256907229527E-2</v>
      </c>
      <c r="BJ31" s="393">
        <f t="shared" si="7"/>
        <v>3.4272453093311617E-2</v>
      </c>
      <c r="BK31" s="393">
        <f t="shared" si="7"/>
        <v>7.4738287650362167E-3</v>
      </c>
      <c r="BL31" s="394">
        <f t="shared" si="7"/>
        <v>4.6888868424007857E-2</v>
      </c>
    </row>
    <row r="32" spans="1:64" s="101" customFormat="1" x14ac:dyDescent="0.3">
      <c r="A32" s="133">
        <v>28</v>
      </c>
      <c r="B32" s="133" t="s">
        <v>29</v>
      </c>
      <c r="C32" s="133" t="s">
        <v>16</v>
      </c>
      <c r="D32" s="169">
        <f>1000*'1 Utsläpp'!D32/'6 FV'!D32</f>
        <v>1.7718327604148858</v>
      </c>
      <c r="E32" s="169">
        <f>1000*'1 Utsläpp'!E32/'6 FV'!E32</f>
        <v>2.1560302823395334</v>
      </c>
      <c r="F32" s="169">
        <f>1000*'1 Utsläpp'!F32/'6 FV'!F32</f>
        <v>2.1017320296203308</v>
      </c>
      <c r="G32" s="169">
        <f>1000*'1 Utsläpp'!G32/'6 FV'!G32</f>
        <v>2.0296500464484919</v>
      </c>
      <c r="H32" s="169">
        <f>1000*'1 Utsläpp'!H32/'6 FV'!H32</f>
        <v>1.7845736131777095</v>
      </c>
      <c r="I32" s="169">
        <f>1000*'1 Utsläpp'!I32/'6 FV'!I32</f>
        <v>2.0041125284301136</v>
      </c>
      <c r="J32" s="169">
        <f>1000*'1 Utsläpp'!J32/'6 FV'!J32</f>
        <v>1.9931665280226587</v>
      </c>
      <c r="K32" s="169">
        <f>1000*'1 Utsläpp'!K32/'6 FV'!K32</f>
        <v>1.8843403356260899</v>
      </c>
      <c r="L32" s="169">
        <f>1000*'1 Utsläpp'!L32/'6 FV'!L32</f>
        <v>1.7842356513086153</v>
      </c>
      <c r="M32" s="169">
        <f>1000*'1 Utsläpp'!M32/'6 FV'!M32</f>
        <v>1.9115185804077275</v>
      </c>
      <c r="N32" s="169">
        <f>1000*'1 Utsläpp'!N32/'6 FV'!N32</f>
        <v>1.8963284209146289</v>
      </c>
      <c r="O32" s="169">
        <f>1000*'1 Utsläpp'!O32/'6 FV'!O32</f>
        <v>1.8027747754431005</v>
      </c>
      <c r="P32" s="169">
        <f>1000*'1 Utsläpp'!P32/'6 FV'!P32</f>
        <v>1.5791191554751052</v>
      </c>
      <c r="Q32" s="169">
        <f>1000*'1 Utsläpp'!Q32/'6 FV'!Q32</f>
        <v>1.8063289065966142</v>
      </c>
      <c r="R32" s="169">
        <f>1000*'1 Utsläpp'!R32/'6 FV'!R32</f>
        <v>1.750051540753746</v>
      </c>
      <c r="S32" s="169">
        <f>1000*'1 Utsläpp'!S32/'6 FV'!S32</f>
        <v>1.7683388281585921</v>
      </c>
      <c r="T32" s="169">
        <f>1000*'1 Utsläpp'!T32/'6 FV'!T32</f>
        <v>1.5018653768791568</v>
      </c>
      <c r="U32" s="169">
        <f>1000*'1 Utsläpp'!U32/'6 FV'!U32</f>
        <v>1.687735794306557</v>
      </c>
      <c r="V32" s="169">
        <f>1000*'1 Utsläpp'!V32/'6 FV'!V32</f>
        <v>1.6847533652225379</v>
      </c>
      <c r="W32" s="169">
        <f>1000*'1 Utsläpp'!W32/'6 FV'!W32</f>
        <v>1.7452600091977013</v>
      </c>
      <c r="X32" s="169">
        <f>1000*'1 Utsläpp'!X32/'6 FV'!X32</f>
        <v>1.3790264523400393</v>
      </c>
      <c r="Y32" s="169">
        <f>1000*'1 Utsläpp'!Y32/'6 FV'!Y32</f>
        <v>1.562426206223809</v>
      </c>
      <c r="Z32" s="169">
        <f>1000*'1 Utsläpp'!Z32/'6 FV'!Z32</f>
        <v>1.6801774698577303</v>
      </c>
      <c r="AA32" s="169">
        <f>1000*'1 Utsläpp'!AA32/'6 FV'!AA32</f>
        <v>1.6544720619977624</v>
      </c>
      <c r="AB32" s="169">
        <f>1000*'1 Utsläpp'!AB32/'6 FV'!AB32</f>
        <v>1.2995305694880463</v>
      </c>
      <c r="AC32" s="169">
        <f>1000*'1 Utsläpp'!AC32/'6 FV'!AC32</f>
        <v>1.6247139953463843</v>
      </c>
      <c r="AD32" s="169">
        <f>1000*'1 Utsläpp'!AD32/'6 FV'!AD32</f>
        <v>1.631484372225898</v>
      </c>
      <c r="AE32" s="169">
        <f>1000*'1 Utsläpp'!AE32/'6 FV'!AE32</f>
        <v>1.629095175609705</v>
      </c>
      <c r="AF32" s="169">
        <f>1000*'1 Utsläpp'!AF32/'6 FV'!AF32</f>
        <v>1.2486975628368326</v>
      </c>
      <c r="AG32" s="169">
        <f>1000*'1 Utsläpp'!AG32/'6 FV'!AG32</f>
        <v>1.5440994661663356</v>
      </c>
      <c r="AH32" s="169">
        <f>1000*'1 Utsläpp'!AH32/'6 FV'!AH32</f>
        <v>1.4932385806029271</v>
      </c>
      <c r="AI32" s="169">
        <f>1000*'1 Utsläpp'!AI32/'6 FV'!AI32</f>
        <v>1.5664119269034724</v>
      </c>
      <c r="AJ32" s="169">
        <f>1000*'1 Utsläpp'!AJ32/'6 FV'!AJ32</f>
        <v>1.2164916835065203</v>
      </c>
      <c r="AK32" s="169">
        <f>1000*'1 Utsläpp'!AK32/'6 FV'!AK32</f>
        <v>1.3581657219177294</v>
      </c>
      <c r="AL32" s="169">
        <f>1000*'1 Utsläpp'!AL32/'6 FV'!AL32</f>
        <v>1.3637421370531435</v>
      </c>
      <c r="AM32" s="169">
        <f>1000*'1 Utsläpp'!AM32/'6 FV'!AM32</f>
        <v>1.4286426688457334</v>
      </c>
      <c r="AN32" s="169">
        <f>1000*'1 Utsläpp'!AN32/'6 FV'!AN32</f>
        <v>1.1214893795559395</v>
      </c>
      <c r="AO32" s="169">
        <f>1000*'1 Utsläpp'!AO32/'6 FV'!AO32</f>
        <v>1.3950248615760681</v>
      </c>
      <c r="AP32" s="169">
        <f>1000*'1 Utsläpp'!AP32/'6 FV'!AP32</f>
        <v>1.3515467533492473</v>
      </c>
      <c r="AQ32" s="169">
        <f>1000*'1 Utsläpp'!AQ32/'6 FV'!AQ32</f>
        <v>1.3380235438735881</v>
      </c>
      <c r="AR32" s="169">
        <f>1000*'1 Utsläpp'!AR32/'6 FV'!AR32</f>
        <v>1.1137987284684416</v>
      </c>
      <c r="AS32" s="169">
        <f>1000*'1 Utsläpp'!AS32/'6 FV'!AS32</f>
        <v>1.3570204514436692</v>
      </c>
      <c r="AT32" s="169">
        <f>1000*'1 Utsläpp'!AT32/'6 FV'!AT32</f>
        <v>1.3681374558740647</v>
      </c>
      <c r="AU32" s="169">
        <f>1000*'1 Utsläpp'!AU32/'6 FV'!AU32</f>
        <v>1.3609085328552155</v>
      </c>
      <c r="AV32" s="169">
        <f>1000*'1 Utsläpp'!AV32/'6 FV'!AV32</f>
        <v>1.0974808925569906</v>
      </c>
      <c r="AW32" s="169">
        <f>1000*'1 Utsläpp'!AW32/'6 FV'!AW32</f>
        <v>1.2573357265590623</v>
      </c>
      <c r="AX32" s="169">
        <f>1000*'1 Utsläpp'!AX32/'6 FV'!AX32</f>
        <v>1.3148127550498545</v>
      </c>
      <c r="AY32" s="169">
        <f>1000*'1 Utsläpp'!AY32/'6 FV'!AY32</f>
        <v>1.2658416418641916</v>
      </c>
      <c r="AZ32" s="169">
        <f>1000*'1 Utsläpp'!AZ32/'6 FV'!AZ32</f>
        <v>1.0336570707953301</v>
      </c>
      <c r="BA32" s="294">
        <f>1000*'1 Utsläpp'!BA32/'6 FV'!BA32</f>
        <v>1.1275186322123167</v>
      </c>
      <c r="BB32" s="287"/>
      <c r="BC32" s="365">
        <f t="shared" si="8"/>
        <v>-6.8575335867585574E-3</v>
      </c>
      <c r="BD32" s="393">
        <f t="shared" si="9"/>
        <v>-2.7242819235108295E-2</v>
      </c>
      <c r="BE32" s="393">
        <f t="shared" si="10"/>
        <v>1.2275344884447481E-2</v>
      </c>
      <c r="BF32" s="393">
        <f t="shared" si="11"/>
        <v>1.7103577202666642E-2</v>
      </c>
      <c r="BG32" s="393">
        <f t="shared" si="12"/>
        <v>-1.4650614598823775E-2</v>
      </c>
      <c r="BH32" s="393">
        <f t="shared" si="13"/>
        <v>-7.3458528041015936E-2</v>
      </c>
      <c r="BI32" s="393">
        <f t="shared" si="7"/>
        <v>-3.8976128162606649E-2</v>
      </c>
      <c r="BJ32" s="393">
        <f t="shared" si="7"/>
        <v>-6.9855459566831812E-2</v>
      </c>
      <c r="BK32" s="393">
        <f t="shared" si="7"/>
        <v>-5.8154836402626642E-2</v>
      </c>
      <c r="BL32" s="394">
        <f t="shared" si="7"/>
        <v>-0.10324775762318839</v>
      </c>
    </row>
    <row r="33" spans="1:64" s="101" customFormat="1" x14ac:dyDescent="0.3">
      <c r="A33" s="133">
        <v>29</v>
      </c>
      <c r="B33" s="133" t="s">
        <v>29</v>
      </c>
      <c r="C33" s="133" t="s">
        <v>17</v>
      </c>
      <c r="D33" s="169">
        <f>1000*'1 Utsläpp'!D33/'6 FV'!D33</f>
        <v>3.4777937558109353</v>
      </c>
      <c r="E33" s="169">
        <f>1000*'1 Utsläpp'!E33/'6 FV'!E33</f>
        <v>3.4108945994103546</v>
      </c>
      <c r="F33" s="169">
        <f>1000*'1 Utsläpp'!F33/'6 FV'!F33</f>
        <v>4.2687880714937023</v>
      </c>
      <c r="G33" s="169">
        <f>1000*'1 Utsläpp'!G33/'6 FV'!G33</f>
        <v>3.2166870883940328</v>
      </c>
      <c r="H33" s="169">
        <f>1000*'1 Utsläpp'!H33/'6 FV'!H33</f>
        <v>3.02378522299776</v>
      </c>
      <c r="I33" s="169">
        <f>1000*'1 Utsläpp'!I33/'6 FV'!I33</f>
        <v>2.8215948592249691</v>
      </c>
      <c r="J33" s="169">
        <f>1000*'1 Utsläpp'!J33/'6 FV'!J33</f>
        <v>3.6956087395055901</v>
      </c>
      <c r="K33" s="169">
        <f>1000*'1 Utsläpp'!K33/'6 FV'!K33</f>
        <v>2.680668578249902</v>
      </c>
      <c r="L33" s="169">
        <f>1000*'1 Utsläpp'!L33/'6 FV'!L33</f>
        <v>3.4083521813153062</v>
      </c>
      <c r="M33" s="169">
        <f>1000*'1 Utsläpp'!M33/'6 FV'!M33</f>
        <v>2.9723754366113431</v>
      </c>
      <c r="N33" s="169">
        <f>1000*'1 Utsläpp'!N33/'6 FV'!N33</f>
        <v>3.749553307758148</v>
      </c>
      <c r="O33" s="169">
        <f>1000*'1 Utsläpp'!O33/'6 FV'!O33</f>
        <v>2.7706131433441361</v>
      </c>
      <c r="P33" s="169">
        <f>1000*'1 Utsläpp'!P33/'6 FV'!P33</f>
        <v>2.6029786226954879</v>
      </c>
      <c r="Q33" s="169">
        <f>1000*'1 Utsläpp'!Q33/'6 FV'!Q33</f>
        <v>2.5892856628715659</v>
      </c>
      <c r="R33" s="169">
        <f>1000*'1 Utsläpp'!R33/'6 FV'!R33</f>
        <v>3.1930944050858621</v>
      </c>
      <c r="S33" s="169">
        <f>1000*'1 Utsläpp'!S33/'6 FV'!S33</f>
        <v>2.5697598975717959</v>
      </c>
      <c r="T33" s="169">
        <f>1000*'1 Utsläpp'!T33/'6 FV'!T33</f>
        <v>2.8127666259285733</v>
      </c>
      <c r="U33" s="169">
        <f>1000*'1 Utsläpp'!U33/'6 FV'!U33</f>
        <v>2.8803896325494551</v>
      </c>
      <c r="V33" s="169">
        <f>1000*'1 Utsläpp'!V33/'6 FV'!V33</f>
        <v>3.5230059410955685</v>
      </c>
      <c r="W33" s="169">
        <f>1000*'1 Utsläpp'!W33/'6 FV'!W33</f>
        <v>2.9934750427967365</v>
      </c>
      <c r="X33" s="169">
        <f>1000*'1 Utsläpp'!X33/'6 FV'!X33</f>
        <v>2.5941043592022148</v>
      </c>
      <c r="Y33" s="169">
        <f>1000*'1 Utsläpp'!Y33/'6 FV'!Y33</f>
        <v>2.598205056045646</v>
      </c>
      <c r="Z33" s="169">
        <f>1000*'1 Utsläpp'!Z33/'6 FV'!Z33</f>
        <v>3.055457537169326</v>
      </c>
      <c r="AA33" s="169">
        <f>1000*'1 Utsläpp'!AA33/'6 FV'!AA33</f>
        <v>2.5249962587593613</v>
      </c>
      <c r="AB33" s="169">
        <f>1000*'1 Utsläpp'!AB33/'6 FV'!AB33</f>
        <v>2.6533611291544044</v>
      </c>
      <c r="AC33" s="169">
        <f>1000*'1 Utsläpp'!AC33/'6 FV'!AC33</f>
        <v>2.6709340473960026</v>
      </c>
      <c r="AD33" s="169">
        <f>1000*'1 Utsläpp'!AD33/'6 FV'!AD33</f>
        <v>3.0668075253614835</v>
      </c>
      <c r="AE33" s="169">
        <f>1000*'1 Utsläpp'!AE33/'6 FV'!AE33</f>
        <v>2.5602717655352505</v>
      </c>
      <c r="AF33" s="169">
        <f>1000*'1 Utsläpp'!AF33/'6 FV'!AF33</f>
        <v>2.4226121013470592</v>
      </c>
      <c r="AG33" s="169">
        <f>1000*'1 Utsläpp'!AG33/'6 FV'!AG33</f>
        <v>2.5512973893686519</v>
      </c>
      <c r="AH33" s="169">
        <f>1000*'1 Utsläpp'!AH33/'6 FV'!AH33</f>
        <v>2.9325298530574284</v>
      </c>
      <c r="AI33" s="169">
        <f>1000*'1 Utsläpp'!AI33/'6 FV'!AI33</f>
        <v>2.5209564896480563</v>
      </c>
      <c r="AJ33" s="169">
        <f>1000*'1 Utsläpp'!AJ33/'6 FV'!AJ33</f>
        <v>2.276066910708106</v>
      </c>
      <c r="AK33" s="169">
        <f>1000*'1 Utsläpp'!AK33/'6 FV'!AK33</f>
        <v>2.0974789849600626</v>
      </c>
      <c r="AL33" s="169">
        <f>1000*'1 Utsläpp'!AL33/'6 FV'!AL33</f>
        <v>2.4806815841835572</v>
      </c>
      <c r="AM33" s="169">
        <f>1000*'1 Utsläpp'!AM33/'6 FV'!AM33</f>
        <v>2.0772638809333248</v>
      </c>
      <c r="AN33" s="169">
        <f>1000*'1 Utsläpp'!AN33/'6 FV'!AN33</f>
        <v>2.9082548713500285</v>
      </c>
      <c r="AO33" s="169">
        <f>1000*'1 Utsläpp'!AO33/'6 FV'!AO33</f>
        <v>2.770582992157236</v>
      </c>
      <c r="AP33" s="169">
        <f>1000*'1 Utsläpp'!AP33/'6 FV'!AP33</f>
        <v>3.2676595637018004</v>
      </c>
      <c r="AQ33" s="169">
        <f>1000*'1 Utsläpp'!AQ33/'6 FV'!AQ33</f>
        <v>2.715697260301027</v>
      </c>
      <c r="AR33" s="169">
        <f>1000*'1 Utsläpp'!AR33/'6 FV'!AR33</f>
        <v>2.7835945441453176</v>
      </c>
      <c r="AS33" s="169">
        <f>1000*'1 Utsläpp'!AS33/'6 FV'!AS33</f>
        <v>2.6758333140297004</v>
      </c>
      <c r="AT33" s="169">
        <f>1000*'1 Utsläpp'!AT33/'6 FV'!AT33</f>
        <v>3.241971867900348</v>
      </c>
      <c r="AU33" s="169">
        <f>1000*'1 Utsläpp'!AU33/'6 FV'!AU33</f>
        <v>2.6019949513595741</v>
      </c>
      <c r="AV33" s="169">
        <f>1000*'1 Utsläpp'!AV33/'6 FV'!AV33</f>
        <v>2.8257471178652391</v>
      </c>
      <c r="AW33" s="169">
        <f>1000*'1 Utsläpp'!AW33/'6 FV'!AW33</f>
        <v>2.5463923354235067</v>
      </c>
      <c r="AX33" s="169">
        <f>1000*'1 Utsläpp'!AX33/'6 FV'!AX33</f>
        <v>2.995851364146763</v>
      </c>
      <c r="AY33" s="169">
        <f>1000*'1 Utsläpp'!AY33/'6 FV'!AY33</f>
        <v>2.552323741694086</v>
      </c>
      <c r="AZ33" s="169">
        <f>1000*'1 Utsläpp'!AZ33/'6 FV'!AZ33</f>
        <v>2.6879112393141162</v>
      </c>
      <c r="BA33" s="294">
        <f>1000*'1 Utsläpp'!BA33/'6 FV'!BA33</f>
        <v>2.8111051467341626</v>
      </c>
      <c r="BB33" s="287"/>
      <c r="BC33" s="365">
        <f t="shared" si="8"/>
        <v>-4.2864306162699872E-2</v>
      </c>
      <c r="BD33" s="393">
        <f t="shared" si="9"/>
        <v>-3.4198462343754454E-2</v>
      </c>
      <c r="BE33" s="393">
        <f t="shared" si="10"/>
        <v>-7.861190953549646E-3</v>
      </c>
      <c r="BF33" s="393">
        <f t="shared" si="11"/>
        <v>-4.1868550888786937E-2</v>
      </c>
      <c r="BG33" s="393">
        <f t="shared" si="12"/>
        <v>1.5143216101130896E-2</v>
      </c>
      <c r="BH33" s="393">
        <f t="shared" si="13"/>
        <v>-4.8374081422605686E-2</v>
      </c>
      <c r="BI33" s="393">
        <f t="shared" si="7"/>
        <v>-7.5916915316413314E-2</v>
      </c>
      <c r="BJ33" s="393">
        <f t="shared" si="7"/>
        <v>-1.9089664120806371E-2</v>
      </c>
      <c r="BK33" s="393">
        <f t="shared" si="7"/>
        <v>-4.8778561138639098E-2</v>
      </c>
      <c r="BL33" s="394">
        <f t="shared" si="7"/>
        <v>0.10395601951363465</v>
      </c>
    </row>
    <row r="34" spans="1:64" s="101" customFormat="1" x14ac:dyDescent="0.3">
      <c r="A34" s="133">
        <v>30</v>
      </c>
      <c r="B34" s="133" t="s">
        <v>29</v>
      </c>
      <c r="C34" s="133" t="s">
        <v>18</v>
      </c>
      <c r="D34" s="169">
        <f>1000*'1 Utsläpp'!D34/'6 FV'!D34</f>
        <v>0.78099670878830085</v>
      </c>
      <c r="E34" s="169">
        <f>1000*'1 Utsläpp'!E34/'6 FV'!E34</f>
        <v>0.83237707909225156</v>
      </c>
      <c r="F34" s="169">
        <f>1000*'1 Utsläpp'!F34/'6 FV'!F34</f>
        <v>0.81918095651560741</v>
      </c>
      <c r="G34" s="169">
        <f>1000*'1 Utsläpp'!G34/'6 FV'!G34</f>
        <v>0.75930400452976621</v>
      </c>
      <c r="H34" s="169">
        <f>1000*'1 Utsläpp'!H34/'6 FV'!H34</f>
        <v>0.75419856431565613</v>
      </c>
      <c r="I34" s="169">
        <f>1000*'1 Utsläpp'!I34/'6 FV'!I34</f>
        <v>0.76590383351865166</v>
      </c>
      <c r="J34" s="169">
        <f>1000*'1 Utsläpp'!J34/'6 FV'!J34</f>
        <v>0.78655908701358723</v>
      </c>
      <c r="K34" s="169">
        <f>1000*'1 Utsläpp'!K34/'6 FV'!K34</f>
        <v>0.70948786621987403</v>
      </c>
      <c r="L34" s="169">
        <f>1000*'1 Utsläpp'!L34/'6 FV'!L34</f>
        <v>0.72138221721229667</v>
      </c>
      <c r="M34" s="169">
        <f>1000*'1 Utsläpp'!M34/'6 FV'!M34</f>
        <v>0.72913281222445447</v>
      </c>
      <c r="N34" s="169">
        <f>1000*'1 Utsläpp'!N34/'6 FV'!N34</f>
        <v>0.71529553801481383</v>
      </c>
      <c r="O34" s="169">
        <f>1000*'1 Utsläpp'!O34/'6 FV'!O34</f>
        <v>0.64712980928095265</v>
      </c>
      <c r="P34" s="169">
        <f>1000*'1 Utsläpp'!P34/'6 FV'!P34</f>
        <v>0.74558290064213606</v>
      </c>
      <c r="Q34" s="169">
        <f>1000*'1 Utsläpp'!Q34/'6 FV'!Q34</f>
        <v>0.71409136405774154</v>
      </c>
      <c r="R34" s="169">
        <f>1000*'1 Utsläpp'!R34/'6 FV'!R34</f>
        <v>0.67101879958907096</v>
      </c>
      <c r="S34" s="169">
        <f>1000*'1 Utsläpp'!S34/'6 FV'!S34</f>
        <v>0.58735721788425976</v>
      </c>
      <c r="T34" s="169">
        <f>1000*'1 Utsläpp'!T34/'6 FV'!T34</f>
        <v>0.66296969121737792</v>
      </c>
      <c r="U34" s="169">
        <f>1000*'1 Utsläpp'!U34/'6 FV'!U34</f>
        <v>0.63126818552495356</v>
      </c>
      <c r="V34" s="169">
        <f>1000*'1 Utsläpp'!V34/'6 FV'!V34</f>
        <v>0.62481145889370859</v>
      </c>
      <c r="W34" s="169">
        <f>1000*'1 Utsläpp'!W34/'6 FV'!W34</f>
        <v>0.56219725712209678</v>
      </c>
      <c r="X34" s="169">
        <f>1000*'1 Utsläpp'!X34/'6 FV'!X34</f>
        <v>0.60357699405832632</v>
      </c>
      <c r="Y34" s="169">
        <f>1000*'1 Utsläpp'!Y34/'6 FV'!Y34</f>
        <v>0.6130256118810018</v>
      </c>
      <c r="Z34" s="169">
        <f>1000*'1 Utsläpp'!Z34/'6 FV'!Z34</f>
        <v>0.59046754171588933</v>
      </c>
      <c r="AA34" s="169">
        <f>1000*'1 Utsläpp'!AA34/'6 FV'!AA34</f>
        <v>0.51644002980412873</v>
      </c>
      <c r="AB34" s="169">
        <f>1000*'1 Utsläpp'!AB34/'6 FV'!AB34</f>
        <v>0.56275317989782281</v>
      </c>
      <c r="AC34" s="169">
        <f>1000*'1 Utsläpp'!AC34/'6 FV'!AC34</f>
        <v>0.58720920680544042</v>
      </c>
      <c r="AD34" s="169">
        <f>1000*'1 Utsläpp'!AD34/'6 FV'!AD34</f>
        <v>0.54349263428593841</v>
      </c>
      <c r="AE34" s="169">
        <f>1000*'1 Utsläpp'!AE34/'6 FV'!AE34</f>
        <v>0.49479705353864345</v>
      </c>
      <c r="AF34" s="169">
        <f>1000*'1 Utsläpp'!AF34/'6 FV'!AF34</f>
        <v>0.55398114146771904</v>
      </c>
      <c r="AG34" s="169">
        <f>1000*'1 Utsläpp'!AG34/'6 FV'!AG34</f>
        <v>0.57226645076612115</v>
      </c>
      <c r="AH34" s="169">
        <f>1000*'1 Utsläpp'!AH34/'6 FV'!AH34</f>
        <v>0.55052452845409705</v>
      </c>
      <c r="AI34" s="169">
        <f>1000*'1 Utsläpp'!AI34/'6 FV'!AI34</f>
        <v>0.48388274880181398</v>
      </c>
      <c r="AJ34" s="169">
        <f>1000*'1 Utsläpp'!AJ34/'6 FV'!AJ34</f>
        <v>0.49663392203724094</v>
      </c>
      <c r="AK34" s="169">
        <f>1000*'1 Utsläpp'!AK34/'6 FV'!AK34</f>
        <v>0.49713157700425464</v>
      </c>
      <c r="AL34" s="169">
        <f>1000*'1 Utsläpp'!AL34/'6 FV'!AL34</f>
        <v>0.49630677026731113</v>
      </c>
      <c r="AM34" s="169">
        <f>1000*'1 Utsläpp'!AM34/'6 FV'!AM34</f>
        <v>0.46684653331270815</v>
      </c>
      <c r="AN34" s="169">
        <f>1000*'1 Utsläpp'!AN34/'6 FV'!AN34</f>
        <v>0.49039900115055973</v>
      </c>
      <c r="AO34" s="169">
        <f>1000*'1 Utsläpp'!AO34/'6 FV'!AO34</f>
        <v>0.53229196889694796</v>
      </c>
      <c r="AP34" s="169">
        <f>1000*'1 Utsläpp'!AP34/'6 FV'!AP34</f>
        <v>0.52089800584716539</v>
      </c>
      <c r="AQ34" s="169">
        <f>1000*'1 Utsläpp'!AQ34/'6 FV'!AQ34</f>
        <v>0.47507062526859378</v>
      </c>
      <c r="AR34" s="169">
        <f>1000*'1 Utsläpp'!AR34/'6 FV'!AR34</f>
        <v>0.50156365440545736</v>
      </c>
      <c r="AS34" s="169">
        <f>1000*'1 Utsläpp'!AS34/'6 FV'!AS34</f>
        <v>0.53034962005353448</v>
      </c>
      <c r="AT34" s="169">
        <f>1000*'1 Utsläpp'!AT34/'6 FV'!AT34</f>
        <v>0.54322839879569618</v>
      </c>
      <c r="AU34" s="169">
        <f>1000*'1 Utsläpp'!AU34/'6 FV'!AU34</f>
        <v>0.47987561774171728</v>
      </c>
      <c r="AV34" s="169">
        <f>1000*'1 Utsläpp'!AV34/'6 FV'!AV34</f>
        <v>0.51271510607117265</v>
      </c>
      <c r="AW34" s="169">
        <f>1000*'1 Utsläpp'!AW34/'6 FV'!AW34</f>
        <v>0.55220766794000242</v>
      </c>
      <c r="AX34" s="169">
        <f>1000*'1 Utsläpp'!AX34/'6 FV'!AX34</f>
        <v>0.55007268975490176</v>
      </c>
      <c r="AY34" s="169">
        <f>1000*'1 Utsläpp'!AY34/'6 FV'!AY34</f>
        <v>0.4802681754218468</v>
      </c>
      <c r="AZ34" s="169">
        <f>1000*'1 Utsläpp'!AZ34/'6 FV'!AZ34</f>
        <v>0.49025283049938834</v>
      </c>
      <c r="BA34" s="294">
        <f>1000*'1 Utsläpp'!BA34/'6 FV'!BA34</f>
        <v>0.48366649415344698</v>
      </c>
      <c r="BB34" s="287"/>
      <c r="BC34" s="365">
        <f t="shared" si="8"/>
        <v>2.2766468179387545E-2</v>
      </c>
      <c r="BD34" s="393">
        <f t="shared" si="9"/>
        <v>-3.6490290233732736E-3</v>
      </c>
      <c r="BE34" s="393">
        <f t="shared" si="10"/>
        <v>4.2869031360973642E-2</v>
      </c>
      <c r="BF34" s="393">
        <f t="shared" si="11"/>
        <v>1.0114269789690544E-2</v>
      </c>
      <c r="BG34" s="393">
        <f t="shared" si="12"/>
        <v>2.2233372709061117E-2</v>
      </c>
      <c r="BH34" s="393">
        <f t="shared" si="13"/>
        <v>4.1214412266876943E-2</v>
      </c>
      <c r="BI34" s="393">
        <f t="shared" si="7"/>
        <v>1.2599287839845985E-2</v>
      </c>
      <c r="BJ34" s="393">
        <f t="shared" si="7"/>
        <v>8.1804047885758457E-4</v>
      </c>
      <c r="BK34" s="393">
        <f t="shared" si="7"/>
        <v>-4.3810442301784325E-2</v>
      </c>
      <c r="BL34" s="394">
        <f t="shared" si="7"/>
        <v>-0.12412209711293332</v>
      </c>
    </row>
    <row r="35" spans="1:64" s="101" customFormat="1" x14ac:dyDescent="0.3">
      <c r="A35" s="133">
        <v>31</v>
      </c>
      <c r="B35" s="133" t="s">
        <v>29</v>
      </c>
      <c r="C35" s="133" t="s">
        <v>19</v>
      </c>
      <c r="D35" s="169">
        <f>1000*'1 Utsläpp'!D35/'6 FV'!D35</f>
        <v>6.1154644094257042</v>
      </c>
      <c r="E35" s="169">
        <f>1000*'1 Utsläpp'!E35/'6 FV'!E35</f>
        <v>6.0939467970552892</v>
      </c>
      <c r="F35" s="169">
        <f>1000*'1 Utsläpp'!F35/'6 FV'!F35</f>
        <v>6.1405519263540072</v>
      </c>
      <c r="G35" s="169">
        <f>1000*'1 Utsläpp'!G35/'6 FV'!G35</f>
        <v>5.5111234952224954</v>
      </c>
      <c r="H35" s="169">
        <f>1000*'1 Utsläpp'!H35/'6 FV'!H35</f>
        <v>6.3418918327410241</v>
      </c>
      <c r="I35" s="169">
        <f>1000*'1 Utsläpp'!I35/'6 FV'!I35</f>
        <v>6.1441261967992578</v>
      </c>
      <c r="J35" s="169">
        <f>1000*'1 Utsläpp'!J35/'6 FV'!J35</f>
        <v>6.6353377663688988</v>
      </c>
      <c r="K35" s="169">
        <f>1000*'1 Utsläpp'!K35/'6 FV'!K35</f>
        <v>5.6248412505424525</v>
      </c>
      <c r="L35" s="169">
        <f>1000*'1 Utsläpp'!L35/'6 FV'!L35</f>
        <v>6.0697076719800034</v>
      </c>
      <c r="M35" s="169">
        <f>1000*'1 Utsläpp'!M35/'6 FV'!M35</f>
        <v>5.93727810826047</v>
      </c>
      <c r="N35" s="169">
        <f>1000*'1 Utsläpp'!N35/'6 FV'!N35</f>
        <v>6.6115152274053397</v>
      </c>
      <c r="O35" s="169">
        <f>1000*'1 Utsläpp'!O35/'6 FV'!O35</f>
        <v>6.0905438222120667</v>
      </c>
      <c r="P35" s="169">
        <f>1000*'1 Utsläpp'!P35/'6 FV'!P35</f>
        <v>5.9268202944716029</v>
      </c>
      <c r="Q35" s="169">
        <f>1000*'1 Utsläpp'!Q35/'6 FV'!Q35</f>
        <v>6.0482911191997388</v>
      </c>
      <c r="R35" s="169">
        <f>1000*'1 Utsläpp'!R35/'6 FV'!R35</f>
        <v>6.3584670741703686</v>
      </c>
      <c r="S35" s="169">
        <f>1000*'1 Utsläpp'!S35/'6 FV'!S35</f>
        <v>6.0028415412896674</v>
      </c>
      <c r="T35" s="169">
        <f>1000*'1 Utsläpp'!T35/'6 FV'!T35</f>
        <v>5.6414629216160117</v>
      </c>
      <c r="U35" s="169">
        <f>1000*'1 Utsläpp'!U35/'6 FV'!U35</f>
        <v>5.8624815599869864</v>
      </c>
      <c r="V35" s="169">
        <f>1000*'1 Utsläpp'!V35/'6 FV'!V35</f>
        <v>6.1032296946662568</v>
      </c>
      <c r="W35" s="169">
        <f>1000*'1 Utsläpp'!W35/'6 FV'!W35</f>
        <v>6.0056654647482146</v>
      </c>
      <c r="X35" s="169">
        <f>1000*'1 Utsläpp'!X35/'6 FV'!X35</f>
        <v>5.3517008662544603</v>
      </c>
      <c r="Y35" s="169">
        <f>1000*'1 Utsläpp'!Y35/'6 FV'!Y35</f>
        <v>5.5269240011188607</v>
      </c>
      <c r="Z35" s="169">
        <f>1000*'1 Utsläpp'!Z35/'6 FV'!Z35</f>
        <v>5.6735227509107915</v>
      </c>
      <c r="AA35" s="169">
        <f>1000*'1 Utsläpp'!AA35/'6 FV'!AA35</f>
        <v>5.4262506466152267</v>
      </c>
      <c r="AB35" s="169">
        <f>1000*'1 Utsläpp'!AB35/'6 FV'!AB35</f>
        <v>5.1376215602974815</v>
      </c>
      <c r="AC35" s="169">
        <f>1000*'1 Utsläpp'!AC35/'6 FV'!AC35</f>
        <v>5.7574685881088721</v>
      </c>
      <c r="AD35" s="169">
        <f>1000*'1 Utsläpp'!AD35/'6 FV'!AD35</f>
        <v>5.8183983005820776</v>
      </c>
      <c r="AE35" s="169">
        <f>1000*'1 Utsläpp'!AE35/'6 FV'!AE35</f>
        <v>5.8014128709427384</v>
      </c>
      <c r="AF35" s="169">
        <f>1000*'1 Utsläpp'!AF35/'6 FV'!AF35</f>
        <v>5.1699227519138056</v>
      </c>
      <c r="AG35" s="169">
        <f>1000*'1 Utsläpp'!AG35/'6 FV'!AG35</f>
        <v>5.5315994022189248</v>
      </c>
      <c r="AH35" s="169">
        <f>1000*'1 Utsläpp'!AH35/'6 FV'!AH35</f>
        <v>5.4187818895026192</v>
      </c>
      <c r="AI35" s="169">
        <f>1000*'1 Utsläpp'!AI35/'6 FV'!AI35</f>
        <v>5.091961582293643</v>
      </c>
      <c r="AJ35" s="169">
        <f>1000*'1 Utsläpp'!AJ35/'6 FV'!AJ35</f>
        <v>4.6163819410857938</v>
      </c>
      <c r="AK35" s="169">
        <f>1000*'1 Utsläpp'!AK35/'6 FV'!AK35</f>
        <v>5.1362941539506899</v>
      </c>
      <c r="AL35" s="169">
        <f>1000*'1 Utsläpp'!AL35/'6 FV'!AL35</f>
        <v>5.1995199431404293</v>
      </c>
      <c r="AM35" s="169">
        <f>1000*'1 Utsläpp'!AM35/'6 FV'!AM35</f>
        <v>4.6289433374693649</v>
      </c>
      <c r="AN35" s="169">
        <f>1000*'1 Utsläpp'!AN35/'6 FV'!AN35</f>
        <v>4.5630332208525557</v>
      </c>
      <c r="AO35" s="169">
        <f>1000*'1 Utsläpp'!AO35/'6 FV'!AO35</f>
        <v>4.9914586926407187</v>
      </c>
      <c r="AP35" s="169">
        <f>1000*'1 Utsläpp'!AP35/'6 FV'!AP35</f>
        <v>4.6186746383240633</v>
      </c>
      <c r="AQ35" s="169">
        <f>1000*'1 Utsläpp'!AQ35/'6 FV'!AQ35</f>
        <v>4.4447068783906216</v>
      </c>
      <c r="AR35" s="169">
        <f>1000*'1 Utsläpp'!AR35/'6 FV'!AR35</f>
        <v>4.2972880797733763</v>
      </c>
      <c r="AS35" s="169">
        <f>1000*'1 Utsläpp'!AS35/'6 FV'!AS35</f>
        <v>4.7618501537384992</v>
      </c>
      <c r="AT35" s="169">
        <f>1000*'1 Utsläpp'!AT35/'6 FV'!AT35</f>
        <v>4.6156122459473812</v>
      </c>
      <c r="AU35" s="169">
        <f>1000*'1 Utsläpp'!AU35/'6 FV'!AU35</f>
        <v>4.1444724370748665</v>
      </c>
      <c r="AV35" s="169">
        <f>1000*'1 Utsläpp'!AV35/'6 FV'!AV35</f>
        <v>3.9340955969199443</v>
      </c>
      <c r="AW35" s="169">
        <f>1000*'1 Utsläpp'!AW35/'6 FV'!AW35</f>
        <v>4.5036006604618528</v>
      </c>
      <c r="AX35" s="169">
        <f>1000*'1 Utsläpp'!AX35/'6 FV'!AX35</f>
        <v>4.5228600594857831</v>
      </c>
      <c r="AY35" s="169">
        <f>1000*'1 Utsläpp'!AY35/'6 FV'!AY35</f>
        <v>4.1181887096263701</v>
      </c>
      <c r="AZ35" s="169">
        <f>1000*'1 Utsläpp'!AZ35/'6 FV'!AZ35</f>
        <v>3.7900617157178358</v>
      </c>
      <c r="BA35" s="294">
        <f>1000*'1 Utsläpp'!BA35/'6 FV'!BA35</f>
        <v>4.875616187631465</v>
      </c>
      <c r="BB35" s="287"/>
      <c r="BC35" s="365">
        <f t="shared" si="8"/>
        <v>-5.8238703997322117E-2</v>
      </c>
      <c r="BD35" s="393">
        <f t="shared" si="9"/>
        <v>-4.6000288300642178E-2</v>
      </c>
      <c r="BE35" s="393">
        <f t="shared" si="10"/>
        <v>-6.6304570390640638E-4</v>
      </c>
      <c r="BF35" s="393">
        <f t="shared" si="11"/>
        <v>-6.7548760701283128E-2</v>
      </c>
      <c r="BG35" s="393">
        <f t="shared" si="12"/>
        <v>-8.4516671005353095E-2</v>
      </c>
      <c r="BH35" s="393">
        <f t="shared" si="13"/>
        <v>-5.4233015516856664E-2</v>
      </c>
      <c r="BI35" s="393">
        <f t="shared" si="7"/>
        <v>-2.0095315966595084E-2</v>
      </c>
      <c r="BJ35" s="393">
        <f t="shared" si="7"/>
        <v>-6.3418753164751207E-3</v>
      </c>
      <c r="BK35" s="393">
        <f t="shared" si="7"/>
        <v>-3.6611688164078782E-2</v>
      </c>
      <c r="BL35" s="394">
        <f t="shared" si="7"/>
        <v>8.2604021807622052E-2</v>
      </c>
    </row>
    <row r="36" spans="1:64" s="101" customFormat="1" x14ac:dyDescent="0.3">
      <c r="A36" s="133">
        <v>32</v>
      </c>
      <c r="B36" s="133" t="s">
        <v>29</v>
      </c>
      <c r="C36" s="133" t="s">
        <v>20</v>
      </c>
      <c r="D36" s="169">
        <f>1000*'1 Utsläpp'!D36/'6 FV'!D36</f>
        <v>4.2645134897057995</v>
      </c>
      <c r="E36" s="169">
        <f>1000*'1 Utsläpp'!E36/'6 FV'!E36</f>
        <v>4.0526084428601976</v>
      </c>
      <c r="F36" s="169">
        <f>1000*'1 Utsläpp'!F36/'6 FV'!F36</f>
        <v>4.1199322957089972</v>
      </c>
      <c r="G36" s="169">
        <f>1000*'1 Utsläpp'!G36/'6 FV'!G36</f>
        <v>3.6495066079726111</v>
      </c>
      <c r="H36" s="169">
        <f>1000*'1 Utsläpp'!H36/'6 FV'!H36</f>
        <v>3.9833588626041232</v>
      </c>
      <c r="I36" s="169">
        <f>1000*'1 Utsläpp'!I36/'6 FV'!I36</f>
        <v>3.8417626995714618</v>
      </c>
      <c r="J36" s="169">
        <f>1000*'1 Utsläpp'!J36/'6 FV'!J36</f>
        <v>4.3014917131976365</v>
      </c>
      <c r="K36" s="169">
        <f>1000*'1 Utsläpp'!K36/'6 FV'!K36</f>
        <v>3.6943415724785496</v>
      </c>
      <c r="L36" s="169">
        <f>1000*'1 Utsläpp'!L36/'6 FV'!L36</f>
        <v>4.6019536655768487</v>
      </c>
      <c r="M36" s="169">
        <f>1000*'1 Utsläpp'!M36/'6 FV'!M36</f>
        <v>3.8163203301424153</v>
      </c>
      <c r="N36" s="169">
        <f>1000*'1 Utsläpp'!N36/'6 FV'!N36</f>
        <v>4.1821119361772476</v>
      </c>
      <c r="O36" s="169">
        <f>1000*'1 Utsläpp'!O36/'6 FV'!O36</f>
        <v>3.7755847838994709</v>
      </c>
      <c r="P36" s="169">
        <f>1000*'1 Utsläpp'!P36/'6 FV'!P36</f>
        <v>4.6675881189476307</v>
      </c>
      <c r="Q36" s="169">
        <f>1000*'1 Utsläpp'!Q36/'6 FV'!Q36</f>
        <v>3.9412928049365998</v>
      </c>
      <c r="R36" s="169">
        <f>1000*'1 Utsläpp'!R36/'6 FV'!R36</f>
        <v>4.0979648662652073</v>
      </c>
      <c r="S36" s="169">
        <f>1000*'1 Utsläpp'!S36/'6 FV'!S36</f>
        <v>3.5942391008258352</v>
      </c>
      <c r="T36" s="169">
        <f>1000*'1 Utsläpp'!T36/'6 FV'!T36</f>
        <v>4.0626235070081131</v>
      </c>
      <c r="U36" s="169">
        <f>1000*'1 Utsläpp'!U36/'6 FV'!U36</f>
        <v>3.3548392422644566</v>
      </c>
      <c r="V36" s="169">
        <f>1000*'1 Utsläpp'!V36/'6 FV'!V36</f>
        <v>3.6617464393932662</v>
      </c>
      <c r="W36" s="169">
        <f>1000*'1 Utsläpp'!W36/'6 FV'!W36</f>
        <v>3.4743423234495423</v>
      </c>
      <c r="X36" s="169">
        <f>1000*'1 Utsläpp'!X36/'6 FV'!X36</f>
        <v>4.0732088777719682</v>
      </c>
      <c r="Y36" s="169">
        <f>1000*'1 Utsläpp'!Y36/'6 FV'!Y36</f>
        <v>3.361522019315748</v>
      </c>
      <c r="Z36" s="169">
        <f>1000*'1 Utsläpp'!Z36/'6 FV'!Z36</f>
        <v>3.5504915087344751</v>
      </c>
      <c r="AA36" s="169">
        <f>1000*'1 Utsläpp'!AA36/'6 FV'!AA36</f>
        <v>3.2442193996048152</v>
      </c>
      <c r="AB36" s="169">
        <f>1000*'1 Utsläpp'!AB36/'6 FV'!AB36</f>
        <v>3.6940428342949763</v>
      </c>
      <c r="AC36" s="169">
        <f>1000*'1 Utsläpp'!AC36/'6 FV'!AC36</f>
        <v>3.3104961552418306</v>
      </c>
      <c r="AD36" s="169">
        <f>1000*'1 Utsläpp'!AD36/'6 FV'!AD36</f>
        <v>3.5313225883916193</v>
      </c>
      <c r="AE36" s="169">
        <f>1000*'1 Utsläpp'!AE36/'6 FV'!AE36</f>
        <v>3.1927674947269962</v>
      </c>
      <c r="AF36" s="169">
        <f>1000*'1 Utsläpp'!AF36/'6 FV'!AF36</f>
        <v>3.4008297881727847</v>
      </c>
      <c r="AG36" s="169">
        <f>1000*'1 Utsläpp'!AG36/'6 FV'!AG36</f>
        <v>2.9976522841205289</v>
      </c>
      <c r="AH36" s="169">
        <f>1000*'1 Utsläpp'!AH36/'6 FV'!AH36</f>
        <v>3.3774663701689538</v>
      </c>
      <c r="AI36" s="169">
        <f>1000*'1 Utsläpp'!AI36/'6 FV'!AI36</f>
        <v>2.9953582854298078</v>
      </c>
      <c r="AJ36" s="169">
        <f>1000*'1 Utsläpp'!AJ36/'6 FV'!AJ36</f>
        <v>2.9899130474285998</v>
      </c>
      <c r="AK36" s="169">
        <f>1000*'1 Utsläpp'!AK36/'6 FV'!AK36</f>
        <v>2.8196659786076927</v>
      </c>
      <c r="AL36" s="169">
        <f>1000*'1 Utsläpp'!AL36/'6 FV'!AL36</f>
        <v>3.1685906750890336</v>
      </c>
      <c r="AM36" s="169">
        <f>1000*'1 Utsläpp'!AM36/'6 FV'!AM36</f>
        <v>3.0445114852572575</v>
      </c>
      <c r="AN36" s="169">
        <f>1000*'1 Utsläpp'!AN36/'6 FV'!AN36</f>
        <v>2.885947062018503</v>
      </c>
      <c r="AO36" s="169">
        <f>1000*'1 Utsläpp'!AO36/'6 FV'!AO36</f>
        <v>2.6427049979143917</v>
      </c>
      <c r="AP36" s="169">
        <f>1000*'1 Utsläpp'!AP36/'6 FV'!AP36</f>
        <v>2.934616482901427</v>
      </c>
      <c r="AQ36" s="169">
        <f>1000*'1 Utsläpp'!AQ36/'6 FV'!AQ36</f>
        <v>2.5388067365873357</v>
      </c>
      <c r="AR36" s="169">
        <f>1000*'1 Utsläpp'!AR36/'6 FV'!AR36</f>
        <v>2.6033083816713489</v>
      </c>
      <c r="AS36" s="169">
        <f>1000*'1 Utsläpp'!AS36/'6 FV'!AS36</f>
        <v>2.4512044106341366</v>
      </c>
      <c r="AT36" s="169">
        <f>1000*'1 Utsläpp'!AT36/'6 FV'!AT36</f>
        <v>2.9080393430270508</v>
      </c>
      <c r="AU36" s="169">
        <f>1000*'1 Utsläpp'!AU36/'6 FV'!AU36</f>
        <v>2.5912304861511153</v>
      </c>
      <c r="AV36" s="169">
        <f>1000*'1 Utsläpp'!AV36/'6 FV'!AV36</f>
        <v>2.6131343809679839</v>
      </c>
      <c r="AW36" s="169">
        <f>1000*'1 Utsläpp'!AW36/'6 FV'!AW36</f>
        <v>2.3363162280085708</v>
      </c>
      <c r="AX36" s="169">
        <f>1000*'1 Utsläpp'!AX36/'6 FV'!AX36</f>
        <v>2.7098050786652097</v>
      </c>
      <c r="AY36" s="169">
        <f>1000*'1 Utsläpp'!AY36/'6 FV'!AY36</f>
        <v>2.5589515460555901</v>
      </c>
      <c r="AZ36" s="169">
        <f>1000*'1 Utsläpp'!AZ36/'6 FV'!AZ36</f>
        <v>2.4643068586322525</v>
      </c>
      <c r="BA36" s="294">
        <f>1000*'1 Utsläpp'!BA36/'6 FV'!BA36</f>
        <v>2.070477779616152</v>
      </c>
      <c r="BB36" s="287"/>
      <c r="BC36" s="365">
        <f t="shared" si="8"/>
        <v>-9.7936197121186841E-2</v>
      </c>
      <c r="BD36" s="393">
        <f t="shared" si="9"/>
        <v>-7.246385329856575E-2</v>
      </c>
      <c r="BE36" s="393">
        <f t="shared" si="10"/>
        <v>-9.0564269740963654E-3</v>
      </c>
      <c r="BF36" s="393">
        <f t="shared" si="11"/>
        <v>2.0648972136511512E-2</v>
      </c>
      <c r="BG36" s="393">
        <f t="shared" si="12"/>
        <v>3.7744277112212732E-3</v>
      </c>
      <c r="BH36" s="393">
        <f t="shared" si="13"/>
        <v>-4.6870094606203727E-2</v>
      </c>
      <c r="BI36" s="393">
        <f t="shared" si="7"/>
        <v>-6.8167669339539994E-2</v>
      </c>
      <c r="BJ36" s="393">
        <f t="shared" si="7"/>
        <v>-1.2456993026301877E-2</v>
      </c>
      <c r="BK36" s="393">
        <f t="shared" si="7"/>
        <v>-5.6953642881772182E-2</v>
      </c>
      <c r="BL36" s="394">
        <f t="shared" si="7"/>
        <v>-0.11378530235139195</v>
      </c>
    </row>
    <row r="37" spans="1:64" s="101" customFormat="1" x14ac:dyDescent="0.3">
      <c r="A37" s="133">
        <v>33</v>
      </c>
      <c r="B37" s="133" t="s">
        <v>183</v>
      </c>
      <c r="C37" s="133" t="s">
        <v>50</v>
      </c>
      <c r="D37" s="169">
        <f>1000*'1 Utsläpp'!D37/'6 FV'!D37</f>
        <v>0.39824166460732796</v>
      </c>
      <c r="E37" s="169">
        <f>1000*'1 Utsläpp'!E37/'6 FV'!E37</f>
        <v>0.37029616813437016</v>
      </c>
      <c r="F37" s="169">
        <f>1000*'1 Utsläpp'!F37/'6 FV'!F37</f>
        <v>0.44015360232878215</v>
      </c>
      <c r="G37" s="169">
        <f>1000*'1 Utsläpp'!G37/'6 FV'!G37</f>
        <v>0.3738685042847229</v>
      </c>
      <c r="H37" s="169">
        <f>1000*'1 Utsläpp'!H37/'6 FV'!H37</f>
        <v>0.39350161272028494</v>
      </c>
      <c r="I37" s="169">
        <f>1000*'1 Utsläpp'!I37/'6 FV'!I37</f>
        <v>0.36072290647100419</v>
      </c>
      <c r="J37" s="169">
        <f>1000*'1 Utsläpp'!J37/'6 FV'!J37</f>
        <v>0.44573064251312511</v>
      </c>
      <c r="K37" s="169">
        <f>1000*'1 Utsläpp'!K37/'6 FV'!K37</f>
        <v>0.37800201481273854</v>
      </c>
      <c r="L37" s="169">
        <f>1000*'1 Utsläpp'!L37/'6 FV'!L37</f>
        <v>0.41617332568758386</v>
      </c>
      <c r="M37" s="169">
        <f>1000*'1 Utsläpp'!M37/'6 FV'!M37</f>
        <v>0.37202840051847491</v>
      </c>
      <c r="N37" s="169">
        <f>1000*'1 Utsläpp'!N37/'6 FV'!N37</f>
        <v>0.45975847134060233</v>
      </c>
      <c r="O37" s="169">
        <f>1000*'1 Utsläpp'!O37/'6 FV'!O37</f>
        <v>0.41672346633057644</v>
      </c>
      <c r="P37" s="169">
        <f>1000*'1 Utsläpp'!P37/'6 FV'!P37</f>
        <v>0.40288996819474399</v>
      </c>
      <c r="Q37" s="169">
        <f>1000*'1 Utsläpp'!Q37/'6 FV'!Q37</f>
        <v>0.36307835297251001</v>
      </c>
      <c r="R37" s="169">
        <f>1000*'1 Utsläpp'!R37/'6 FV'!R37</f>
        <v>0.43868389061895274</v>
      </c>
      <c r="S37" s="169">
        <f>1000*'1 Utsläpp'!S37/'6 FV'!S37</f>
        <v>0.37853274719407409</v>
      </c>
      <c r="T37" s="169">
        <f>1000*'1 Utsläpp'!T37/'6 FV'!T37</f>
        <v>0.39866428710723606</v>
      </c>
      <c r="U37" s="169">
        <f>1000*'1 Utsläpp'!U37/'6 FV'!U37</f>
        <v>0.34547439341793634</v>
      </c>
      <c r="V37" s="169">
        <f>1000*'1 Utsläpp'!V37/'6 FV'!V37</f>
        <v>0.4143084464783916</v>
      </c>
      <c r="W37" s="169">
        <f>1000*'1 Utsläpp'!W37/'6 FV'!W37</f>
        <v>0.37130901226969237</v>
      </c>
      <c r="X37" s="169">
        <f>1000*'1 Utsläpp'!X37/'6 FV'!X37</f>
        <v>0.37981478978759803</v>
      </c>
      <c r="Y37" s="169">
        <f>1000*'1 Utsläpp'!Y37/'6 FV'!Y37</f>
        <v>0.35215744884430455</v>
      </c>
      <c r="Z37" s="169">
        <f>1000*'1 Utsläpp'!Z37/'6 FV'!Z37</f>
        <v>0.41100466394078355</v>
      </c>
      <c r="AA37" s="169">
        <f>1000*'1 Utsläpp'!AA37/'6 FV'!AA37</f>
        <v>0.36042159241609817</v>
      </c>
      <c r="AB37" s="169">
        <f>1000*'1 Utsläpp'!AB37/'6 FV'!AB37</f>
        <v>0.3612121943666865</v>
      </c>
      <c r="AC37" s="169">
        <f>1000*'1 Utsläpp'!AC37/'6 FV'!AC37</f>
        <v>0.34584122105996484</v>
      </c>
      <c r="AD37" s="169">
        <f>1000*'1 Utsläpp'!AD37/'6 FV'!AD37</f>
        <v>0.39269097197449343</v>
      </c>
      <c r="AE37" s="169">
        <f>1000*'1 Utsläpp'!AE37/'6 FV'!AE37</f>
        <v>0.35390182854690144</v>
      </c>
      <c r="AF37" s="169">
        <f>1000*'1 Utsläpp'!AF37/'6 FV'!AF37</f>
        <v>0.36462628020731447</v>
      </c>
      <c r="AG37" s="169">
        <f>1000*'1 Utsläpp'!AG37/'6 FV'!AG37</f>
        <v>0.3416356524480787</v>
      </c>
      <c r="AH37" s="169">
        <f>1000*'1 Utsläpp'!AH37/'6 FV'!AH37</f>
        <v>0.3858111347204139</v>
      </c>
      <c r="AI37" s="169">
        <f>1000*'1 Utsläpp'!AI37/'6 FV'!AI37</f>
        <v>0.35112735783976007</v>
      </c>
      <c r="AJ37" s="169">
        <f>1000*'1 Utsläpp'!AJ37/'6 FV'!AJ37</f>
        <v>0.32591396228487846</v>
      </c>
      <c r="AK37" s="169">
        <f>1000*'1 Utsläpp'!AK37/'6 FV'!AK37</f>
        <v>0.31305303409670099</v>
      </c>
      <c r="AL37" s="169">
        <f>1000*'1 Utsläpp'!AL37/'6 FV'!AL37</f>
        <v>0.35814966997952857</v>
      </c>
      <c r="AM37" s="169">
        <f>1000*'1 Utsläpp'!AM37/'6 FV'!AM37</f>
        <v>0.32167129746752277</v>
      </c>
      <c r="AN37" s="169">
        <f>1000*'1 Utsläpp'!AN37/'6 FV'!AN37</f>
        <v>0.30811571997589526</v>
      </c>
      <c r="AO37" s="169">
        <f>1000*'1 Utsläpp'!AO37/'6 FV'!AO37</f>
        <v>0.29980168349268288</v>
      </c>
      <c r="AP37" s="169">
        <f>1000*'1 Utsläpp'!AP37/'6 FV'!AP37</f>
        <v>0.33327783350247697</v>
      </c>
      <c r="AQ37" s="169">
        <f>1000*'1 Utsläpp'!AQ37/'6 FV'!AQ37</f>
        <v>0.2945804029927348</v>
      </c>
      <c r="AR37" s="169">
        <f>1000*'1 Utsläpp'!AR37/'6 FV'!AR37</f>
        <v>0.29176326339823605</v>
      </c>
      <c r="AS37" s="169">
        <f>1000*'1 Utsläpp'!AS37/'6 FV'!AS37</f>
        <v>0.29089882893983232</v>
      </c>
      <c r="AT37" s="169">
        <f>1000*'1 Utsläpp'!AT37/'6 FV'!AT37</f>
        <v>0.32302225121287531</v>
      </c>
      <c r="AU37" s="169">
        <f>1000*'1 Utsläpp'!AU37/'6 FV'!AU37</f>
        <v>0.28796519052623437</v>
      </c>
      <c r="AV37" s="169">
        <f>1000*'1 Utsläpp'!AV37/'6 FV'!AV37</f>
        <v>0.28861513562814883</v>
      </c>
      <c r="AW37" s="169">
        <f>1000*'1 Utsläpp'!AW37/'6 FV'!AW37</f>
        <v>0.28888809925844966</v>
      </c>
      <c r="AX37" s="169">
        <f>1000*'1 Utsläpp'!AX37/'6 FV'!AX37</f>
        <v>0.32480360908594319</v>
      </c>
      <c r="AY37" s="169">
        <f>1000*'1 Utsläpp'!AY37/'6 FV'!AY37</f>
        <v>0.28686048330294772</v>
      </c>
      <c r="AZ37" s="169">
        <f>1000*'1 Utsläpp'!AZ37/'6 FV'!AZ37</f>
        <v>0.28056436235789051</v>
      </c>
      <c r="BA37" s="294">
        <f>1000*'1 Utsläpp'!BA37/'6 FV'!BA37</f>
        <v>0.28618882198380868</v>
      </c>
      <c r="BB37" s="287"/>
      <c r="BC37" s="365">
        <f t="shared" si="8"/>
        <v>-5.3072451411886767E-2</v>
      </c>
      <c r="BD37" s="393">
        <f t="shared" si="9"/>
        <v>-2.9695812408831457E-2</v>
      </c>
      <c r="BE37" s="393">
        <f t="shared" si="10"/>
        <v>-3.0771870369606935E-2</v>
      </c>
      <c r="BF37" s="393">
        <f t="shared" si="11"/>
        <v>-2.2456390171560647E-2</v>
      </c>
      <c r="BG37" s="393">
        <f t="shared" si="12"/>
        <v>-1.0790007396476953E-2</v>
      </c>
      <c r="BH37" s="393">
        <f t="shared" si="13"/>
        <v>-6.9121271086263203E-3</v>
      </c>
      <c r="BI37" s="393">
        <f t="shared" si="7"/>
        <v>5.5146599541651131E-3</v>
      </c>
      <c r="BJ37" s="393">
        <f t="shared" si="7"/>
        <v>-3.8362526431332533E-3</v>
      </c>
      <c r="BK37" s="393">
        <f t="shared" si="7"/>
        <v>-2.7894494350535148E-2</v>
      </c>
      <c r="BL37" s="394">
        <f t="shared" si="7"/>
        <v>-9.3436776439381752E-3</v>
      </c>
    </row>
    <row r="38" spans="1:64" s="101" customFormat="1" x14ac:dyDescent="0.3">
      <c r="A38" s="133">
        <v>34</v>
      </c>
      <c r="B38" s="133" t="s">
        <v>26</v>
      </c>
      <c r="C38" s="133" t="s">
        <v>47</v>
      </c>
      <c r="D38" s="169">
        <f>1000*'1 Utsläpp'!D38/'6 FV'!D38</f>
        <v>1.2793255699303996</v>
      </c>
      <c r="E38" s="169">
        <f>1000*'1 Utsläpp'!E38/'6 FV'!E38</f>
        <v>1.3239596496659092</v>
      </c>
      <c r="F38" s="169">
        <f>1000*'1 Utsläpp'!F38/'6 FV'!F38</f>
        <v>1.594206496749029</v>
      </c>
      <c r="G38" s="169">
        <f>1000*'1 Utsläpp'!G38/'6 FV'!G38</f>
        <v>1.403727803838859</v>
      </c>
      <c r="H38" s="169">
        <f>1000*'1 Utsläpp'!H38/'6 FV'!H38</f>
        <v>1.5555885064443944</v>
      </c>
      <c r="I38" s="169">
        <f>1000*'1 Utsläpp'!I38/'6 FV'!I38</f>
        <v>1.6379781118015029</v>
      </c>
      <c r="J38" s="169">
        <f>1000*'1 Utsläpp'!J38/'6 FV'!J38</f>
        <v>1.9013907283635947</v>
      </c>
      <c r="K38" s="169">
        <f>1000*'1 Utsläpp'!K38/'6 FV'!K38</f>
        <v>1.6340187781206197</v>
      </c>
      <c r="L38" s="169">
        <f>1000*'1 Utsläpp'!L38/'6 FV'!L38</f>
        <v>1.2203050539137998</v>
      </c>
      <c r="M38" s="169">
        <f>1000*'1 Utsläpp'!M38/'6 FV'!M38</f>
        <v>1.2223940280947809</v>
      </c>
      <c r="N38" s="169">
        <f>1000*'1 Utsläpp'!N38/'6 FV'!N38</f>
        <v>1.5451674362961163</v>
      </c>
      <c r="O38" s="169">
        <f>1000*'1 Utsläpp'!O38/'6 FV'!O38</f>
        <v>1.3957756530415288</v>
      </c>
      <c r="P38" s="169">
        <f>1000*'1 Utsläpp'!P38/'6 FV'!P38</f>
        <v>1.2532743646523747</v>
      </c>
      <c r="Q38" s="169">
        <f>1000*'1 Utsläpp'!Q38/'6 FV'!Q38</f>
        <v>1.3128297425032298</v>
      </c>
      <c r="R38" s="169">
        <f>1000*'1 Utsläpp'!R38/'6 FV'!R38</f>
        <v>1.5612819862486471</v>
      </c>
      <c r="S38" s="169">
        <f>1000*'1 Utsläpp'!S38/'6 FV'!S38</f>
        <v>1.3296230022337037</v>
      </c>
      <c r="T38" s="169">
        <f>1000*'1 Utsläpp'!T38/'6 FV'!T38</f>
        <v>1.1077246409759365</v>
      </c>
      <c r="U38" s="169">
        <f>1000*'1 Utsläpp'!U38/'6 FV'!U38</f>
        <v>1.1610369238263829</v>
      </c>
      <c r="V38" s="169">
        <f>1000*'1 Utsläpp'!V38/'6 FV'!V38</f>
        <v>1.4211754443574141</v>
      </c>
      <c r="W38" s="169">
        <f>1000*'1 Utsläpp'!W38/'6 FV'!W38</f>
        <v>1.210631233627083</v>
      </c>
      <c r="X38" s="169">
        <f>1000*'1 Utsläpp'!X38/'6 FV'!X38</f>
        <v>0.98182560050657663</v>
      </c>
      <c r="Y38" s="169">
        <f>1000*'1 Utsläpp'!Y38/'6 FV'!Y38</f>
        <v>1.0411040107665608</v>
      </c>
      <c r="Z38" s="169">
        <f>1000*'1 Utsläpp'!Z38/'6 FV'!Z38</f>
        <v>1.2857992254229225</v>
      </c>
      <c r="AA38" s="169">
        <f>1000*'1 Utsläpp'!AA38/'6 FV'!AA38</f>
        <v>1.0754141132327371</v>
      </c>
      <c r="AB38" s="169">
        <f>1000*'1 Utsläpp'!AB38/'6 FV'!AB38</f>
        <v>0.99660400030918606</v>
      </c>
      <c r="AC38" s="169">
        <f>1000*'1 Utsläpp'!AC38/'6 FV'!AC38</f>
        <v>1.0750573995068646</v>
      </c>
      <c r="AD38" s="169">
        <f>1000*'1 Utsläpp'!AD38/'6 FV'!AD38</f>
        <v>1.3149143622015078</v>
      </c>
      <c r="AE38" s="169">
        <f>1000*'1 Utsläpp'!AE38/'6 FV'!AE38</f>
        <v>1.0721179324212415</v>
      </c>
      <c r="AF38" s="169">
        <f>1000*'1 Utsläpp'!AF38/'6 FV'!AF38</f>
        <v>1.0958759438432131</v>
      </c>
      <c r="AG38" s="169">
        <f>1000*'1 Utsläpp'!AG38/'6 FV'!AG38</f>
        <v>1.1163771632467021</v>
      </c>
      <c r="AH38" s="169">
        <f>1000*'1 Utsläpp'!AH38/'6 FV'!AH38</f>
        <v>1.3665402986528588</v>
      </c>
      <c r="AI38" s="169">
        <f>1000*'1 Utsläpp'!AI38/'6 FV'!AI38</f>
        <v>1.2252865326934839</v>
      </c>
      <c r="AJ38" s="169">
        <f>1000*'1 Utsläpp'!AJ38/'6 FV'!AJ38</f>
        <v>0.98934726081328506</v>
      </c>
      <c r="AK38" s="169">
        <f>1000*'1 Utsläpp'!AK38/'6 FV'!AK38</f>
        <v>1.0568976245410926</v>
      </c>
      <c r="AL38" s="169">
        <f>1000*'1 Utsläpp'!AL38/'6 FV'!AL38</f>
        <v>1.3254096891718889</v>
      </c>
      <c r="AM38" s="169">
        <f>1000*'1 Utsläpp'!AM38/'6 FV'!AM38</f>
        <v>1.1427251634530249</v>
      </c>
      <c r="AN38" s="169">
        <f>1000*'1 Utsläpp'!AN38/'6 FV'!AN38</f>
        <v>1.0150769879967303</v>
      </c>
      <c r="AO38" s="169">
        <f>1000*'1 Utsläpp'!AO38/'6 FV'!AO38</f>
        <v>1.0868697271203911</v>
      </c>
      <c r="AP38" s="169">
        <f>1000*'1 Utsläpp'!AP38/'6 FV'!AP38</f>
        <v>1.3464089122447565</v>
      </c>
      <c r="AQ38" s="169">
        <f>1000*'1 Utsläpp'!AQ38/'6 FV'!AQ38</f>
        <v>1.0999340436976246</v>
      </c>
      <c r="AR38" s="169">
        <f>1000*'1 Utsläpp'!AR38/'6 FV'!AR38</f>
        <v>0.90332618160180611</v>
      </c>
      <c r="AS38" s="169">
        <f>1000*'1 Utsläpp'!AS38/'6 FV'!AS38</f>
        <v>0.98088772189035567</v>
      </c>
      <c r="AT38" s="169">
        <f>1000*'1 Utsläpp'!AT38/'6 FV'!AT38</f>
        <v>1.213058851459855</v>
      </c>
      <c r="AU38" s="169">
        <f>1000*'1 Utsläpp'!AU38/'6 FV'!AU38</f>
        <v>0.98094979154516027</v>
      </c>
      <c r="AV38" s="169">
        <f>1000*'1 Utsläpp'!AV38/'6 FV'!AV38</f>
        <v>0.87270798303626462</v>
      </c>
      <c r="AW38" s="169">
        <f>1000*'1 Utsläpp'!AW38/'6 FV'!AW38</f>
        <v>0.93457928320394568</v>
      </c>
      <c r="AX38" s="169">
        <f>1000*'1 Utsläpp'!AX38/'6 FV'!AX38</f>
        <v>1.1829087461951087</v>
      </c>
      <c r="AY38" s="169">
        <f>1000*'1 Utsläpp'!AY38/'6 FV'!AY38</f>
        <v>0.94430786219412299</v>
      </c>
      <c r="AZ38" s="169">
        <f>1000*'1 Utsläpp'!AZ38/'6 FV'!AZ38</f>
        <v>0.79727883699463098</v>
      </c>
      <c r="BA38" s="294">
        <f>1000*'1 Utsläpp'!BA38/'6 FV'!BA38</f>
        <v>0.60096677280419697</v>
      </c>
      <c r="BB38" s="287"/>
      <c r="BC38" s="365">
        <f t="shared" si="8"/>
        <v>-0.11009096621869641</v>
      </c>
      <c r="BD38" s="393">
        <f t="shared" si="9"/>
        <v>-9.7511231185755443E-2</v>
      </c>
      <c r="BE38" s="393">
        <f t="shared" si="10"/>
        <v>-9.9041279043955432E-2</v>
      </c>
      <c r="BF38" s="393">
        <f t="shared" si="11"/>
        <v>-0.10817398809884771</v>
      </c>
      <c r="BG38" s="393">
        <f t="shared" si="12"/>
        <v>-3.3894953106803904E-2</v>
      </c>
      <c r="BH38" s="393">
        <f t="shared" si="13"/>
        <v>-4.7210743546840295E-2</v>
      </c>
      <c r="BI38" s="393">
        <f t="shared" si="7"/>
        <v>-2.4854610498462049E-2</v>
      </c>
      <c r="BJ38" s="393">
        <f t="shared" si="7"/>
        <v>-3.7353521726448458E-2</v>
      </c>
      <c r="BK38" s="393">
        <f t="shared" si="7"/>
        <v>-8.6431140207066548E-2</v>
      </c>
      <c r="BL38" s="394">
        <f>BA38/AW38-1</f>
        <v>-0.35696544573088629</v>
      </c>
    </row>
    <row r="39" spans="1:64" s="101" customFormat="1" x14ac:dyDescent="0.3">
      <c r="A39" s="133">
        <v>35</v>
      </c>
      <c r="B39" s="133" t="s">
        <v>26</v>
      </c>
      <c r="C39" s="133" t="s">
        <v>48</v>
      </c>
      <c r="D39" s="169">
        <f>1000*'1 Utsläpp'!D39/'6 FV'!D39</f>
        <v>0.94239645757358115</v>
      </c>
      <c r="E39" s="169">
        <f>1000*'1 Utsläpp'!E39/'6 FV'!E39</f>
        <v>0.9117450431788704</v>
      </c>
      <c r="F39" s="169">
        <f>1000*'1 Utsläpp'!F39/'6 FV'!F39</f>
        <v>1.1569090868480116</v>
      </c>
      <c r="G39" s="169">
        <f>1000*'1 Utsläpp'!G39/'6 FV'!G39</f>
        <v>1.0186265339684237</v>
      </c>
      <c r="H39" s="169">
        <f>1000*'1 Utsläpp'!H39/'6 FV'!H39</f>
        <v>0.94343934707365429</v>
      </c>
      <c r="I39" s="169">
        <f>1000*'1 Utsläpp'!I39/'6 FV'!I39</f>
        <v>0.87725443342579357</v>
      </c>
      <c r="J39" s="169">
        <f>1000*'1 Utsläpp'!J39/'6 FV'!J39</f>
        <v>1.1218427883116948</v>
      </c>
      <c r="K39" s="169">
        <f>1000*'1 Utsläpp'!K39/'6 FV'!K39</f>
        <v>1.0039569958180772</v>
      </c>
      <c r="L39" s="169">
        <f>1000*'1 Utsläpp'!L39/'6 FV'!L39</f>
        <v>1.0542309224933919</v>
      </c>
      <c r="M39" s="169">
        <f>1000*'1 Utsläpp'!M39/'6 FV'!M39</f>
        <v>0.86799421678711852</v>
      </c>
      <c r="N39" s="169">
        <f>1000*'1 Utsläpp'!N39/'6 FV'!N39</f>
        <v>1.1158676402769194</v>
      </c>
      <c r="O39" s="169">
        <f>1000*'1 Utsläpp'!O39/'6 FV'!O39</f>
        <v>1.1164002240411395</v>
      </c>
      <c r="P39" s="169">
        <f>1000*'1 Utsläpp'!P39/'6 FV'!P39</f>
        <v>0.91348157654152606</v>
      </c>
      <c r="Q39" s="169">
        <f>1000*'1 Utsläpp'!Q39/'6 FV'!Q39</f>
        <v>0.83305613152232549</v>
      </c>
      <c r="R39" s="169">
        <f>1000*'1 Utsläpp'!R39/'6 FV'!R39</f>
        <v>1.0779608864166013</v>
      </c>
      <c r="S39" s="169">
        <f>1000*'1 Utsläpp'!S39/'6 FV'!S39</f>
        <v>0.88915429237407695</v>
      </c>
      <c r="T39" s="169">
        <f>1000*'1 Utsläpp'!T39/'6 FV'!T39</f>
        <v>0.88146548550522374</v>
      </c>
      <c r="U39" s="169">
        <f>1000*'1 Utsläpp'!U39/'6 FV'!U39</f>
        <v>0.865538010557242</v>
      </c>
      <c r="V39" s="169">
        <f>1000*'1 Utsläpp'!V39/'6 FV'!V39</f>
        <v>1.1458482391444944</v>
      </c>
      <c r="W39" s="169">
        <f>1000*'1 Utsläpp'!W39/'6 FV'!W39</f>
        <v>0.98423991305522085</v>
      </c>
      <c r="X39" s="169">
        <f>1000*'1 Utsläpp'!X39/'6 FV'!X39</f>
        <v>0.80697911802412592</v>
      </c>
      <c r="Y39" s="169">
        <f>1000*'1 Utsläpp'!Y39/'6 FV'!Y39</f>
        <v>0.79349771785712764</v>
      </c>
      <c r="Z39" s="169">
        <f>1000*'1 Utsläpp'!Z39/'6 FV'!Z39</f>
        <v>0.99760140643556838</v>
      </c>
      <c r="AA39" s="169">
        <f>1000*'1 Utsläpp'!AA39/'6 FV'!AA39</f>
        <v>0.78342107268715011</v>
      </c>
      <c r="AB39" s="169">
        <f>1000*'1 Utsläpp'!AB39/'6 FV'!AB39</f>
        <v>0.7353477950218128</v>
      </c>
      <c r="AC39" s="169">
        <f>1000*'1 Utsläpp'!AC39/'6 FV'!AC39</f>
        <v>0.72394452711163482</v>
      </c>
      <c r="AD39" s="169">
        <f>1000*'1 Utsläpp'!AD39/'6 FV'!AD39</f>
        <v>0.94229445965945613</v>
      </c>
      <c r="AE39" s="169">
        <f>1000*'1 Utsläpp'!AE39/'6 FV'!AE39</f>
        <v>0.72972702061406125</v>
      </c>
      <c r="AF39" s="169">
        <f>1000*'1 Utsläpp'!AF39/'6 FV'!AF39</f>
        <v>0.66346305737199562</v>
      </c>
      <c r="AG39" s="169">
        <f>1000*'1 Utsläpp'!AG39/'6 FV'!AG39</f>
        <v>0.70776683669532392</v>
      </c>
      <c r="AH39" s="169">
        <f>1000*'1 Utsläpp'!AH39/'6 FV'!AH39</f>
        <v>0.90995199286376793</v>
      </c>
      <c r="AI39" s="169">
        <f>1000*'1 Utsläpp'!AI39/'6 FV'!AI39</f>
        <v>0.69954680021173354</v>
      </c>
      <c r="AJ39" s="169">
        <f>1000*'1 Utsläpp'!AJ39/'6 FV'!AJ39</f>
        <v>0.67551551525148945</v>
      </c>
      <c r="AK39" s="169">
        <f>1000*'1 Utsläpp'!AK39/'6 FV'!AK39</f>
        <v>0.63698818905965215</v>
      </c>
      <c r="AL39" s="169">
        <f>1000*'1 Utsläpp'!AL39/'6 FV'!AL39</f>
        <v>0.83650216943531386</v>
      </c>
      <c r="AM39" s="169">
        <f>1000*'1 Utsläpp'!AM39/'6 FV'!AM39</f>
        <v>0.6716685425714316</v>
      </c>
      <c r="AN39" s="169">
        <f>1000*'1 Utsläpp'!AN39/'6 FV'!AN39</f>
        <v>0.60910310228503728</v>
      </c>
      <c r="AO39" s="169">
        <f>1000*'1 Utsläpp'!AO39/'6 FV'!AO39</f>
        <v>0.62140519744982581</v>
      </c>
      <c r="AP39" s="169">
        <f>1000*'1 Utsläpp'!AP39/'6 FV'!AP39</f>
        <v>0.78100108118007949</v>
      </c>
      <c r="AQ39" s="169">
        <f>1000*'1 Utsläpp'!AQ39/'6 FV'!AQ39</f>
        <v>0.60124154341719815</v>
      </c>
      <c r="AR39" s="169">
        <f>1000*'1 Utsläpp'!AR39/'6 FV'!AR39</f>
        <v>0.56605022518294945</v>
      </c>
      <c r="AS39" s="169">
        <f>1000*'1 Utsläpp'!AS39/'6 FV'!AS39</f>
        <v>0.55981588316354836</v>
      </c>
      <c r="AT39" s="169">
        <f>1000*'1 Utsläpp'!AT39/'6 FV'!AT39</f>
        <v>0.72679627273287084</v>
      </c>
      <c r="AU39" s="169">
        <f>1000*'1 Utsläpp'!AU39/'6 FV'!AU39</f>
        <v>0.55925323801534788</v>
      </c>
      <c r="AV39" s="169">
        <f>1000*'1 Utsläpp'!AV39/'6 FV'!AV39</f>
        <v>0.54995048499638999</v>
      </c>
      <c r="AW39" s="169">
        <f>1000*'1 Utsläpp'!AW39/'6 FV'!AW39</f>
        <v>0.56017312732818714</v>
      </c>
      <c r="AX39" s="169">
        <f>1000*'1 Utsläpp'!AX39/'6 FV'!AX39</f>
        <v>0.71573000928334762</v>
      </c>
      <c r="AY39" s="169">
        <f>1000*'1 Utsläpp'!AY39/'6 FV'!AY39</f>
        <v>0.56293819613807772</v>
      </c>
      <c r="AZ39" s="169">
        <f>1000*'1 Utsläpp'!AZ39/'6 FV'!AZ39</f>
        <v>0.5446336155108833</v>
      </c>
      <c r="BA39" s="294">
        <f>1000*'1 Utsläpp'!BA39/'6 FV'!BA39</f>
        <v>0.53893443009208442</v>
      </c>
      <c r="BB39" s="287"/>
      <c r="BC39" s="365">
        <f t="shared" si="8"/>
        <v>-7.0682413109662168E-2</v>
      </c>
      <c r="BD39" s="393">
        <f t="shared" si="9"/>
        <v>-9.9112969345980351E-2</v>
      </c>
      <c r="BE39" s="393">
        <f t="shared" si="10"/>
        <v>-6.9404268128932856E-2</v>
      </c>
      <c r="BF39" s="393">
        <f t="shared" si="11"/>
        <v>-6.9836001622919808E-2</v>
      </c>
      <c r="BG39" s="393">
        <f t="shared" si="12"/>
        <v>-2.8442246765922552E-2</v>
      </c>
      <c r="BH39" s="393">
        <f t="shared" si="13"/>
        <v>6.3814581790699876E-4</v>
      </c>
      <c r="BI39" s="393">
        <f t="shared" si="7"/>
        <v>-1.522608723337604E-2</v>
      </c>
      <c r="BJ39" s="393">
        <f t="shared" si="7"/>
        <v>6.5890689087590992E-3</v>
      </c>
      <c r="BK39" s="393">
        <f t="shared" si="7"/>
        <v>-9.6679058034498944E-3</v>
      </c>
      <c r="BL39" s="394">
        <f t="shared" si="7"/>
        <v>-3.7914523564176017E-2</v>
      </c>
    </row>
    <row r="40" spans="1:64" s="101" customFormat="1" x14ac:dyDescent="0.3">
      <c r="A40" s="171">
        <v>36</v>
      </c>
      <c r="B40" s="171" t="s">
        <v>26</v>
      </c>
      <c r="C40" s="171" t="s">
        <v>371</v>
      </c>
      <c r="D40" s="172">
        <f>1000*'1 Utsläpp'!D40/'6 FV'!D40</f>
        <v>0.55976185167885018</v>
      </c>
      <c r="E40" s="172">
        <f>1000*'1 Utsläpp'!E40/'6 FV'!E40</f>
        <v>0.62332708631005407</v>
      </c>
      <c r="F40" s="172">
        <f>1000*'1 Utsläpp'!F40/'6 FV'!F40</f>
        <v>0.75339857119691189</v>
      </c>
      <c r="G40" s="172">
        <f>1000*'1 Utsläpp'!G40/'6 FV'!G40</f>
        <v>0.58098890629919731</v>
      </c>
      <c r="H40" s="172">
        <f>1000*'1 Utsläpp'!H40/'6 FV'!H40</f>
        <v>0.56590558307058447</v>
      </c>
      <c r="I40" s="172">
        <f>1000*'1 Utsläpp'!I40/'6 FV'!I40</f>
        <v>0.6227055569815676</v>
      </c>
      <c r="J40" s="172">
        <f>1000*'1 Utsläpp'!J40/'6 FV'!J40</f>
        <v>0.74542458678601642</v>
      </c>
      <c r="K40" s="172">
        <f>1000*'1 Utsläpp'!K40/'6 FV'!K40</f>
        <v>0.56907531110406739</v>
      </c>
      <c r="L40" s="172">
        <f>1000*'1 Utsläpp'!L40/'6 FV'!L40</f>
        <v>0.56392516267681891</v>
      </c>
      <c r="M40" s="172">
        <f>1000*'1 Utsläpp'!M40/'6 FV'!M40</f>
        <v>0.59729714992995231</v>
      </c>
      <c r="N40" s="172">
        <f>1000*'1 Utsläpp'!N40/'6 FV'!N40</f>
        <v>0.71989805366189852</v>
      </c>
      <c r="O40" s="172">
        <f>1000*'1 Utsläpp'!O40/'6 FV'!O40</f>
        <v>0.58025359731029158</v>
      </c>
      <c r="P40" s="172">
        <f>1000*'1 Utsläpp'!P40/'6 FV'!P40</f>
        <v>0.54466982127377273</v>
      </c>
      <c r="Q40" s="172">
        <f>1000*'1 Utsläpp'!Q40/'6 FV'!Q40</f>
        <v>0.59051055044342649</v>
      </c>
      <c r="R40" s="172">
        <f>1000*'1 Utsläpp'!R40/'6 FV'!R40</f>
        <v>0.69672628005948312</v>
      </c>
      <c r="S40" s="172">
        <f>1000*'1 Utsläpp'!S40/'6 FV'!S40</f>
        <v>0.52997170545933281</v>
      </c>
      <c r="T40" s="172">
        <f>1000*'1 Utsläpp'!T40/'6 FV'!T40</f>
        <v>0.54253162964014923</v>
      </c>
      <c r="U40" s="172">
        <f>1000*'1 Utsläpp'!U40/'6 FV'!U40</f>
        <v>0.59841886193912641</v>
      </c>
      <c r="V40" s="172">
        <f>1000*'1 Utsläpp'!V40/'6 FV'!V40</f>
        <v>0.71064609173455628</v>
      </c>
      <c r="W40" s="172">
        <f>1000*'1 Utsläpp'!W40/'6 FV'!W40</f>
        <v>0.56556003952043044</v>
      </c>
      <c r="X40" s="172">
        <f>1000*'1 Utsläpp'!X40/'6 FV'!X40</f>
        <v>0.5187308392870712</v>
      </c>
      <c r="Y40" s="172">
        <f>1000*'1 Utsläpp'!Y40/'6 FV'!Y40</f>
        <v>0.57912601428508659</v>
      </c>
      <c r="Z40" s="172">
        <f>1000*'1 Utsläpp'!Z40/'6 FV'!Z40</f>
        <v>0.68559314594345788</v>
      </c>
      <c r="AA40" s="172">
        <f>1000*'1 Utsläpp'!AA40/'6 FV'!AA40</f>
        <v>0.51997963426049509</v>
      </c>
      <c r="AB40" s="172">
        <f>1000*'1 Utsläpp'!AB40/'6 FV'!AB40</f>
        <v>0.48810626685974251</v>
      </c>
      <c r="AC40" s="172">
        <f>1000*'1 Utsläpp'!AC40/'6 FV'!AC40</f>
        <v>0.55957575400603199</v>
      </c>
      <c r="AD40" s="172">
        <f>1000*'1 Utsläpp'!AD40/'6 FV'!AD40</f>
        <v>0.65983908018978432</v>
      </c>
      <c r="AE40" s="172">
        <f>1000*'1 Utsläpp'!AE40/'6 FV'!AE40</f>
        <v>0.50676013800820774</v>
      </c>
      <c r="AF40" s="172">
        <f>1000*'1 Utsläpp'!AF40/'6 FV'!AF40</f>
        <v>0.47365765838848872</v>
      </c>
      <c r="AG40" s="172">
        <f>1000*'1 Utsläpp'!AG40/'6 FV'!AG40</f>
        <v>0.54705743292167841</v>
      </c>
      <c r="AH40" s="172">
        <f>1000*'1 Utsläpp'!AH40/'6 FV'!AH40</f>
        <v>0.66196202876765564</v>
      </c>
      <c r="AI40" s="172">
        <f>1000*'1 Utsläpp'!AI40/'6 FV'!AI40</f>
        <v>0.50444646373458313</v>
      </c>
      <c r="AJ40" s="172">
        <f>1000*'1 Utsläpp'!AJ40/'6 FV'!AJ40</f>
        <v>0.50180608171805274</v>
      </c>
      <c r="AK40" s="172">
        <f>1000*'1 Utsläpp'!AK40/'6 FV'!AK40</f>
        <v>0.54027521147999213</v>
      </c>
      <c r="AL40" s="172">
        <f>1000*'1 Utsläpp'!AL40/'6 FV'!AL40</f>
        <v>0.66242759419397879</v>
      </c>
      <c r="AM40" s="172">
        <f>1000*'1 Utsläpp'!AM40/'6 FV'!AM40</f>
        <v>0.51819055010964044</v>
      </c>
      <c r="AN40" s="172">
        <f>1000*'1 Utsläpp'!AN40/'6 FV'!AN40</f>
        <v>0.48141248472303627</v>
      </c>
      <c r="AO40" s="172">
        <f>1000*'1 Utsläpp'!AO40/'6 FV'!AO40</f>
        <v>0.54620448853359127</v>
      </c>
      <c r="AP40" s="172">
        <f>1000*'1 Utsläpp'!AP40/'6 FV'!AP40</f>
        <v>0.64920343544833958</v>
      </c>
      <c r="AQ40" s="172">
        <f>1000*'1 Utsläpp'!AQ40/'6 FV'!AQ40</f>
        <v>0.49520186623017609</v>
      </c>
      <c r="AR40" s="172">
        <f>1000*'1 Utsläpp'!AR40/'6 FV'!AR40</f>
        <v>0.43180740306305321</v>
      </c>
      <c r="AS40" s="172">
        <f>1000*'1 Utsläpp'!AS40/'6 FV'!AS40</f>
        <v>0.47746571462083653</v>
      </c>
      <c r="AT40" s="172">
        <f>1000*'1 Utsläpp'!AT40/'6 FV'!AT40</f>
        <v>0.58140124312517483</v>
      </c>
      <c r="AU40" s="172">
        <f>1000*'1 Utsläpp'!AU40/'6 FV'!AU40</f>
        <v>0.44815595058548707</v>
      </c>
      <c r="AV40" s="172">
        <f>1000*'1 Utsläpp'!AV40/'6 FV'!AV40</f>
        <v>0.43010911946299041</v>
      </c>
      <c r="AW40" s="172">
        <f>1000*'1 Utsläpp'!AW40/'6 FV'!AW40</f>
        <v>0.46835480880407188</v>
      </c>
      <c r="AX40" s="172">
        <f>1000*'1 Utsläpp'!AX40/'6 FV'!AX40</f>
        <v>0.57203518885837601</v>
      </c>
      <c r="AY40" s="172">
        <f>1000*'1 Utsläpp'!AY40/'6 FV'!AY40</f>
        <v>0.43855681183745088</v>
      </c>
      <c r="AZ40" s="172">
        <f>1000*'1 Utsläpp'!AZ40/'6 FV'!AZ40</f>
        <v>0.427279954914907</v>
      </c>
      <c r="BA40" s="295">
        <f>1000*'1 Utsläpp'!BA40/'6 FV'!BA40</f>
        <v>0.47426436075817369</v>
      </c>
      <c r="BB40" s="287"/>
      <c r="BC40" s="366">
        <f t="shared" si="8"/>
        <v>-0.10304070466415427</v>
      </c>
      <c r="BD40" s="362">
        <f t="shared" si="9"/>
        <v>-0.12584805756045581</v>
      </c>
      <c r="BE40" s="362">
        <f t="shared" si="10"/>
        <v>-0.10443905349382598</v>
      </c>
      <c r="BF40" s="362">
        <f t="shared" si="11"/>
        <v>-9.5003510392308366E-2</v>
      </c>
      <c r="BG40" s="362">
        <f t="shared" si="12"/>
        <v>-3.9329654563954319E-3</v>
      </c>
      <c r="BH40" s="362">
        <f t="shared" si="13"/>
        <v>-1.9081801138328358E-2</v>
      </c>
      <c r="BI40" s="362">
        <f t="shared" ref="BI40:BL41" si="14">AX40/AT40-1</f>
        <v>-1.6109450018465643E-2</v>
      </c>
      <c r="BJ40" s="362">
        <f t="shared" si="14"/>
        <v>-2.1419192884743699E-2</v>
      </c>
      <c r="BK40" s="362">
        <f t="shared" si="14"/>
        <v>-6.577783218397526E-3</v>
      </c>
      <c r="BL40" s="395">
        <f t="shared" si="14"/>
        <v>1.2617681815185522E-2</v>
      </c>
    </row>
    <row r="41" spans="1:64" s="101" customFormat="1" x14ac:dyDescent="0.3">
      <c r="A41" s="133"/>
      <c r="B41" s="133"/>
      <c r="C41" s="106" t="s">
        <v>258</v>
      </c>
      <c r="D41" s="273">
        <f>1000*'1 Utsläpp'!D42/'6 FV'!D41</f>
        <v>17.015747368654718</v>
      </c>
      <c r="E41" s="273">
        <f>1000*'1 Utsläpp'!E42/'6 FV'!E41</f>
        <v>15.563704804633581</v>
      </c>
      <c r="F41" s="273">
        <f>1000*'1 Utsläpp'!F42/'6 FV'!F41</f>
        <v>16.902360766074967</v>
      </c>
      <c r="G41" s="273">
        <f>1000*'1 Utsläpp'!G42/'6 FV'!G41</f>
        <v>17.42761756286556</v>
      </c>
      <c r="H41" s="273">
        <f>1000*'1 Utsläpp'!H42/'6 FV'!H41</f>
        <v>17.314095275037566</v>
      </c>
      <c r="I41" s="273">
        <f>1000*'1 Utsläpp'!I42/'6 FV'!I41</f>
        <v>15.250006164772975</v>
      </c>
      <c r="J41" s="273">
        <f>1000*'1 Utsläpp'!J42/'6 FV'!J41</f>
        <v>15.851137543144114</v>
      </c>
      <c r="K41" s="273">
        <f>1000*'1 Utsläpp'!K42/'6 FV'!K41</f>
        <v>16.64341466570604</v>
      </c>
      <c r="L41" s="273">
        <f>1000*'1 Utsläpp'!L42/'6 FV'!L41</f>
        <v>19.089410474286002</v>
      </c>
      <c r="M41" s="273">
        <f>1000*'1 Utsläpp'!M42/'6 FV'!M41</f>
        <v>15.318662431677904</v>
      </c>
      <c r="N41" s="273">
        <f>1000*'1 Utsläpp'!N42/'6 FV'!N41</f>
        <v>15.669501741805245</v>
      </c>
      <c r="O41" s="273">
        <f>1000*'1 Utsläpp'!O42/'6 FV'!O41</f>
        <v>16.746218384956691</v>
      </c>
      <c r="P41" s="273">
        <f>1000*'1 Utsläpp'!P42/'6 FV'!P41</f>
        <v>16.617954831037501</v>
      </c>
      <c r="Q41" s="273">
        <f>1000*'1 Utsläpp'!Q42/'6 FV'!Q41</f>
        <v>13.974537307790019</v>
      </c>
      <c r="R41" s="273">
        <f>1000*'1 Utsläpp'!R42/'6 FV'!R41</f>
        <v>14.285651490404511</v>
      </c>
      <c r="S41" s="273">
        <f>1000*'1 Utsläpp'!S42/'6 FV'!S41</f>
        <v>14.08475717173657</v>
      </c>
      <c r="T41" s="273">
        <f>1000*'1 Utsläpp'!T42/'6 FV'!T41</f>
        <v>15.17766328470506</v>
      </c>
      <c r="U41" s="273">
        <f>1000*'1 Utsläpp'!U42/'6 FV'!U41</f>
        <v>13.137455076568036</v>
      </c>
      <c r="V41" s="273">
        <f>1000*'1 Utsläpp'!V42/'6 FV'!V41</f>
        <v>13.909968326522213</v>
      </c>
      <c r="W41" s="273">
        <f>1000*'1 Utsläpp'!W42/'6 FV'!W41</f>
        <v>14.265034188380362</v>
      </c>
      <c r="X41" s="273">
        <f>1000*'1 Utsläpp'!X42/'6 FV'!X41</f>
        <v>15.056993787796266</v>
      </c>
      <c r="Y41" s="273">
        <f>1000*'1 Utsläpp'!Y42/'6 FV'!Y41</f>
        <v>13.000161034045599</v>
      </c>
      <c r="Z41" s="273">
        <f>1000*'1 Utsläpp'!Z42/'6 FV'!Z41</f>
        <v>13.722916532244652</v>
      </c>
      <c r="AA41" s="273">
        <f>1000*'1 Utsläpp'!AA42/'6 FV'!AA41</f>
        <v>13.058669628893368</v>
      </c>
      <c r="AB41" s="273">
        <f>1000*'1 Utsläpp'!AB42/'6 FV'!AB41</f>
        <v>13.739020702054544</v>
      </c>
      <c r="AC41" s="273">
        <f>1000*'1 Utsläpp'!AC42/'6 FV'!AC41</f>
        <v>12.582098619237689</v>
      </c>
      <c r="AD41" s="273">
        <f>1000*'1 Utsläpp'!AD42/'6 FV'!AD41</f>
        <v>13.427948577742342</v>
      </c>
      <c r="AE41" s="273">
        <f>1000*'1 Utsläpp'!AE42/'6 FV'!AE41</f>
        <v>12.849077878537029</v>
      </c>
      <c r="AF41" s="273">
        <f>1000*'1 Utsläpp'!AF42/'6 FV'!AF41</f>
        <v>14.054429955016367</v>
      </c>
      <c r="AG41" s="273">
        <f>1000*'1 Utsläpp'!AG42/'6 FV'!AG41</f>
        <v>12.247081509568076</v>
      </c>
      <c r="AH41" s="273">
        <f>1000*'1 Utsläpp'!AH42/'6 FV'!AH41</f>
        <v>12.928990456709478</v>
      </c>
      <c r="AI41" s="273">
        <f>1000*'1 Utsläpp'!AI42/'6 FV'!AI41</f>
        <v>12.574689729075326</v>
      </c>
      <c r="AJ41" s="273">
        <f>1000*'1 Utsläpp'!AJ42/'6 FV'!AJ41</f>
        <v>13.345778655813396</v>
      </c>
      <c r="AK41" s="273">
        <f>1000*'1 Utsläpp'!AK42/'6 FV'!AK41</f>
        <v>11.705015005435115</v>
      </c>
      <c r="AL41" s="273">
        <f>1000*'1 Utsläpp'!AL42/'6 FV'!AL41</f>
        <v>12.926176961825069</v>
      </c>
      <c r="AM41" s="273">
        <f>1000*'1 Utsläpp'!AM42/'6 FV'!AM41</f>
        <v>12.363274613327624</v>
      </c>
      <c r="AN41" s="273">
        <f>1000*'1 Utsläpp'!AN42/'6 FV'!AN41</f>
        <v>12.417816087587164</v>
      </c>
      <c r="AO41" s="273">
        <f>1000*'1 Utsläpp'!AO42/'6 FV'!AO41</f>
        <v>11.349931141781614</v>
      </c>
      <c r="AP41" s="273">
        <f>1000*'1 Utsläpp'!AP42/'6 FV'!AP41</f>
        <v>12.340440170912919</v>
      </c>
      <c r="AQ41" s="273">
        <f>1000*'1 Utsläpp'!AQ42/'6 FV'!AQ41</f>
        <v>11.609523721847948</v>
      </c>
      <c r="AR41" s="273">
        <f>1000*'1 Utsläpp'!AR42/'6 FV'!AR41</f>
        <v>12.141035173763976</v>
      </c>
      <c r="AS41" s="273">
        <f>1000*'1 Utsläpp'!AS42/'6 FV'!AS41</f>
        <v>10.873987051606635</v>
      </c>
      <c r="AT41" s="273">
        <f>1000*'1 Utsläpp'!AT42/'6 FV'!AT41</f>
        <v>11.983740007729461</v>
      </c>
      <c r="AU41" s="273">
        <f>1000*'1 Utsläpp'!AU42/'6 FV'!AU41</f>
        <v>11.247803170260461</v>
      </c>
      <c r="AV41" s="273">
        <f>1000*'1 Utsläpp'!AV42/'6 FV'!AV41</f>
        <v>11.750443699407283</v>
      </c>
      <c r="AW41" s="273">
        <f>1000*'1 Utsläpp'!AW42/'6 FV'!AW41</f>
        <v>10.505125727080619</v>
      </c>
      <c r="AX41" s="273">
        <f>1000*'1 Utsläpp'!AX42/'6 FV'!AX41</f>
        <v>11.697034313789972</v>
      </c>
      <c r="AY41" s="273">
        <f>1000*'1 Utsläpp'!AY42/'6 FV'!AY41</f>
        <v>10.679961036287008</v>
      </c>
      <c r="AZ41" s="273">
        <f>1000*'1 Utsläpp'!AZ42/'6 FV'!AZ41</f>
        <v>10.772407768068675</v>
      </c>
      <c r="BA41" s="296">
        <f>1000*'1 Utsläpp'!BA42/'6 FV'!BA41</f>
        <v>10.059995830202713</v>
      </c>
      <c r="BB41" s="287"/>
      <c r="BC41" s="367">
        <f t="shared" si="8"/>
        <v>-2.2289016995497124E-2</v>
      </c>
      <c r="BD41" s="363">
        <f t="shared" si="9"/>
        <v>-4.1933654418653044E-2</v>
      </c>
      <c r="BE41" s="363">
        <f t="shared" si="10"/>
        <v>-2.8904978934561787E-2</v>
      </c>
      <c r="BF41" s="363">
        <f t="shared" si="11"/>
        <v>-3.1157225761705098E-2</v>
      </c>
      <c r="BG41" s="363">
        <f t="shared" si="12"/>
        <v>-3.2171183821354643E-2</v>
      </c>
      <c r="BH41" s="363">
        <f t="shared" si="13"/>
        <v>-3.3921442316920625E-2</v>
      </c>
      <c r="BI41" s="363">
        <f t="shared" si="14"/>
        <v>-2.3924558923555161E-2</v>
      </c>
      <c r="BJ41" s="363">
        <f t="shared" si="14"/>
        <v>-5.0484714692985211E-2</v>
      </c>
      <c r="BK41" s="363">
        <f t="shared" si="14"/>
        <v>-8.3233957487745092E-2</v>
      </c>
      <c r="BL41" s="396">
        <f t="shared" si="14"/>
        <v>-4.2372638694882947E-2</v>
      </c>
    </row>
    <row r="42" spans="1:64" s="101" customFormat="1" x14ac:dyDescent="0.3">
      <c r="A42" s="133"/>
      <c r="B42" s="133"/>
      <c r="C42" s="133"/>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70"/>
      <c r="AM42" s="170"/>
      <c r="AN42" s="170"/>
      <c r="AO42" s="170"/>
      <c r="AP42" s="170"/>
      <c r="AQ42" s="170"/>
      <c r="AX42" s="344"/>
      <c r="BA42" s="287"/>
      <c r="BB42" s="287"/>
    </row>
    <row r="43" spans="1:64" x14ac:dyDescent="0.3">
      <c r="C43" s="104" t="s">
        <v>82</v>
      </c>
      <c r="AI43" s="175"/>
      <c r="AJ43" s="175"/>
      <c r="AK43" s="175"/>
      <c r="BC43" s="104" t="s">
        <v>113</v>
      </c>
    </row>
    <row r="44" spans="1:64" x14ac:dyDescent="0.3">
      <c r="C44" s="104" t="s">
        <v>369</v>
      </c>
      <c r="AI44" s="175"/>
      <c r="AJ44" s="175"/>
      <c r="AK44" s="175"/>
      <c r="BC44" s="104" t="s">
        <v>114</v>
      </c>
    </row>
    <row r="45" spans="1:64" x14ac:dyDescent="0.3">
      <c r="C45" s="105" t="s">
        <v>255</v>
      </c>
      <c r="D45" s="176" t="s">
        <v>83</v>
      </c>
      <c r="E45" s="176" t="s">
        <v>84</v>
      </c>
      <c r="F45" s="176" t="s">
        <v>85</v>
      </c>
      <c r="G45" s="176" t="s">
        <v>86</v>
      </c>
      <c r="H45" s="176" t="s">
        <v>87</v>
      </c>
      <c r="I45" s="176" t="s">
        <v>88</v>
      </c>
      <c r="J45" s="176" t="s">
        <v>89</v>
      </c>
      <c r="K45" s="176" t="s">
        <v>90</v>
      </c>
      <c r="L45" s="176" t="s">
        <v>91</v>
      </c>
      <c r="M45" s="176" t="s">
        <v>92</v>
      </c>
      <c r="N45" s="176" t="s">
        <v>93</v>
      </c>
      <c r="O45" s="176" t="s">
        <v>94</v>
      </c>
      <c r="P45" s="176" t="s">
        <v>95</v>
      </c>
      <c r="Q45" s="176" t="s">
        <v>96</v>
      </c>
      <c r="R45" s="176" t="s">
        <v>97</v>
      </c>
      <c r="S45" s="176" t="s">
        <v>98</v>
      </c>
      <c r="T45" s="176" t="s">
        <v>99</v>
      </c>
      <c r="U45" s="176" t="s">
        <v>100</v>
      </c>
      <c r="V45" s="176" t="s">
        <v>101</v>
      </c>
      <c r="W45" s="176" t="s">
        <v>102</v>
      </c>
      <c r="X45" s="176" t="s">
        <v>103</v>
      </c>
      <c r="Y45" s="176" t="s">
        <v>104</v>
      </c>
      <c r="Z45" s="176" t="s">
        <v>105</v>
      </c>
      <c r="AA45" s="176" t="s">
        <v>106</v>
      </c>
      <c r="AB45" s="176" t="s">
        <v>107</v>
      </c>
      <c r="AC45" s="176" t="s">
        <v>108</v>
      </c>
      <c r="AD45" s="176" t="s">
        <v>109</v>
      </c>
      <c r="AE45" s="176" t="s">
        <v>110</v>
      </c>
      <c r="AF45" s="176" t="s">
        <v>111</v>
      </c>
      <c r="AG45" s="176" t="s">
        <v>112</v>
      </c>
      <c r="AH45" s="176" t="s">
        <v>181</v>
      </c>
      <c r="AI45" s="176" t="s">
        <v>182</v>
      </c>
      <c r="AJ45" s="176" t="s">
        <v>199</v>
      </c>
      <c r="AK45" s="176" t="s">
        <v>236</v>
      </c>
      <c r="AL45" s="176" t="s">
        <v>239</v>
      </c>
      <c r="AM45" s="166" t="s">
        <v>243</v>
      </c>
      <c r="AN45" s="166" t="s">
        <v>244</v>
      </c>
      <c r="AO45" s="166" t="s">
        <v>251</v>
      </c>
      <c r="AP45" s="166" t="s">
        <v>256</v>
      </c>
      <c r="AQ45" s="166" t="s">
        <v>260</v>
      </c>
      <c r="AR45" s="139" t="s">
        <v>316</v>
      </c>
      <c r="AS45" s="139" t="s">
        <v>330</v>
      </c>
      <c r="AT45" s="139" t="s">
        <v>332</v>
      </c>
      <c r="AU45" s="139" t="s">
        <v>338</v>
      </c>
      <c r="AV45" s="139" t="s">
        <v>342</v>
      </c>
      <c r="AW45" s="139" t="s">
        <v>343</v>
      </c>
      <c r="AX45" s="139" t="s">
        <v>345</v>
      </c>
      <c r="AY45" s="139" t="s">
        <v>354</v>
      </c>
      <c r="AZ45" s="139" t="s">
        <v>363</v>
      </c>
      <c r="BA45" s="293" t="s">
        <v>389</v>
      </c>
      <c r="BC45" s="390" t="s">
        <v>316</v>
      </c>
      <c r="BD45" s="179" t="s">
        <v>330</v>
      </c>
      <c r="BE45" s="179" t="s">
        <v>332</v>
      </c>
      <c r="BF45" s="179" t="s">
        <v>338</v>
      </c>
      <c r="BG45" s="179" t="s">
        <v>342</v>
      </c>
      <c r="BH45" s="179" t="s">
        <v>343</v>
      </c>
      <c r="BI45" s="179" t="s">
        <v>345</v>
      </c>
      <c r="BJ45" s="179" t="s">
        <v>354</v>
      </c>
      <c r="BK45" s="179" t="s">
        <v>363</v>
      </c>
      <c r="BL45" s="391" t="s">
        <v>389</v>
      </c>
    </row>
    <row r="46" spans="1:64" x14ac:dyDescent="0.3">
      <c r="C46" s="118" t="s">
        <v>22</v>
      </c>
      <c r="D46" s="170">
        <f>D5</f>
        <v>140.4826470471447</v>
      </c>
      <c r="E46" s="170">
        <f t="shared" ref="E46:AU46" si="15">E5</f>
        <v>137.46756115258151</v>
      </c>
      <c r="F46" s="170">
        <f t="shared" si="15"/>
        <v>151.58808996400336</v>
      </c>
      <c r="G46" s="170">
        <f t="shared" si="15"/>
        <v>166.50928858005702</v>
      </c>
      <c r="H46" s="170">
        <f t="shared" si="15"/>
        <v>136.49487976334325</v>
      </c>
      <c r="I46" s="170">
        <f t="shared" si="15"/>
        <v>130.1376914276407</v>
      </c>
      <c r="J46" s="170">
        <f t="shared" si="15"/>
        <v>146.05543838953864</v>
      </c>
      <c r="K46" s="170">
        <f t="shared" si="15"/>
        <v>161.1770561543814</v>
      </c>
      <c r="L46" s="170">
        <f t="shared" si="15"/>
        <v>139.03588305742105</v>
      </c>
      <c r="M46" s="170">
        <f t="shared" si="15"/>
        <v>131.18754141749005</v>
      </c>
      <c r="N46" s="170">
        <f t="shared" si="15"/>
        <v>148.79300989798691</v>
      </c>
      <c r="O46" s="170">
        <f t="shared" si="15"/>
        <v>170.87958165304241</v>
      </c>
      <c r="P46" s="170">
        <f t="shared" si="15"/>
        <v>131.54771332166936</v>
      </c>
      <c r="Q46" s="170">
        <f t="shared" si="15"/>
        <v>130.6053779544124</v>
      </c>
      <c r="R46" s="170">
        <f t="shared" si="15"/>
        <v>147.20344656292858</v>
      </c>
      <c r="S46" s="170">
        <f t="shared" si="15"/>
        <v>165.08250314602654</v>
      </c>
      <c r="T46" s="170">
        <f t="shared" si="15"/>
        <v>127.77346711512941</v>
      </c>
      <c r="U46" s="170">
        <f t="shared" si="15"/>
        <v>126.336276517945</v>
      </c>
      <c r="V46" s="170">
        <f t="shared" si="15"/>
        <v>147.28515572887696</v>
      </c>
      <c r="W46" s="170">
        <f t="shared" si="15"/>
        <v>163.7393528977496</v>
      </c>
      <c r="X46" s="170">
        <f t="shared" si="15"/>
        <v>129.20854507403621</v>
      </c>
      <c r="Y46" s="170">
        <f t="shared" si="15"/>
        <v>125.38773773401857</v>
      </c>
      <c r="Z46" s="170">
        <f t="shared" si="15"/>
        <v>146.38869502627156</v>
      </c>
      <c r="AA46" s="170">
        <f t="shared" si="15"/>
        <v>162.9109099755311</v>
      </c>
      <c r="AB46" s="170">
        <f t="shared" si="15"/>
        <v>117.78150562814596</v>
      </c>
      <c r="AC46" s="170">
        <f t="shared" si="15"/>
        <v>118.30822021612046</v>
      </c>
      <c r="AD46" s="170">
        <f t="shared" si="15"/>
        <v>137.41962588655093</v>
      </c>
      <c r="AE46" s="170">
        <f t="shared" si="15"/>
        <v>153.60470247984026</v>
      </c>
      <c r="AF46" s="170">
        <f t="shared" si="15"/>
        <v>112.78944941740919</v>
      </c>
      <c r="AG46" s="170">
        <f t="shared" si="15"/>
        <v>114.18138976367572</v>
      </c>
      <c r="AH46" s="170">
        <f t="shared" si="15"/>
        <v>131.70693671918519</v>
      </c>
      <c r="AI46" s="170">
        <f t="shared" si="15"/>
        <v>152.14489095946539</v>
      </c>
      <c r="AJ46" s="170">
        <f t="shared" si="15"/>
        <v>114.93408040184356</v>
      </c>
      <c r="AK46" s="170">
        <f t="shared" si="15"/>
        <v>114.69949974949206</v>
      </c>
      <c r="AL46" s="170">
        <f t="shared" si="15"/>
        <v>130.01193837838102</v>
      </c>
      <c r="AM46" s="170">
        <f>AM5</f>
        <v>147.83206295910142</v>
      </c>
      <c r="AN46" s="170">
        <f t="shared" si="15"/>
        <v>108.19259279139668</v>
      </c>
      <c r="AO46" s="170">
        <f t="shared" si="15"/>
        <v>108.82075386290536</v>
      </c>
      <c r="AP46" s="170">
        <f t="shared" si="15"/>
        <v>125.30432656173788</v>
      </c>
      <c r="AQ46" s="170">
        <f t="shared" si="15"/>
        <v>143.7375944754703</v>
      </c>
      <c r="AR46" s="170">
        <f t="shared" si="15"/>
        <v>111.96517649681513</v>
      </c>
      <c r="AS46" s="170">
        <f t="shared" si="15"/>
        <v>117.95066925143152</v>
      </c>
      <c r="AT46" s="170">
        <f t="shared" si="15"/>
        <v>135.41295204268457</v>
      </c>
      <c r="AU46" s="170">
        <f t="shared" si="15"/>
        <v>153.42379675535437</v>
      </c>
      <c r="AV46" s="170">
        <f t="shared" ref="AV46:AY47" si="16">AV5</f>
        <v>105.71892101438893</v>
      </c>
      <c r="AW46" s="170">
        <f t="shared" si="16"/>
        <v>111.6793620547291</v>
      </c>
      <c r="AX46" s="170">
        <f t="shared" si="16"/>
        <v>128.19860164702567</v>
      </c>
      <c r="AY46" s="170">
        <f t="shared" si="16"/>
        <v>144.7408520760537</v>
      </c>
      <c r="AZ46" s="170">
        <f t="shared" ref="AZ46:BA46" si="17">AZ5</f>
        <v>101.63565918039944</v>
      </c>
      <c r="BA46" s="297">
        <f t="shared" si="17"/>
        <v>115.49938866754833</v>
      </c>
      <c r="BC46" s="290">
        <f t="shared" ref="BC46:BF53" si="18">AR46/AN46-1</f>
        <v>3.4869149616298278E-2</v>
      </c>
      <c r="BD46" s="168">
        <f t="shared" si="18"/>
        <v>8.3898659625426086E-2</v>
      </c>
      <c r="BE46" s="168">
        <f t="shared" si="18"/>
        <v>8.0672597334187968E-2</v>
      </c>
      <c r="BF46" s="168">
        <f t="shared" si="18"/>
        <v>6.7388092274892397E-2</v>
      </c>
      <c r="BG46" s="168">
        <f t="shared" ref="BG46:BG53" si="19">AV46/AR46-1</f>
        <v>-5.5787483911159508E-2</v>
      </c>
      <c r="BH46" s="168">
        <f t="shared" ref="BH46:BH53" si="20">AW46/AS46-1</f>
        <v>-5.3168898798989339E-2</v>
      </c>
      <c r="BI46" s="168">
        <f t="shared" ref="BI46:BI53" si="21">AX46/AT46-1</f>
        <v>-5.3276664357666537E-2</v>
      </c>
      <c r="BJ46" s="168">
        <f t="shared" ref="BJ46:BL53" si="22">AY46/AU46-1</f>
        <v>-5.6594510518770957E-2</v>
      </c>
      <c r="BK46" s="168">
        <f t="shared" si="22"/>
        <v>-3.8623756228402417E-2</v>
      </c>
      <c r="BL46" s="397">
        <f t="shared" si="22"/>
        <v>3.4205304745089871E-2</v>
      </c>
    </row>
    <row r="47" spans="1:64" x14ac:dyDescent="0.3">
      <c r="C47" s="118" t="s">
        <v>23</v>
      </c>
      <c r="D47" s="170">
        <f>D6</f>
        <v>20.288190373927929</v>
      </c>
      <c r="E47" s="170">
        <f t="shared" ref="E47:AU47" si="23">E6</f>
        <v>25.209049698667862</v>
      </c>
      <c r="F47" s="170">
        <f t="shared" si="23"/>
        <v>26.037300533937188</v>
      </c>
      <c r="G47" s="170">
        <f t="shared" si="23"/>
        <v>28.323226329421779</v>
      </c>
      <c r="H47" s="170">
        <f t="shared" si="23"/>
        <v>19.559838659481052</v>
      </c>
      <c r="I47" s="170">
        <f t="shared" si="23"/>
        <v>22.299258877274355</v>
      </c>
      <c r="J47" s="170">
        <f t="shared" si="23"/>
        <v>24.631008911141031</v>
      </c>
      <c r="K47" s="170">
        <f t="shared" si="23"/>
        <v>27.494525022561351</v>
      </c>
      <c r="L47" s="170">
        <f t="shared" si="23"/>
        <v>24.640381445742037</v>
      </c>
      <c r="M47" s="170">
        <f t="shared" si="23"/>
        <v>25.593465928822511</v>
      </c>
      <c r="N47" s="170">
        <f t="shared" si="23"/>
        <v>26.242143432254963</v>
      </c>
      <c r="O47" s="170">
        <f t="shared" si="23"/>
        <v>31.09025133541353</v>
      </c>
      <c r="P47" s="170">
        <f t="shared" si="23"/>
        <v>25.236011033554121</v>
      </c>
      <c r="Q47" s="170">
        <f t="shared" si="23"/>
        <v>28.376940661705319</v>
      </c>
      <c r="R47" s="170">
        <f t="shared" si="23"/>
        <v>30.144726110011817</v>
      </c>
      <c r="S47" s="170">
        <f t="shared" si="23"/>
        <v>32.155235366061234</v>
      </c>
      <c r="T47" s="170">
        <f t="shared" si="23"/>
        <v>24.577223594656434</v>
      </c>
      <c r="U47" s="170">
        <f t="shared" si="23"/>
        <v>30.412184291475114</v>
      </c>
      <c r="V47" s="170">
        <f t="shared" si="23"/>
        <v>34.369715713795976</v>
      </c>
      <c r="W47" s="170">
        <f t="shared" si="23"/>
        <v>38.877715160843088</v>
      </c>
      <c r="X47" s="170">
        <f t="shared" si="23"/>
        <v>26.755029058364336</v>
      </c>
      <c r="Y47" s="170">
        <f t="shared" si="23"/>
        <v>35.370049462069758</v>
      </c>
      <c r="Z47" s="170">
        <f t="shared" si="23"/>
        <v>37.97857303304793</v>
      </c>
      <c r="AA47" s="170">
        <f t="shared" si="23"/>
        <v>40.092034276326274</v>
      </c>
      <c r="AB47" s="170">
        <f t="shared" si="23"/>
        <v>29.645479569276194</v>
      </c>
      <c r="AC47" s="170">
        <f t="shared" si="23"/>
        <v>38.589428381936692</v>
      </c>
      <c r="AD47" s="170">
        <f t="shared" si="23"/>
        <v>44.329869647788534</v>
      </c>
      <c r="AE47" s="170">
        <f t="shared" si="23"/>
        <v>47.724200687358611</v>
      </c>
      <c r="AF47" s="170">
        <f t="shared" si="23"/>
        <v>27.119449582314409</v>
      </c>
      <c r="AG47" s="170">
        <f t="shared" si="23"/>
        <v>37.541181039313976</v>
      </c>
      <c r="AH47" s="170">
        <f t="shared" si="23"/>
        <v>40.885754821936168</v>
      </c>
      <c r="AI47" s="170">
        <f t="shared" si="23"/>
        <v>45.212044381697716</v>
      </c>
      <c r="AJ47" s="170">
        <f t="shared" si="23"/>
        <v>31.28529831769508</v>
      </c>
      <c r="AK47" s="170">
        <f t="shared" si="23"/>
        <v>39.766958988343383</v>
      </c>
      <c r="AL47" s="170">
        <f t="shared" si="23"/>
        <v>45.198526915779681</v>
      </c>
      <c r="AM47" s="170">
        <f t="shared" si="23"/>
        <v>46.265633813204253</v>
      </c>
      <c r="AN47" s="170">
        <f t="shared" si="23"/>
        <v>28.292618662064289</v>
      </c>
      <c r="AO47" s="170">
        <f t="shared" si="23"/>
        <v>38.938581126046572</v>
      </c>
      <c r="AP47" s="170">
        <f t="shared" si="23"/>
        <v>42.744727454772566</v>
      </c>
      <c r="AQ47" s="170">
        <f t="shared" si="23"/>
        <v>42.462129044922705</v>
      </c>
      <c r="AR47" s="170">
        <f t="shared" si="23"/>
        <v>27.719245086945861</v>
      </c>
      <c r="AS47" s="170">
        <f t="shared" si="23"/>
        <v>34.361090897795535</v>
      </c>
      <c r="AT47" s="170">
        <f t="shared" si="23"/>
        <v>39.264791078925477</v>
      </c>
      <c r="AU47" s="170">
        <f t="shared" si="23"/>
        <v>40.466881970306446</v>
      </c>
      <c r="AV47" s="170">
        <f t="shared" si="16"/>
        <v>25.708001886110466</v>
      </c>
      <c r="AW47" s="170">
        <f t="shared" si="16"/>
        <v>34.933454938652808</v>
      </c>
      <c r="AX47" s="170">
        <f t="shared" si="16"/>
        <v>39.906340567750959</v>
      </c>
      <c r="AY47" s="170">
        <f t="shared" si="16"/>
        <v>42.914696094409642</v>
      </c>
      <c r="AZ47" s="170">
        <f t="shared" ref="AZ47:BA47" si="24">AZ6</f>
        <v>25.871292886175986</v>
      </c>
      <c r="BA47" s="297">
        <f t="shared" si="24"/>
        <v>35.332158205411993</v>
      </c>
      <c r="BC47" s="290">
        <f t="shared" si="18"/>
        <v>-2.0265836187416175E-2</v>
      </c>
      <c r="BD47" s="168">
        <f t="shared" si="18"/>
        <v>-0.11755667761579247</v>
      </c>
      <c r="BE47" s="168">
        <f t="shared" si="18"/>
        <v>-8.1412061394686597E-2</v>
      </c>
      <c r="BF47" s="168">
        <f t="shared" si="18"/>
        <v>-4.698886088602372E-2</v>
      </c>
      <c r="BG47" s="168">
        <f t="shared" si="19"/>
        <v>-7.2557647025624505E-2</v>
      </c>
      <c r="BH47" s="168">
        <f t="shared" si="20"/>
        <v>1.6657330308857965E-2</v>
      </c>
      <c r="BI47" s="168">
        <f t="shared" si="21"/>
        <v>1.6339052652436514E-2</v>
      </c>
      <c r="BJ47" s="168">
        <f t="shared" si="22"/>
        <v>6.0489318794053393E-2</v>
      </c>
      <c r="BK47" s="168">
        <f t="shared" si="22"/>
        <v>6.3517577441032369E-3</v>
      </c>
      <c r="BL47" s="397">
        <f t="shared" si="22"/>
        <v>1.1413221722825773E-2</v>
      </c>
    </row>
    <row r="48" spans="1:64" x14ac:dyDescent="0.3">
      <c r="C48" s="118" t="s">
        <v>0</v>
      </c>
      <c r="D48" s="170">
        <f>'1 Utsläpp'!D49/'6 FV'!D49*1000</f>
        <v>26.765542663001018</v>
      </c>
      <c r="E48" s="170">
        <f>'1 Utsläpp'!E49/'6 FV'!E49*1000</f>
        <v>25.46126476305631</v>
      </c>
      <c r="F48" s="170">
        <f>'1 Utsläpp'!F49/'6 FV'!F49*1000</f>
        <v>27.0146004679589</v>
      </c>
      <c r="G48" s="170">
        <f>'1 Utsläpp'!G49/'6 FV'!G49*1000</f>
        <v>31.713989487462499</v>
      </c>
      <c r="H48" s="170">
        <f>'1 Utsläpp'!H49/'6 FV'!H49*1000</f>
        <v>30.096741801139224</v>
      </c>
      <c r="I48" s="170">
        <f>'1 Utsläpp'!I49/'6 FV'!I49*1000</f>
        <v>28.052653285057385</v>
      </c>
      <c r="J48" s="170">
        <f>'1 Utsläpp'!J49/'6 FV'!J49*1000</f>
        <v>26.033269553321897</v>
      </c>
      <c r="K48" s="170">
        <f>'1 Utsläpp'!K49/'6 FV'!K49*1000</f>
        <v>30.949453999509032</v>
      </c>
      <c r="L48" s="170">
        <f>'1 Utsläpp'!L49/'6 FV'!L49*1000</f>
        <v>32.321482912414943</v>
      </c>
      <c r="M48" s="170">
        <f>'1 Utsläpp'!M49/'6 FV'!M49*1000</f>
        <v>27.927363411880393</v>
      </c>
      <c r="N48" s="170">
        <f>'1 Utsläpp'!N49/'6 FV'!N49*1000</f>
        <v>26.340093699901669</v>
      </c>
      <c r="O48" s="170">
        <f>'1 Utsläpp'!O49/'6 FV'!O49*1000</f>
        <v>27.290365481404056</v>
      </c>
      <c r="P48" s="170">
        <f>'1 Utsläpp'!P49/'6 FV'!P49*1000</f>
        <v>26.35422565325365</v>
      </c>
      <c r="Q48" s="170">
        <f>'1 Utsläpp'!Q49/'6 FV'!Q49*1000</f>
        <v>25.025794100590108</v>
      </c>
      <c r="R48" s="170">
        <f>'1 Utsläpp'!R49/'6 FV'!R49*1000</f>
        <v>24.302845145748091</v>
      </c>
      <c r="S48" s="170">
        <f>'1 Utsläpp'!S49/'6 FV'!S49*1000</f>
        <v>25.353735503671643</v>
      </c>
      <c r="T48" s="170">
        <f>'1 Utsläpp'!T49/'6 FV'!T49*1000</f>
        <v>26.09304716111108</v>
      </c>
      <c r="U48" s="170">
        <f>'1 Utsläpp'!U49/'6 FV'!U49*1000</f>
        <v>25.075639225003609</v>
      </c>
      <c r="V48" s="170">
        <f>'1 Utsläpp'!V49/'6 FV'!V49*1000</f>
        <v>24.947505392520153</v>
      </c>
      <c r="W48" s="170">
        <f>'1 Utsläpp'!W49/'6 FV'!W49*1000</f>
        <v>27.953325016830483</v>
      </c>
      <c r="X48" s="170">
        <f>'1 Utsläpp'!X49/'6 FV'!X49*1000</f>
        <v>25.730449881603601</v>
      </c>
      <c r="Y48" s="170">
        <f>'1 Utsläpp'!Y49/'6 FV'!Y49*1000</f>
        <v>24.471675898703623</v>
      </c>
      <c r="Z48" s="170">
        <f>'1 Utsläpp'!Z49/'6 FV'!Z49*1000</f>
        <v>25.493032780389651</v>
      </c>
      <c r="AA48" s="170">
        <f>'1 Utsläpp'!AA49/'6 FV'!AA49*1000</f>
        <v>25.376275931469657</v>
      </c>
      <c r="AB48" s="170">
        <f>'1 Utsläpp'!AB49/'6 FV'!AB49*1000</f>
        <v>25.793505057536937</v>
      </c>
      <c r="AC48" s="170">
        <f>'1 Utsläpp'!AC49/'6 FV'!AC49*1000</f>
        <v>24.978675134823831</v>
      </c>
      <c r="AD48" s="170">
        <f>'1 Utsläpp'!AD49/'6 FV'!AD49*1000</f>
        <v>25.57006785927447</v>
      </c>
      <c r="AE48" s="170">
        <f>'1 Utsläpp'!AE49/'6 FV'!AE49*1000</f>
        <v>25.947401725083079</v>
      </c>
      <c r="AF48" s="170">
        <f>'1 Utsläpp'!AF49/'6 FV'!AF49*1000</f>
        <v>26.629400027289439</v>
      </c>
      <c r="AG48" s="170">
        <f>'1 Utsläpp'!AG49/'6 FV'!AG49*1000</f>
        <v>23.669832790759045</v>
      </c>
      <c r="AH48" s="170">
        <f>'1 Utsläpp'!AH49/'6 FV'!AH49*1000</f>
        <v>23.918655716936584</v>
      </c>
      <c r="AI48" s="170">
        <f>'1 Utsläpp'!AI49/'6 FV'!AI49*1000</f>
        <v>24.130409827425581</v>
      </c>
      <c r="AJ48" s="170">
        <f>'1 Utsläpp'!AJ49/'6 FV'!AJ49*1000</f>
        <v>23.55058019182939</v>
      </c>
      <c r="AK48" s="170">
        <f>'1 Utsläpp'!AK49/'6 FV'!AK49*1000</f>
        <v>23.676605954780726</v>
      </c>
      <c r="AL48" s="170">
        <f>'1 Utsläpp'!AL49/'6 FV'!AL49*1000</f>
        <v>24.983075648625878</v>
      </c>
      <c r="AM48" s="170">
        <f>'1 Utsläpp'!AM49/'6 FV'!AM49*1000</f>
        <v>25.091878835676894</v>
      </c>
      <c r="AN48" s="170">
        <f>'1 Utsläpp'!AN49/'6 FV'!AN49*1000</f>
        <v>22.935158984950004</v>
      </c>
      <c r="AO48" s="170">
        <f>'1 Utsläpp'!AO49/'6 FV'!AO49*1000</f>
        <v>23.244300781176882</v>
      </c>
      <c r="AP48" s="170">
        <f>'1 Utsläpp'!AP49/'6 FV'!AP49*1000</f>
        <v>24.014751781761056</v>
      </c>
      <c r="AQ48" s="170">
        <f>'1 Utsläpp'!AQ49/'6 FV'!AQ49*1000</f>
        <v>23.99108685212018</v>
      </c>
      <c r="AR48" s="170">
        <f>'1 Utsläpp'!AR49/'6 FV'!AR49*1000</f>
        <v>22.062597764286235</v>
      </c>
      <c r="AS48" s="170">
        <f>'1 Utsläpp'!AS49/'6 FV'!AS49*1000</f>
        <v>22.984202005963809</v>
      </c>
      <c r="AT48" s="170">
        <f>'1 Utsläpp'!AT49/'6 FV'!AT49*1000</f>
        <v>23.436266020816166</v>
      </c>
      <c r="AU48" s="170">
        <f>'1 Utsläpp'!AU49/'6 FV'!AU49*1000</f>
        <v>22.886972266443479</v>
      </c>
      <c r="AV48" s="170">
        <f>'1 Utsläpp'!AV49/'6 FV'!AV49*1000</f>
        <v>21.752568732268731</v>
      </c>
      <c r="AW48" s="170">
        <f>'1 Utsläpp'!AW49/'6 FV'!AW49*1000</f>
        <v>22.366410656545263</v>
      </c>
      <c r="AX48" s="170">
        <f>'1 Utsläpp'!AX49/'6 FV'!AX49*1000</f>
        <v>23.464399269895338</v>
      </c>
      <c r="AY48" s="170">
        <f>'1 Utsläpp'!AY49/'6 FV'!AY49*1000</f>
        <v>23.143105867379763</v>
      </c>
      <c r="AZ48" s="170">
        <f>'1 Utsläpp'!AZ49/'6 FV'!AZ49*1000</f>
        <v>21.187806195540222</v>
      </c>
      <c r="BA48" s="297">
        <f>'1 Utsläpp'!BA49/'6 FV'!BA49*1000</f>
        <v>27.051147734178198</v>
      </c>
      <c r="BC48" s="290">
        <f t="shared" si="18"/>
        <v>-3.8044699024599837E-2</v>
      </c>
      <c r="BD48" s="168">
        <f t="shared" si="18"/>
        <v>-1.1189787021844921E-2</v>
      </c>
      <c r="BE48" s="168">
        <f t="shared" si="18"/>
        <v>-2.408876702961571E-2</v>
      </c>
      <c r="BF48" s="168">
        <f t="shared" si="18"/>
        <v>-4.6021866057273986E-2</v>
      </c>
      <c r="BG48" s="168">
        <f t="shared" si="19"/>
        <v>-1.4052245131321861E-2</v>
      </c>
      <c r="BH48" s="168">
        <f t="shared" si="20"/>
        <v>-2.6878955782682623E-2</v>
      </c>
      <c r="BI48" s="168">
        <f t="shared" si="21"/>
        <v>1.2004151623037362E-3</v>
      </c>
      <c r="BJ48" s="168">
        <f t="shared" si="22"/>
        <v>1.1191240062444763E-2</v>
      </c>
      <c r="BK48" s="168">
        <f t="shared" si="22"/>
        <v>-2.596302734079925E-2</v>
      </c>
      <c r="BL48" s="397">
        <f t="shared" si="22"/>
        <v>0.20945412965767951</v>
      </c>
    </row>
    <row r="49" spans="3:64" x14ac:dyDescent="0.3">
      <c r="C49" s="118" t="s">
        <v>28</v>
      </c>
      <c r="D49" s="170">
        <f>D19</f>
        <v>86.064042270837547</v>
      </c>
      <c r="E49" s="170">
        <f t="shared" ref="E49:AU49" si="25">E19</f>
        <v>69.264414279351314</v>
      </c>
      <c r="F49" s="170">
        <f t="shared" si="25"/>
        <v>69.9711196390532</v>
      </c>
      <c r="G49" s="170">
        <f t="shared" si="25"/>
        <v>94.115557461397017</v>
      </c>
      <c r="H49" s="170">
        <f t="shared" si="25"/>
        <v>93.730418058824611</v>
      </c>
      <c r="I49" s="170">
        <f t="shared" si="25"/>
        <v>72.365669050458138</v>
      </c>
      <c r="J49" s="170">
        <f t="shared" si="25"/>
        <v>61.744466454906188</v>
      </c>
      <c r="K49" s="170">
        <f t="shared" si="25"/>
        <v>103.64548696643052</v>
      </c>
      <c r="L49" s="170">
        <f t="shared" si="25"/>
        <v>133.41396393742556</v>
      </c>
      <c r="M49" s="170">
        <f t="shared" si="25"/>
        <v>82.948696019680597</v>
      </c>
      <c r="N49" s="170">
        <f t="shared" si="25"/>
        <v>64.521687010407902</v>
      </c>
      <c r="O49" s="170">
        <f t="shared" si="25"/>
        <v>120.27090775479604</v>
      </c>
      <c r="P49" s="170">
        <f t="shared" si="25"/>
        <v>113.24325680886896</v>
      </c>
      <c r="Q49" s="170">
        <f t="shared" si="25"/>
        <v>73.521435714811815</v>
      </c>
      <c r="R49" s="170">
        <f t="shared" si="25"/>
        <v>56.950465752000412</v>
      </c>
      <c r="S49" s="170">
        <f t="shared" si="25"/>
        <v>79.992888757625025</v>
      </c>
      <c r="T49" s="170">
        <f t="shared" si="25"/>
        <v>88.332412373436739</v>
      </c>
      <c r="U49" s="170">
        <f t="shared" si="25"/>
        <v>56.480619726194057</v>
      </c>
      <c r="V49" s="170">
        <f t="shared" si="25"/>
        <v>49.829698426317741</v>
      </c>
      <c r="W49" s="170">
        <f t="shared" si="25"/>
        <v>76.29043441329577</v>
      </c>
      <c r="X49" s="170">
        <f t="shared" si="25"/>
        <v>88.606680768310895</v>
      </c>
      <c r="Y49" s="170">
        <f t="shared" si="25"/>
        <v>59.29805555610065</v>
      </c>
      <c r="Z49" s="170">
        <f t="shared" si="25"/>
        <v>54.021588390847178</v>
      </c>
      <c r="AA49" s="170">
        <f t="shared" si="25"/>
        <v>66.897713033729516</v>
      </c>
      <c r="AB49" s="170">
        <f t="shared" si="25"/>
        <v>64.880868818010811</v>
      </c>
      <c r="AC49" s="170">
        <f t="shared" si="25"/>
        <v>53.277015793471364</v>
      </c>
      <c r="AD49" s="170">
        <f t="shared" si="25"/>
        <v>47.630223613932337</v>
      </c>
      <c r="AE49" s="170">
        <f t="shared" si="25"/>
        <v>65.442733400743123</v>
      </c>
      <c r="AF49" s="170">
        <f t="shared" si="25"/>
        <v>70.145899129289361</v>
      </c>
      <c r="AG49" s="170">
        <f t="shared" si="25"/>
        <v>48.747267973750702</v>
      </c>
      <c r="AH49" s="170">
        <f t="shared" si="25"/>
        <v>40.117700672416056</v>
      </c>
      <c r="AI49" s="170">
        <f t="shared" si="25"/>
        <v>64.591140827472586</v>
      </c>
      <c r="AJ49" s="170">
        <f t="shared" si="25"/>
        <v>70.906286328876277</v>
      </c>
      <c r="AK49" s="170">
        <f t="shared" si="25"/>
        <v>52.671829412314331</v>
      </c>
      <c r="AL49" s="170">
        <f t="shared" si="25"/>
        <v>47.630772378524917</v>
      </c>
      <c r="AM49" s="170">
        <f t="shared" si="25"/>
        <v>66.177231176988499</v>
      </c>
      <c r="AN49" s="170">
        <f t="shared" si="25"/>
        <v>67.358598645219857</v>
      </c>
      <c r="AO49" s="170">
        <f t="shared" si="25"/>
        <v>54.942881481041205</v>
      </c>
      <c r="AP49" s="170">
        <f t="shared" si="25"/>
        <v>56.995167311391384</v>
      </c>
      <c r="AQ49" s="170">
        <f t="shared" si="25"/>
        <v>69.65918077942321</v>
      </c>
      <c r="AR49" s="170">
        <f t="shared" si="25"/>
        <v>75.441743636521778</v>
      </c>
      <c r="AS49" s="170">
        <f t="shared" si="25"/>
        <v>55.529093635043559</v>
      </c>
      <c r="AT49" s="170">
        <f t="shared" si="25"/>
        <v>60.033565791878893</v>
      </c>
      <c r="AU49" s="170">
        <f t="shared" si="25"/>
        <v>76.846811683269038</v>
      </c>
      <c r="AV49" s="170">
        <f t="shared" ref="AV49:AY50" si="26">AV19</f>
        <v>71.407139446031437</v>
      </c>
      <c r="AW49" s="170">
        <f t="shared" si="26"/>
        <v>43.219573708115703</v>
      </c>
      <c r="AX49" s="170">
        <f t="shared" si="26"/>
        <v>50.700426702210265</v>
      </c>
      <c r="AY49" s="170">
        <f t="shared" si="26"/>
        <v>58.754035120105236</v>
      </c>
      <c r="AZ49" s="170">
        <f t="shared" ref="AZ49:BA49" si="27">AZ19</f>
        <v>48.681293138482154</v>
      </c>
      <c r="BA49" s="297">
        <f t="shared" si="27"/>
        <v>50.806808163789199</v>
      </c>
      <c r="BC49" s="290">
        <f t="shared" si="18"/>
        <v>0.12000167987276766</v>
      </c>
      <c r="BD49" s="168">
        <f t="shared" si="18"/>
        <v>1.0669483256072754E-2</v>
      </c>
      <c r="BE49" s="168">
        <f t="shared" si="18"/>
        <v>5.330975631472934E-2</v>
      </c>
      <c r="BF49" s="168">
        <f t="shared" si="18"/>
        <v>0.103182822758217</v>
      </c>
      <c r="BG49" s="168">
        <f t="shared" si="19"/>
        <v>-5.3479731459138313E-2</v>
      </c>
      <c r="BH49" s="168">
        <f t="shared" si="20"/>
        <v>-0.22167694664404725</v>
      </c>
      <c r="BI49" s="168">
        <f t="shared" si="21"/>
        <v>-0.15546534620355967</v>
      </c>
      <c r="BJ49" s="168">
        <f t="shared" si="22"/>
        <v>-0.23543952139139868</v>
      </c>
      <c r="BK49" s="168">
        <f t="shared" si="22"/>
        <v>-0.31825734070645939</v>
      </c>
      <c r="BL49" s="397">
        <f t="shared" si="22"/>
        <v>0.17555088596926116</v>
      </c>
    </row>
    <row r="50" spans="3:64" x14ac:dyDescent="0.3">
      <c r="C50" s="118" t="s">
        <v>24</v>
      </c>
      <c r="D50" s="170">
        <f>D20</f>
        <v>9.0763237120978459</v>
      </c>
      <c r="E50" s="170">
        <f t="shared" ref="E50:AU50" si="28">E20</f>
        <v>7.1320856072899863</v>
      </c>
      <c r="F50" s="170">
        <f t="shared" si="28"/>
        <v>8.9772737362990309</v>
      </c>
      <c r="G50" s="170">
        <f t="shared" si="28"/>
        <v>8.3026714808340802</v>
      </c>
      <c r="H50" s="170">
        <f t="shared" si="28"/>
        <v>9.6588654392657638</v>
      </c>
      <c r="I50" s="170">
        <f t="shared" si="28"/>
        <v>6.9518187940056686</v>
      </c>
      <c r="J50" s="170">
        <f t="shared" si="28"/>
        <v>8.4095103382713319</v>
      </c>
      <c r="K50" s="170">
        <f t="shared" si="28"/>
        <v>7.5973947549894181</v>
      </c>
      <c r="L50" s="170">
        <f t="shared" si="28"/>
        <v>10.198923025041299</v>
      </c>
      <c r="M50" s="170">
        <f t="shared" si="28"/>
        <v>7.1999376335545326</v>
      </c>
      <c r="N50" s="170">
        <f t="shared" si="28"/>
        <v>8.72563305746921</v>
      </c>
      <c r="O50" s="170">
        <f t="shared" si="28"/>
        <v>8.5722156660996784</v>
      </c>
      <c r="P50" s="170">
        <f t="shared" si="28"/>
        <v>9.8780216290380576</v>
      </c>
      <c r="Q50" s="170">
        <f t="shared" si="28"/>
        <v>7.2834766597725054</v>
      </c>
      <c r="R50" s="170">
        <f t="shared" si="28"/>
        <v>8.699709767520341</v>
      </c>
      <c r="S50" s="170">
        <f t="shared" si="28"/>
        <v>8.0754251743319596</v>
      </c>
      <c r="T50" s="170">
        <f t="shared" si="28"/>
        <v>9.1596774295525734</v>
      </c>
      <c r="U50" s="170">
        <f t="shared" si="28"/>
        <v>6.9264930772823892</v>
      </c>
      <c r="V50" s="170">
        <f t="shared" si="28"/>
        <v>8.938483993626356</v>
      </c>
      <c r="W50" s="170">
        <f t="shared" si="28"/>
        <v>8.1517331893013267</v>
      </c>
      <c r="X50" s="170">
        <f t="shared" si="28"/>
        <v>9.2567412169677379</v>
      </c>
      <c r="Y50" s="170">
        <f t="shared" si="28"/>
        <v>7.0943508701660987</v>
      </c>
      <c r="Z50" s="170">
        <f t="shared" si="28"/>
        <v>9.1876505628262617</v>
      </c>
      <c r="AA50" s="170">
        <f t="shared" si="28"/>
        <v>8.4726108142432448</v>
      </c>
      <c r="AB50" s="170">
        <f t="shared" si="28"/>
        <v>8.5166956703529966</v>
      </c>
      <c r="AC50" s="170">
        <f t="shared" si="28"/>
        <v>6.7395464631520987</v>
      </c>
      <c r="AD50" s="170">
        <f t="shared" si="28"/>
        <v>8.5624581406280402</v>
      </c>
      <c r="AE50" s="170">
        <f t="shared" si="28"/>
        <v>7.9018706228208533</v>
      </c>
      <c r="AF50" s="170">
        <f t="shared" si="28"/>
        <v>8.0789041336250413</v>
      </c>
      <c r="AG50" s="170">
        <f t="shared" si="28"/>
        <v>6.6518535177143558</v>
      </c>
      <c r="AH50" s="170">
        <f t="shared" si="28"/>
        <v>8.1657467000733561</v>
      </c>
      <c r="AI50" s="170">
        <f t="shared" si="28"/>
        <v>7.4556566833120277</v>
      </c>
      <c r="AJ50" s="170">
        <f t="shared" si="28"/>
        <v>7.4073549581307603</v>
      </c>
      <c r="AK50" s="170">
        <f t="shared" si="28"/>
        <v>6.3735267400833235</v>
      </c>
      <c r="AL50" s="170">
        <f t="shared" si="28"/>
        <v>8.2494781929907202</v>
      </c>
      <c r="AM50" s="170">
        <f t="shared" si="28"/>
        <v>7.6623802533001042</v>
      </c>
      <c r="AN50" s="170">
        <f t="shared" si="28"/>
        <v>6.694803499412818</v>
      </c>
      <c r="AO50" s="170">
        <f t="shared" si="28"/>
        <v>5.6355092937539366</v>
      </c>
      <c r="AP50" s="170">
        <f t="shared" si="28"/>
        <v>7.0472379116777564</v>
      </c>
      <c r="AQ50" s="170">
        <f t="shared" si="28"/>
        <v>6.3548876258614699</v>
      </c>
      <c r="AR50" s="170">
        <f t="shared" si="28"/>
        <v>5.8814512410673014</v>
      </c>
      <c r="AS50" s="170">
        <f t="shared" si="28"/>
        <v>5.419570554884162</v>
      </c>
      <c r="AT50" s="170">
        <f t="shared" si="28"/>
        <v>7.4526405666262558</v>
      </c>
      <c r="AU50" s="170">
        <f t="shared" si="28"/>
        <v>6.1569705016329079</v>
      </c>
      <c r="AV50" s="170">
        <f t="shared" si="26"/>
        <v>5.6994994205369416</v>
      </c>
      <c r="AW50" s="170">
        <f t="shared" si="26"/>
        <v>5.4425054102120809</v>
      </c>
      <c r="AX50" s="170">
        <f t="shared" si="26"/>
        <v>7.3178835852472384</v>
      </c>
      <c r="AY50" s="170">
        <f t="shared" si="26"/>
        <v>6.0147751178193136</v>
      </c>
      <c r="AZ50" s="170">
        <f t="shared" ref="AZ50:BA50" si="29">AZ20</f>
        <v>5.5910111148402049</v>
      </c>
      <c r="BA50" s="297">
        <f t="shared" si="29"/>
        <v>5.2815062996711948</v>
      </c>
      <c r="BC50" s="290">
        <f t="shared" si="18"/>
        <v>-0.12149008681387785</v>
      </c>
      <c r="BD50" s="168">
        <f t="shared" si="18"/>
        <v>-3.8317519786385312E-2</v>
      </c>
      <c r="BE50" s="168">
        <f t="shared" si="18"/>
        <v>5.7526460725374262E-2</v>
      </c>
      <c r="BF50" s="168">
        <f t="shared" si="18"/>
        <v>-3.1144079310408301E-2</v>
      </c>
      <c r="BG50" s="168">
        <f t="shared" si="19"/>
        <v>-3.0936551723812489E-2</v>
      </c>
      <c r="BH50" s="168">
        <f t="shared" si="20"/>
        <v>4.2318584278324689E-3</v>
      </c>
      <c r="BI50" s="168">
        <f t="shared" si="21"/>
        <v>-1.8081776542729577E-2</v>
      </c>
      <c r="BJ50" s="168">
        <f t="shared" si="22"/>
        <v>-2.3095024375361595E-2</v>
      </c>
      <c r="BK50" s="168">
        <f t="shared" si="22"/>
        <v>-1.9034707733423417E-2</v>
      </c>
      <c r="BL50" s="397">
        <f t="shared" si="22"/>
        <v>-2.9581800734418073E-2</v>
      </c>
    </row>
    <row r="51" spans="3:64" x14ac:dyDescent="0.3">
      <c r="C51" s="118" t="s">
        <v>241</v>
      </c>
      <c r="D51" s="170">
        <f>D22</f>
        <v>70.393671206127635</v>
      </c>
      <c r="E51" s="170">
        <f t="shared" ref="E51:AU51" si="30">E22</f>
        <v>68.747711797942372</v>
      </c>
      <c r="F51" s="170">
        <f t="shared" si="30"/>
        <v>70.542061504530608</v>
      </c>
      <c r="G51" s="170">
        <f t="shared" si="30"/>
        <v>71.268994438539863</v>
      </c>
      <c r="H51" s="170">
        <f t="shared" si="30"/>
        <v>75.705372626550201</v>
      </c>
      <c r="I51" s="170">
        <f t="shared" si="30"/>
        <v>75.366450646780493</v>
      </c>
      <c r="J51" s="170">
        <f t="shared" si="30"/>
        <v>76.19028472324247</v>
      </c>
      <c r="K51" s="170">
        <f t="shared" si="30"/>
        <v>70.729688224962757</v>
      </c>
      <c r="L51" s="170">
        <f t="shared" si="30"/>
        <v>76.115209946941789</v>
      </c>
      <c r="M51" s="170">
        <f t="shared" si="30"/>
        <v>66.100633227177553</v>
      </c>
      <c r="N51" s="170">
        <f t="shared" si="30"/>
        <v>68.221253634257607</v>
      </c>
      <c r="O51" s="170">
        <f t="shared" si="30"/>
        <v>61.97225002446767</v>
      </c>
      <c r="P51" s="170">
        <f t="shared" si="30"/>
        <v>55.110526771639051</v>
      </c>
      <c r="Q51" s="170">
        <f t="shared" si="30"/>
        <v>49.959771139761841</v>
      </c>
      <c r="R51" s="170">
        <f t="shared" si="30"/>
        <v>50.495766299168025</v>
      </c>
      <c r="S51" s="170">
        <f t="shared" si="30"/>
        <v>44.420145632537341</v>
      </c>
      <c r="T51" s="170">
        <f t="shared" si="30"/>
        <v>48.170557158483177</v>
      </c>
      <c r="U51" s="170">
        <f t="shared" si="30"/>
        <v>46.529178675423708</v>
      </c>
      <c r="V51" s="170">
        <f t="shared" si="30"/>
        <v>48.772472830154634</v>
      </c>
      <c r="W51" s="170">
        <f t="shared" si="30"/>
        <v>45.778162149181753</v>
      </c>
      <c r="X51" s="170">
        <f t="shared" si="30"/>
        <v>53.597595924542063</v>
      </c>
      <c r="Y51" s="170">
        <f t="shared" si="30"/>
        <v>51.249179951888777</v>
      </c>
      <c r="Z51" s="170">
        <f t="shared" si="30"/>
        <v>48.722825902356625</v>
      </c>
      <c r="AA51" s="170">
        <f t="shared" si="30"/>
        <v>43.772593617856877</v>
      </c>
      <c r="AB51" s="170">
        <f t="shared" si="30"/>
        <v>51.431168773995459</v>
      </c>
      <c r="AC51" s="170">
        <f t="shared" si="30"/>
        <v>50.928675254436627</v>
      </c>
      <c r="AD51" s="170">
        <f t="shared" si="30"/>
        <v>57.191287612707903</v>
      </c>
      <c r="AE51" s="170">
        <f t="shared" si="30"/>
        <v>47.932287178229934</v>
      </c>
      <c r="AF51" s="170">
        <f t="shared" si="30"/>
        <v>66.645772827260771</v>
      </c>
      <c r="AG51" s="170">
        <f t="shared" si="30"/>
        <v>60.718413094444962</v>
      </c>
      <c r="AH51" s="170">
        <f t="shared" si="30"/>
        <v>64.466363564408482</v>
      </c>
      <c r="AI51" s="170">
        <f t="shared" si="30"/>
        <v>58.510511189283456</v>
      </c>
      <c r="AJ51" s="170">
        <f t="shared" si="30"/>
        <v>64.286506801428644</v>
      </c>
      <c r="AK51" s="170">
        <f t="shared" si="30"/>
        <v>57.850851254227628</v>
      </c>
      <c r="AL51" s="170">
        <f t="shared" si="30"/>
        <v>65.112694086033088</v>
      </c>
      <c r="AM51" s="170">
        <f t="shared" si="30"/>
        <v>59.074132764382803</v>
      </c>
      <c r="AN51" s="170">
        <f t="shared" si="30"/>
        <v>56.644329987705134</v>
      </c>
      <c r="AO51" s="170">
        <f t="shared" si="30"/>
        <v>51.911918554666912</v>
      </c>
      <c r="AP51" s="170">
        <f t="shared" si="30"/>
        <v>55.136207094184122</v>
      </c>
      <c r="AQ51" s="170">
        <f t="shared" si="30"/>
        <v>49.026324349558784</v>
      </c>
      <c r="AR51" s="170">
        <f t="shared" si="30"/>
        <v>55.229195978611159</v>
      </c>
      <c r="AS51" s="170">
        <f t="shared" si="30"/>
        <v>51.433835708503914</v>
      </c>
      <c r="AT51" s="170">
        <f t="shared" si="30"/>
        <v>53.997251987450774</v>
      </c>
      <c r="AU51" s="170">
        <f t="shared" si="30"/>
        <v>48.303577318697272</v>
      </c>
      <c r="AV51" s="170">
        <f t="shared" ref="AV51:BA51" si="31">AV22</f>
        <v>55.887569787053074</v>
      </c>
      <c r="AW51" s="170">
        <f t="shared" si="31"/>
        <v>51.302302264412333</v>
      </c>
      <c r="AX51" s="170">
        <f t="shared" si="31"/>
        <v>53.431310092047433</v>
      </c>
      <c r="AY51" s="170">
        <f t="shared" si="31"/>
        <v>47.885305125722176</v>
      </c>
      <c r="AZ51" s="170">
        <f t="shared" si="31"/>
        <v>53.540746243979825</v>
      </c>
      <c r="BA51" s="297">
        <f t="shared" si="31"/>
        <v>37.822459921194294</v>
      </c>
      <c r="BC51" s="290">
        <f t="shared" si="18"/>
        <v>-2.4982800739299704E-2</v>
      </c>
      <c r="BD51" s="168">
        <f t="shared" si="18"/>
        <v>-9.2095006209323982E-3</v>
      </c>
      <c r="BE51" s="168">
        <f t="shared" si="18"/>
        <v>-2.0657117468885322E-2</v>
      </c>
      <c r="BF51" s="168">
        <f t="shared" si="18"/>
        <v>-1.4742019526251093E-2</v>
      </c>
      <c r="BG51" s="168">
        <f t="shared" si="19"/>
        <v>1.1920756708044156E-2</v>
      </c>
      <c r="BH51" s="168">
        <f t="shared" si="20"/>
        <v>-2.557332975067883E-3</v>
      </c>
      <c r="BI51" s="168">
        <f t="shared" si="21"/>
        <v>-1.0480938836199827E-2</v>
      </c>
      <c r="BJ51" s="168">
        <f t="shared" si="22"/>
        <v>-8.6592384289764235E-3</v>
      </c>
      <c r="BK51" s="168">
        <f t="shared" si="22"/>
        <v>-4.1991869605625842E-2</v>
      </c>
      <c r="BL51" s="397">
        <f t="shared" si="22"/>
        <v>-0.26275316600301601</v>
      </c>
    </row>
    <row r="52" spans="3:64" x14ac:dyDescent="0.3">
      <c r="C52" s="118" t="s">
        <v>29</v>
      </c>
      <c r="D52" s="170">
        <f>'1 Utsläpp'!D53/'6 FV'!D53*1000</f>
        <v>2.7462623942903082</v>
      </c>
      <c r="E52" s="170">
        <f>'1 Utsläpp'!E53/'6 FV'!E53*1000</f>
        <v>2.7302060458407422</v>
      </c>
      <c r="F52" s="170">
        <f>'1 Utsläpp'!F53/'6 FV'!F53*1000</f>
        <v>2.8822306026324043</v>
      </c>
      <c r="G52" s="170">
        <f>'1 Utsläpp'!G53/'6 FV'!G53*1000</f>
        <v>2.6835460931303206</v>
      </c>
      <c r="H52" s="170">
        <f>'1 Utsläpp'!H53/'6 FV'!H53*1000</f>
        <v>2.6246426542014145</v>
      </c>
      <c r="I52" s="170">
        <f>'1 Utsläpp'!I53/'6 FV'!I53*1000</f>
        <v>2.5934451838510912</v>
      </c>
      <c r="J52" s="170">
        <f>'1 Utsläpp'!J53/'6 FV'!J53*1000</f>
        <v>2.7963745866503391</v>
      </c>
      <c r="K52" s="170">
        <f>'1 Utsläpp'!K53/'6 FV'!K53*1000</f>
        <v>2.5541511818317857</v>
      </c>
      <c r="L52" s="170">
        <f>'1 Utsläpp'!L53/'6 FV'!L53*1000</f>
        <v>2.7423892993473635</v>
      </c>
      <c r="M52" s="170">
        <f>'1 Utsläpp'!M53/'6 FV'!M53*1000</f>
        <v>2.5658419116772535</v>
      </c>
      <c r="N52" s="170">
        <f>'1 Utsläpp'!N53/'6 FV'!N53*1000</f>
        <v>2.7453541785789257</v>
      </c>
      <c r="O52" s="170">
        <f>'1 Utsläpp'!O53/'6 FV'!O53*1000</f>
        <v>2.5687371237698975</v>
      </c>
      <c r="P52" s="170">
        <f>'1 Utsläpp'!P53/'6 FV'!P53*1000</f>
        <v>2.6298990047383457</v>
      </c>
      <c r="Q52" s="170">
        <f>'1 Utsläpp'!Q53/'6 FV'!Q53*1000</f>
        <v>2.5123143221071156</v>
      </c>
      <c r="R52" s="170">
        <f>'1 Utsläpp'!R53/'6 FV'!R53*1000</f>
        <v>2.6233971488738579</v>
      </c>
      <c r="S52" s="170">
        <f>'1 Utsläpp'!S53/'6 FV'!S53*1000</f>
        <v>2.4024349590549332</v>
      </c>
      <c r="T52" s="170">
        <f>'1 Utsläpp'!T53/'6 FV'!T53*1000</f>
        <v>2.3777507508607689</v>
      </c>
      <c r="U52" s="170">
        <f>'1 Utsläpp'!U53/'6 FV'!U53*1000</f>
        <v>2.2316118209661715</v>
      </c>
      <c r="V52" s="170">
        <f>'1 Utsläpp'!V53/'6 FV'!V53*1000</f>
        <v>2.4127816774061204</v>
      </c>
      <c r="W52" s="170">
        <f>'1 Utsläpp'!W53/'6 FV'!W53*1000</f>
        <v>2.2719741659396777</v>
      </c>
      <c r="X52" s="170">
        <f>'1 Utsläpp'!X53/'6 FV'!X53*1000</f>
        <v>2.2557359665507541</v>
      </c>
      <c r="Y52" s="170">
        <f>'1 Utsläpp'!Y53/'6 FV'!Y53*1000</f>
        <v>2.1795192108553292</v>
      </c>
      <c r="Z52" s="170">
        <f>'1 Utsläpp'!Z53/'6 FV'!Z53*1000</f>
        <v>2.3018993156228156</v>
      </c>
      <c r="AA52" s="170">
        <f>'1 Utsläpp'!AA53/'6 FV'!AA53*1000</f>
        <v>2.0527719150415127</v>
      </c>
      <c r="AB52" s="170">
        <f>'1 Utsläpp'!AB53/'6 FV'!AB53*1000</f>
        <v>2.0345824176177181</v>
      </c>
      <c r="AC52" s="170">
        <f>'1 Utsläpp'!AC53/'6 FV'!AC53*1000</f>
        <v>1.9720977883520145</v>
      </c>
      <c r="AD52" s="170">
        <f>'1 Utsläpp'!AD53/'6 FV'!AD53*1000</f>
        <v>2.0712569425758982</v>
      </c>
      <c r="AE52" s="170">
        <f>'1 Utsläpp'!AE53/'6 FV'!AE53*1000</f>
        <v>1.8634409362167923</v>
      </c>
      <c r="AF52" s="170">
        <f>'1 Utsläpp'!AF53/'6 FV'!AF53*1000</f>
        <v>1.9110963145029463</v>
      </c>
      <c r="AG52" s="170">
        <f>'1 Utsläpp'!AG53/'6 FV'!AG53*1000</f>
        <v>1.8452710351720312</v>
      </c>
      <c r="AH52" s="170">
        <f>'1 Utsläpp'!AH53/'6 FV'!AH53*1000</f>
        <v>1.9205445884341066</v>
      </c>
      <c r="AI52" s="170">
        <f>'1 Utsläpp'!AI53/'6 FV'!AI53*1000</f>
        <v>1.7470529081990565</v>
      </c>
      <c r="AJ52" s="170">
        <f>'1 Utsläpp'!AJ53/'6 FV'!AJ53*1000</f>
        <v>1.7750445424807084</v>
      </c>
      <c r="AK52" s="170">
        <f>'1 Utsläpp'!AK53/'6 FV'!AK53*1000</f>
        <v>1.7000145043889372</v>
      </c>
      <c r="AL52" s="170">
        <f>'1 Utsläpp'!AL53/'6 FV'!AL53*1000</f>
        <v>1.8502277929059616</v>
      </c>
      <c r="AM52" s="170">
        <f>'1 Utsläpp'!AM53/'6 FV'!AM53*1000</f>
        <v>1.6713237759826418</v>
      </c>
      <c r="AN52" s="170">
        <f>'1 Utsläpp'!AN53/'6 FV'!AN53*1000</f>
        <v>1.7136111181173321</v>
      </c>
      <c r="AO52" s="170">
        <f>'1 Utsläpp'!AO53/'6 FV'!AO53*1000</f>
        <v>1.662051049961129</v>
      </c>
      <c r="AP52" s="170">
        <f>'1 Utsläpp'!AP53/'6 FV'!AP53*1000</f>
        <v>1.7636358619438763</v>
      </c>
      <c r="AQ52" s="170">
        <f>'1 Utsläpp'!AQ53/'6 FV'!AQ53*1000</f>
        <v>1.5668505220937206</v>
      </c>
      <c r="AR52" s="170">
        <f>'1 Utsläpp'!AR53/'6 FV'!AR53*1000</f>
        <v>1.6518546459911561</v>
      </c>
      <c r="AS52" s="170">
        <f>'1 Utsläpp'!AS53/'6 FV'!AS53*1000</f>
        <v>1.5990337502126386</v>
      </c>
      <c r="AT52" s="170">
        <f>'1 Utsläpp'!AT53/'6 FV'!AT53*1000</f>
        <v>1.749638059414516</v>
      </c>
      <c r="AU52" s="170">
        <f>'1 Utsläpp'!AU53/'6 FV'!AU53*1000</f>
        <v>1.5152793024721281</v>
      </c>
      <c r="AV52" s="170">
        <f>'1 Utsläpp'!AV53/'6 FV'!AV53*1000</f>
        <v>1.6173460836156481</v>
      </c>
      <c r="AW52" s="170">
        <f>'1 Utsläpp'!AW53/'6 FV'!AW53*1000</f>
        <v>1.5861215580683632</v>
      </c>
      <c r="AX52" s="170">
        <f>'1 Utsläpp'!AX53/'6 FV'!AX53*1000</f>
        <v>1.7084935189600239</v>
      </c>
      <c r="AY52" s="170">
        <f>'1 Utsläpp'!AY53/'6 FV'!AY53*1000</f>
        <v>1.5025399016806038</v>
      </c>
      <c r="AZ52" s="170">
        <f>'1 Utsläpp'!AZ53/'6 FV'!AZ53*1000</f>
        <v>1.5685399976320185</v>
      </c>
      <c r="BA52" s="297">
        <f>'1 Utsläpp'!BA53/'6 FV'!BA53*1000</f>
        <v>1.5399919785935736</v>
      </c>
      <c r="BC52" s="290">
        <f t="shared" si="18"/>
        <v>-3.6038790524436592E-2</v>
      </c>
      <c r="BD52" s="168">
        <f t="shared" si="18"/>
        <v>-3.7915381570237661E-2</v>
      </c>
      <c r="BE52" s="168">
        <f t="shared" si="18"/>
        <v>-7.9369005991588581E-3</v>
      </c>
      <c r="BF52" s="168">
        <f t="shared" si="18"/>
        <v>-3.2913937158906448E-2</v>
      </c>
      <c r="BG52" s="168">
        <f t="shared" si="19"/>
        <v>-2.0890798387894427E-2</v>
      </c>
      <c r="BH52" s="168">
        <f t="shared" si="20"/>
        <v>-8.0749966300325271E-3</v>
      </c>
      <c r="BI52" s="168">
        <f t="shared" si="21"/>
        <v>-2.3516029634300661E-2</v>
      </c>
      <c r="BJ52" s="168">
        <f t="shared" si="22"/>
        <v>-8.4072954542045997E-3</v>
      </c>
      <c r="BK52" s="168">
        <f t="shared" si="22"/>
        <v>-3.0176649560693658E-2</v>
      </c>
      <c r="BL52" s="397">
        <f t="shared" si="22"/>
        <v>-2.9083256097324539E-2</v>
      </c>
    </row>
    <row r="53" spans="3:64" x14ac:dyDescent="0.3">
      <c r="C53" s="177" t="s">
        <v>26</v>
      </c>
      <c r="D53" s="178">
        <f>'1 Utsläpp'!D54/'6 FV'!D54*1000</f>
        <v>0.94004857821072529</v>
      </c>
      <c r="E53" s="178">
        <f>'1 Utsläpp'!E54/'6 FV'!E54*1000</f>
        <v>0.96192743564289607</v>
      </c>
      <c r="F53" s="178">
        <f>'1 Utsläpp'!F54/'6 FV'!F54*1000</f>
        <v>1.1853093030871293</v>
      </c>
      <c r="G53" s="178">
        <f>'1 Utsläpp'!G54/'6 FV'!G54*1000</f>
        <v>1.0094324621887234</v>
      </c>
      <c r="H53" s="178">
        <f>'1 Utsläpp'!H54/'6 FV'!H54*1000</f>
        <v>1.0174164166721056</v>
      </c>
      <c r="I53" s="178">
        <f>'1 Utsläpp'!I54/'6 FV'!I54*1000</f>
        <v>1.034626388885719</v>
      </c>
      <c r="J53" s="178">
        <f>'1 Utsläpp'!J54/'6 FV'!J54*1000</f>
        <v>1.2584555645388935</v>
      </c>
      <c r="K53" s="178">
        <f>'1 Utsläpp'!K54/'6 FV'!K54*1000</f>
        <v>1.0608243470918997</v>
      </c>
      <c r="L53" s="178">
        <f>'1 Utsläpp'!L54/'6 FV'!L54*1000</f>
        <v>0.98224309467710647</v>
      </c>
      <c r="M53" s="178">
        <f>'1 Utsläpp'!M54/'6 FV'!M54*1000</f>
        <v>0.90775195984458257</v>
      </c>
      <c r="N53" s="178">
        <f>'1 Utsläpp'!N54/'6 FV'!N54*1000</f>
        <v>1.1446221776296632</v>
      </c>
      <c r="O53" s="178">
        <f>'1 Utsläpp'!O54/'6 FV'!O54*1000</f>
        <v>1.0569625893330119</v>
      </c>
      <c r="P53" s="178">
        <f>'1 Utsläpp'!P54/'6 FV'!P54*1000</f>
        <v>0.9187464382764865</v>
      </c>
      <c r="Q53" s="178">
        <f>'1 Utsläpp'!Q54/'6 FV'!Q54*1000</f>
        <v>0.91618209963152841</v>
      </c>
      <c r="R53" s="178">
        <f>'1 Utsläpp'!R54/'6 FV'!R54*1000</f>
        <v>1.1268441412276835</v>
      </c>
      <c r="S53" s="178">
        <f>'1 Utsläpp'!S54/'6 FV'!S54*1000</f>
        <v>0.91822148766455403</v>
      </c>
      <c r="T53" s="178">
        <f>'1 Utsläpp'!T54/'6 FV'!T54*1000</f>
        <v>0.86280767274575687</v>
      </c>
      <c r="U53" s="178">
        <f>'1 Utsläpp'!U54/'6 FV'!U54*1000</f>
        <v>0.89058327340595123</v>
      </c>
      <c r="V53" s="178">
        <f>'1 Utsläpp'!V54/'6 FV'!V54*1000</f>
        <v>1.1202838940449891</v>
      </c>
      <c r="W53" s="178">
        <f>'1 Utsläpp'!W54/'6 FV'!W54*1000</f>
        <v>0.94290113423026634</v>
      </c>
      <c r="X53" s="178">
        <f>'1 Utsläpp'!X54/'6 FV'!X54*1000</f>
        <v>0.78774922002536751</v>
      </c>
      <c r="Y53" s="178">
        <f>'1 Utsläpp'!Y54/'6 FV'!Y54*1000</f>
        <v>0.81922119293577778</v>
      </c>
      <c r="Z53" s="178">
        <f>'1 Utsläpp'!Z54/'6 FV'!Z54*1000</f>
        <v>1.0097025025994357</v>
      </c>
      <c r="AA53" s="178">
        <f>'1 Utsläpp'!AA54/'6 FV'!AA54*1000</f>
        <v>0.80186978114154528</v>
      </c>
      <c r="AB53" s="178">
        <f>'1 Utsläpp'!AB54/'6 FV'!AB54*1000</f>
        <v>0.7531009492469285</v>
      </c>
      <c r="AC53" s="178">
        <f>'1 Utsläpp'!AC54/'6 FV'!AC54*1000</f>
        <v>0.79484780922962062</v>
      </c>
      <c r="AD53" s="178">
        <f>'1 Utsläpp'!AD54/'6 FV'!AD54*1000</f>
        <v>0.99003366984471308</v>
      </c>
      <c r="AE53" s="178">
        <f>'1 Utsläpp'!AE54/'6 FV'!AE54*1000</f>
        <v>0.77535770551007877</v>
      </c>
      <c r="AF53" s="178">
        <f>'1 Utsläpp'!AF54/'6 FV'!AF54*1000</f>
        <v>0.74452742250514869</v>
      </c>
      <c r="AG53" s="178">
        <f>'1 Utsläpp'!AG54/'6 FV'!AG54*1000</f>
        <v>0.79717589936539357</v>
      </c>
      <c r="AH53" s="178">
        <f>'1 Utsläpp'!AH54/'6 FV'!AH54*1000</f>
        <v>0.99376839213316137</v>
      </c>
      <c r="AI53" s="178">
        <f>'1 Utsläpp'!AI54/'6 FV'!AI54*1000</f>
        <v>0.80519223186916411</v>
      </c>
      <c r="AJ53" s="178">
        <f>'1 Utsläpp'!AJ54/'6 FV'!AJ54*1000</f>
        <v>0.7288002782695725</v>
      </c>
      <c r="AK53" s="178">
        <f>'1 Utsläpp'!AK54/'6 FV'!AK54*1000</f>
        <v>0.74371151120290591</v>
      </c>
      <c r="AL53" s="178">
        <f>'1 Utsläpp'!AL54/'6 FV'!AL54*1000</f>
        <v>0.94949501388469104</v>
      </c>
      <c r="AM53" s="178">
        <f>'1 Utsläpp'!AM54/'6 FV'!AM54*1000</f>
        <v>0.77076704771428028</v>
      </c>
      <c r="AN53" s="178">
        <f>'1 Utsläpp'!AN54/'6 FV'!AN54*1000</f>
        <v>0.69899939005957545</v>
      </c>
      <c r="AO53" s="178">
        <f>'1 Utsläpp'!AO54/'6 FV'!AO54*1000</f>
        <v>0.74829221939771684</v>
      </c>
      <c r="AP53" s="178">
        <f>'1 Utsläpp'!AP54/'6 FV'!AP54*1000</f>
        <v>0.92817663902897363</v>
      </c>
      <c r="AQ53" s="178">
        <f>'1 Utsläpp'!AQ54/'6 FV'!AQ54*1000</f>
        <v>0.71987357855897616</v>
      </c>
      <c r="AR53" s="178">
        <f>'1 Utsläpp'!AR54/'6 FV'!AR54*1000</f>
        <v>0.63572196941128378</v>
      </c>
      <c r="AS53" s="178">
        <f>'1 Utsläpp'!AS54/'6 FV'!AS54*1000</f>
        <v>0.67196929379764858</v>
      </c>
      <c r="AT53" s="178">
        <f>'1 Utsläpp'!AT54/'6 FV'!AT54*1000</f>
        <v>0.84577329746243002</v>
      </c>
      <c r="AU53" s="178">
        <f>'1 Utsläpp'!AU54/'6 FV'!AU54*1000</f>
        <v>0.65675866738296862</v>
      </c>
      <c r="AV53" s="178">
        <f>'1 Utsläpp'!AV54/'6 FV'!AV54*1000</f>
        <v>0.6182128430331294</v>
      </c>
      <c r="AW53" s="178">
        <f>'1 Utsläpp'!AW54/'6 FV'!AW54*1000</f>
        <v>0.65530428507223004</v>
      </c>
      <c r="AX53" s="178">
        <f>'1 Utsläpp'!AX54/'6 FV'!AX54*1000</f>
        <v>0.82795066224244529</v>
      </c>
      <c r="AY53" s="178">
        <f>'1 Utsläpp'!AY54/'6 FV'!AY54*1000</f>
        <v>0.64450125864746033</v>
      </c>
      <c r="AZ53" s="178">
        <f>'1 Utsläpp'!AZ54/'6 FV'!AZ54*1000</f>
        <v>0.59347954812818016</v>
      </c>
      <c r="BA53" s="298">
        <f>'1 Utsläpp'!BA54/'6 FV'!BA54*1000</f>
        <v>0.54647007774223699</v>
      </c>
      <c r="BC53" s="292">
        <f t="shared" si="18"/>
        <v>-9.0525716543040979E-2</v>
      </c>
      <c r="BD53" s="173">
        <f t="shared" si="18"/>
        <v>-0.10199615019584041</v>
      </c>
      <c r="BE53" s="173">
        <f t="shared" si="18"/>
        <v>-8.877980559040044E-2</v>
      </c>
      <c r="BF53" s="173">
        <f t="shared" si="18"/>
        <v>-8.7674993298614057E-2</v>
      </c>
      <c r="BG53" s="173">
        <f t="shared" si="19"/>
        <v>-2.7542113094453646E-2</v>
      </c>
      <c r="BH53" s="173">
        <f t="shared" si="20"/>
        <v>-2.4800253343773893E-2</v>
      </c>
      <c r="BI53" s="173">
        <f t="shared" si="21"/>
        <v>-2.1072591524771367E-2</v>
      </c>
      <c r="BJ53" s="173">
        <f t="shared" si="22"/>
        <v>-1.8663489869652161E-2</v>
      </c>
      <c r="BK53" s="173">
        <f t="shared" si="22"/>
        <v>-4.0007733879484975E-2</v>
      </c>
      <c r="BL53" s="398">
        <f t="shared" si="22"/>
        <v>-0.16608194057207626</v>
      </c>
    </row>
    <row r="55" spans="3:64" s="101" customFormat="1" x14ac:dyDescent="0.3">
      <c r="C55" s="102"/>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BA55" s="287"/>
      <c r="BB55" s="287"/>
    </row>
    <row r="56" spans="3:64" x14ac:dyDescent="0.3">
      <c r="C56" s="179" t="s">
        <v>250</v>
      </c>
      <c r="D56" s="176" t="s">
        <v>83</v>
      </c>
      <c r="E56" s="176" t="s">
        <v>84</v>
      </c>
      <c r="F56" s="176" t="s">
        <v>85</v>
      </c>
      <c r="G56" s="176" t="s">
        <v>86</v>
      </c>
      <c r="H56" s="176" t="s">
        <v>87</v>
      </c>
      <c r="I56" s="176" t="s">
        <v>88</v>
      </c>
      <c r="J56" s="176" t="s">
        <v>89</v>
      </c>
      <c r="K56" s="176" t="s">
        <v>90</v>
      </c>
      <c r="L56" s="176" t="s">
        <v>91</v>
      </c>
      <c r="M56" s="176" t="s">
        <v>92</v>
      </c>
      <c r="N56" s="176" t="s">
        <v>93</v>
      </c>
      <c r="O56" s="176" t="s">
        <v>94</v>
      </c>
      <c r="P56" s="176" t="s">
        <v>95</v>
      </c>
      <c r="Q56" s="176" t="s">
        <v>96</v>
      </c>
      <c r="R56" s="176" t="s">
        <v>97</v>
      </c>
      <c r="S56" s="176" t="s">
        <v>98</v>
      </c>
      <c r="T56" s="176" t="s">
        <v>99</v>
      </c>
      <c r="U56" s="176" t="s">
        <v>100</v>
      </c>
      <c r="V56" s="176" t="s">
        <v>101</v>
      </c>
      <c r="W56" s="176" t="s">
        <v>102</v>
      </c>
      <c r="X56" s="176" t="s">
        <v>103</v>
      </c>
      <c r="Y56" s="176" t="s">
        <v>104</v>
      </c>
      <c r="Z56" s="176" t="s">
        <v>105</v>
      </c>
      <c r="AA56" s="176" t="s">
        <v>106</v>
      </c>
      <c r="AB56" s="176" t="s">
        <v>107</v>
      </c>
      <c r="AC56" s="176" t="s">
        <v>108</v>
      </c>
      <c r="AD56" s="176" t="s">
        <v>109</v>
      </c>
      <c r="AE56" s="176" t="s">
        <v>110</v>
      </c>
      <c r="AF56" s="176" t="s">
        <v>111</v>
      </c>
      <c r="AG56" s="176" t="s">
        <v>112</v>
      </c>
      <c r="AH56" s="176" t="s">
        <v>181</v>
      </c>
      <c r="AI56" s="176" t="s">
        <v>182</v>
      </c>
      <c r="AJ56" s="176" t="s">
        <v>199</v>
      </c>
      <c r="AK56" s="176" t="s">
        <v>236</v>
      </c>
      <c r="AL56" s="176" t="s">
        <v>239</v>
      </c>
      <c r="AM56" s="166" t="s">
        <v>243</v>
      </c>
      <c r="AN56" s="166" t="s">
        <v>244</v>
      </c>
      <c r="AO56" s="166" t="s">
        <v>251</v>
      </c>
      <c r="AP56" s="166" t="s">
        <v>256</v>
      </c>
      <c r="AQ56" s="166" t="s">
        <v>260</v>
      </c>
      <c r="AR56" s="139" t="s">
        <v>316</v>
      </c>
      <c r="AS56" s="139" t="s">
        <v>330</v>
      </c>
      <c r="AT56" s="139" t="s">
        <v>332</v>
      </c>
      <c r="AU56" s="139" t="s">
        <v>338</v>
      </c>
      <c r="AV56" s="139" t="s">
        <v>342</v>
      </c>
      <c r="AW56" s="139" t="s">
        <v>343</v>
      </c>
      <c r="AX56" s="139" t="s">
        <v>345</v>
      </c>
      <c r="AY56" s="139" t="s">
        <v>354</v>
      </c>
      <c r="AZ56" s="139" t="s">
        <v>363</v>
      </c>
      <c r="BA56" s="293" t="s">
        <v>389</v>
      </c>
    </row>
    <row r="57" spans="3:64" x14ac:dyDescent="0.3">
      <c r="C57" s="121" t="s">
        <v>25</v>
      </c>
      <c r="D57" s="180">
        <f>'1 Utsläpp'!D42/'1 Utsläpp'!$D42</f>
        <v>1</v>
      </c>
      <c r="E57" s="180">
        <f>'1 Utsläpp'!E42/'1 Utsläpp'!$D42</f>
        <v>0.95923519745391916</v>
      </c>
      <c r="F57" s="180">
        <f>'1 Utsläpp'!F42/'1 Utsläpp'!$D42</f>
        <v>0.93040705153879122</v>
      </c>
      <c r="G57" s="180">
        <f>'1 Utsläpp'!G42/'1 Utsläpp'!$D42</f>
        <v>1.0327085758982617</v>
      </c>
      <c r="H57" s="180">
        <f>'1 Utsläpp'!H42/'1 Utsläpp'!$D42</f>
        <v>0.96131499288368794</v>
      </c>
      <c r="I57" s="180">
        <f>'1 Utsläpp'!I42/'1 Utsläpp'!$D42</f>
        <v>0.88320362657723372</v>
      </c>
      <c r="J57" s="180">
        <f>'1 Utsläpp'!J42/'1 Utsläpp'!$D42</f>
        <v>0.83012025949638002</v>
      </c>
      <c r="K57" s="180">
        <f>'1 Utsläpp'!K42/'1 Utsläpp'!$D42</f>
        <v>0.97717418754834784</v>
      </c>
      <c r="L57" s="180">
        <f>'1 Utsläpp'!L42/'1 Utsläpp'!$D42</f>
        <v>1.0931955960041342</v>
      </c>
      <c r="M57" s="180">
        <f>'1 Utsläpp'!M42/'1 Utsläpp'!$D42</f>
        <v>0.93896129727867184</v>
      </c>
      <c r="N57" s="180">
        <f>'1 Utsläpp'!N42/'1 Utsläpp'!$D42</f>
        <v>0.8762877084811137</v>
      </c>
      <c r="O57" s="180">
        <f>'1 Utsläpp'!O42/'1 Utsläpp'!$D42</f>
        <v>1.0616648880315591</v>
      </c>
      <c r="P57" s="180">
        <f>'1 Utsläpp'!P42/'1 Utsläpp'!$D42</f>
        <v>1.0065643890204183</v>
      </c>
      <c r="Q57" s="180">
        <f>'1 Utsläpp'!Q42/'1 Utsläpp'!$D42</f>
        <v>0.88349146542384105</v>
      </c>
      <c r="R57" s="180">
        <f>'1 Utsläpp'!R42/'1 Utsläpp'!$D42</f>
        <v>0.82917015594532251</v>
      </c>
      <c r="S57" s="180">
        <f>'1 Utsläpp'!S42/'1 Utsläpp'!$D42</f>
        <v>0.89648642816000601</v>
      </c>
      <c r="T57" s="180">
        <f>'1 Utsläpp'!T42/'1 Utsläpp'!$D42</f>
        <v>0.92698891096949221</v>
      </c>
      <c r="U57" s="180">
        <f>'1 Utsläpp'!U42/'1 Utsläpp'!$D42</f>
        <v>0.82920515077406998</v>
      </c>
      <c r="V57" s="180">
        <f>'1 Utsläpp'!V42/'1 Utsläpp'!$D42</f>
        <v>0.79410237063485112</v>
      </c>
      <c r="W57" s="180">
        <f>'1 Utsläpp'!W42/'1 Utsläpp'!$D42</f>
        <v>0.89523927826328098</v>
      </c>
      <c r="X57" s="180">
        <f>'1 Utsläpp'!X42/'1 Utsläpp'!$D42</f>
        <v>0.91838875126567898</v>
      </c>
      <c r="Y57" s="180">
        <f>'1 Utsläpp'!Y42/'1 Utsläpp'!$D42</f>
        <v>0.82835010593998992</v>
      </c>
      <c r="Z57" s="180">
        <f>'1 Utsläpp'!Z42/'1 Utsläpp'!$D42</f>
        <v>0.79372951828828608</v>
      </c>
      <c r="AA57" s="180">
        <f>'1 Utsläpp'!AA42/'1 Utsläpp'!$D42</f>
        <v>0.84079729198330555</v>
      </c>
      <c r="AB57" s="180">
        <f>'1 Utsläpp'!AB42/'1 Utsläpp'!$D42</f>
        <v>0.85329269147804787</v>
      </c>
      <c r="AC57" s="180">
        <f>'1 Utsläpp'!AC42/'1 Utsläpp'!$D42</f>
        <v>0.82104086519626163</v>
      </c>
      <c r="AD57" s="180">
        <f>'1 Utsläpp'!AD42/'1 Utsläpp'!$D42</f>
        <v>0.79991004311481073</v>
      </c>
      <c r="AE57" s="180">
        <f>'1 Utsläpp'!AE42/'1 Utsläpp'!$D42</f>
        <v>0.85535199250181848</v>
      </c>
      <c r="AF57" s="180">
        <f>'1 Utsläpp'!AF42/'1 Utsläpp'!$D42</f>
        <v>0.90447775347873005</v>
      </c>
      <c r="AG57" s="180">
        <f>'1 Utsläpp'!AG42/'1 Utsläpp'!$D42</f>
        <v>0.8346024205404412</v>
      </c>
      <c r="AH57" s="180">
        <f>'1 Utsläpp'!AH42/'1 Utsläpp'!$D42</f>
        <v>0.80504127505971457</v>
      </c>
      <c r="AI57" s="180">
        <f>'1 Utsläpp'!AI42/'1 Utsläpp'!$D42</f>
        <v>0.8816519847979587</v>
      </c>
      <c r="AJ57" s="180">
        <f>'1 Utsläpp'!AJ42/'1 Utsläpp'!$D42</f>
        <v>0.88040854325429041</v>
      </c>
      <c r="AK57" s="180">
        <f>'1 Utsläpp'!AK42/'1 Utsläpp'!$D42</f>
        <v>0.82211642277985308</v>
      </c>
      <c r="AL57" s="180">
        <f>'1 Utsläpp'!AL42/'1 Utsläpp'!$D42</f>
        <v>0.81187835016345067</v>
      </c>
      <c r="AM57" s="180">
        <f>'1 Utsläpp'!AM42/'1 Utsläpp'!$D42</f>
        <v>0.88214946975030595</v>
      </c>
      <c r="AN57" s="180">
        <f>'1 Utsläpp'!AN42/'1 Utsläpp'!$D42</f>
        <v>0.84292835293892476</v>
      </c>
      <c r="AO57" s="180">
        <f>'1 Utsläpp'!AO42/'1 Utsläpp'!$D42</f>
        <v>0.81089780256874378</v>
      </c>
      <c r="AP57" s="180">
        <f>'1 Utsläpp'!AP42/'1 Utsläpp'!$D42</f>
        <v>0.79882959509800866</v>
      </c>
      <c r="AQ57" s="180">
        <f>'1 Utsläpp'!AQ42/'1 Utsläpp'!$D42</f>
        <v>0.85040951894643735</v>
      </c>
      <c r="AR57" s="180">
        <f>'1 Utsläpp'!AR42/'1 Utsläpp'!$D42</f>
        <v>0.8437947855126342</v>
      </c>
      <c r="AS57" s="180">
        <f>'1 Utsläpp'!AS42/'1 Utsläpp'!$D42</f>
        <v>0.80089278563711908</v>
      </c>
      <c r="AT57" s="180">
        <f>'1 Utsläpp'!AT42/'1 Utsläpp'!$D42</f>
        <v>0.7809416113547395</v>
      </c>
      <c r="AU57" s="180">
        <f>'1 Utsläpp'!AU42/'1 Utsläpp'!$D42</f>
        <v>0.83682141915361674</v>
      </c>
      <c r="AV57" s="180">
        <f>'1 Utsläpp'!AV42/'1 Utsläpp'!$D42</f>
        <v>0.83113024979586669</v>
      </c>
      <c r="AW57" s="180">
        <f>'1 Utsläpp'!AW42/'1 Utsläpp'!$D42</f>
        <v>0.77799815694873431</v>
      </c>
      <c r="AX57" s="180">
        <f>'1 Utsläpp'!AX42/'1 Utsläpp'!$D42</f>
        <v>0.77826931757846685</v>
      </c>
      <c r="AY57" s="180">
        <f>'1 Utsläpp'!AY42/'1 Utsläpp'!$D42</f>
        <v>0.80052372114370163</v>
      </c>
      <c r="AZ57" s="180">
        <f>'1 Utsläpp'!AZ42/'1 Utsläpp'!$D42</f>
        <v>0.76700971924366967</v>
      </c>
      <c r="BA57" s="299">
        <f>'1 Utsläpp'!BA42/'1 Utsläpp'!$D42</f>
        <v>0.69061203525787096</v>
      </c>
    </row>
    <row r="58" spans="3:64" x14ac:dyDescent="0.3">
      <c r="C58" s="109" t="s">
        <v>247</v>
      </c>
      <c r="D58" s="181">
        <f>'6 FV'!D41/'6 FV'!$D41</f>
        <v>1</v>
      </c>
      <c r="E58" s="181">
        <f>'6 FV'!E41/'6 FV'!$D41</f>
        <v>1.048728692292991</v>
      </c>
      <c r="F58" s="181">
        <f>'6 FV'!F41/'6 FV'!$D41</f>
        <v>0.93664852845732738</v>
      </c>
      <c r="G58" s="181">
        <f>'6 FV'!G41/'6 FV'!$D41</f>
        <v>1.0083023780812561</v>
      </c>
      <c r="H58" s="181">
        <f>'6 FV'!H41/'6 FV'!$D41</f>
        <v>0.94475008949455219</v>
      </c>
      <c r="I58" s="181">
        <f>'6 FV'!I41/'6 FV'!$D41</f>
        <v>0.98546647276988797</v>
      </c>
      <c r="J58" s="181">
        <f>'6 FV'!J41/'6 FV'!$D41</f>
        <v>0.89111059586394503</v>
      </c>
      <c r="K58" s="181">
        <f>'6 FV'!K41/'6 FV'!$D41</f>
        <v>0.99903472000574323</v>
      </c>
      <c r="L58" s="181">
        <f>'6 FV'!L41/'6 FV'!$D41</f>
        <v>0.97444287822241016</v>
      </c>
      <c r="M58" s="181">
        <f>'6 FV'!M41/'6 FV'!$D41</f>
        <v>1.0429845487291773</v>
      </c>
      <c r="N58" s="181">
        <f>'6 FV'!N41/'6 FV'!$D41</f>
        <v>0.95157398846902708</v>
      </c>
      <c r="O58" s="181">
        <f>'6 FV'!O41/'6 FV'!$D41</f>
        <v>1.0787522955716446</v>
      </c>
      <c r="P58" s="181">
        <f>'6 FV'!P41/'6 FV'!$D41</f>
        <v>1.0306590388527623</v>
      </c>
      <c r="Q58" s="181">
        <f>'6 FV'!Q41/'6 FV'!$D41</f>
        <v>1.0757613827854198</v>
      </c>
      <c r="R58" s="181">
        <f>'6 FV'!R41/'6 FV'!$D41</f>
        <v>0.98763083424444775</v>
      </c>
      <c r="S58" s="181">
        <f>'6 FV'!S41/'6 FV'!$D41</f>
        <v>1.0830422132948645</v>
      </c>
      <c r="T58" s="181">
        <f>'6 FV'!T41/'6 FV'!$D41</f>
        <v>1.0392514859976194</v>
      </c>
      <c r="U58" s="181">
        <f>'6 FV'!U41/'6 FV'!$D41</f>
        <v>1.0739938047456852</v>
      </c>
      <c r="V58" s="181">
        <f>'6 FV'!V41/'6 FV'!$D41</f>
        <v>0.97140733942640056</v>
      </c>
      <c r="W58" s="181">
        <f>'6 FV'!W41/'6 FV'!$D41</f>
        <v>1.0678674297067585</v>
      </c>
      <c r="X58" s="181">
        <f>'6 FV'!X41/'6 FV'!$D41</f>
        <v>1.03786128877976</v>
      </c>
      <c r="Y58" s="181">
        <f>'6 FV'!Y41/'6 FV'!$D41</f>
        <v>1.08421704150898</v>
      </c>
      <c r="Z58" s="181">
        <f>'6 FV'!Z41/'6 FV'!$D41</f>
        <v>0.98418590031519548</v>
      </c>
      <c r="AA58" s="181">
        <f>'6 FV'!AA41/'6 FV'!$D41</f>
        <v>1.0955782415217858</v>
      </c>
      <c r="AB58" s="181">
        <f>'6 FV'!AB41/'6 FV'!$D41</f>
        <v>1.0568011494107912</v>
      </c>
      <c r="AC58" s="181">
        <f>'6 FV'!AC41/'6 FV'!$D41</f>
        <v>1.1103572118057139</v>
      </c>
      <c r="AD58" s="181">
        <f>'6 FV'!AD41/'6 FV'!$D41</f>
        <v>1.0136371265118274</v>
      </c>
      <c r="AE58" s="181">
        <f>'6 FV'!AE41/'6 FV'!$D41</f>
        <v>1.1327235738836949</v>
      </c>
      <c r="AF58" s="181">
        <f>'6 FV'!AF41/'6 FV'!$D41</f>
        <v>1.0950543709721388</v>
      </c>
      <c r="AG58" s="181">
        <f>'6 FV'!AG41/'6 FV'!$D41</f>
        <v>1.159572909683747</v>
      </c>
      <c r="AH58" s="181">
        <f>'6 FV'!AH41/'6 FV'!$D41</f>
        <v>1.0595087840479478</v>
      </c>
      <c r="AI58" s="181">
        <f>'6 FV'!AI41/'6 FV'!$D41</f>
        <v>1.1930288351932354</v>
      </c>
      <c r="AJ58" s="181">
        <f>'6 FV'!AJ41/'6 FV'!$D41</f>
        <v>1.1225129488188175</v>
      </c>
      <c r="AK58" s="181">
        <f>'6 FV'!AK41/'6 FV'!$D41</f>
        <v>1.1951223771305282</v>
      </c>
      <c r="AL58" s="181">
        <f>'6 FV'!AL41/'6 FV'!$D41</f>
        <v>1.0687395771588559</v>
      </c>
      <c r="AM58" s="181">
        <f>'6 FV'!AM41/'6 FV'!$D41</f>
        <v>1.214114624816524</v>
      </c>
      <c r="AN58" s="181">
        <f>'6 FV'!AN41/'6 FV'!$D41</f>
        <v>1.1550385190373587</v>
      </c>
      <c r="AO58" s="181">
        <f>'6 FV'!AO41/'6 FV'!$D41</f>
        <v>1.2156930273799973</v>
      </c>
      <c r="AP58" s="181">
        <f>'6 FV'!AP41/'6 FV'!$D41</f>
        <v>1.1014746955972561</v>
      </c>
      <c r="AQ58" s="181">
        <f>'6 FV'!AQ41/'6 FV'!$D41</f>
        <v>1.2464209455087316</v>
      </c>
      <c r="AR58" s="181">
        <f>'6 FV'!AR41/'6 FV'!$D41</f>
        <v>1.1825844086423118</v>
      </c>
      <c r="AS58" s="181">
        <f>'6 FV'!AS41/'6 FV'!$D41</f>
        <v>1.2532467847445015</v>
      </c>
      <c r="AT58" s="181">
        <f>'6 FV'!AT41/'6 FV'!$D41</f>
        <v>1.1088612703472778</v>
      </c>
      <c r="AU58" s="181">
        <f>'6 FV'!AU41/'6 FV'!$D41</f>
        <v>1.2659487053121443</v>
      </c>
      <c r="AV58" s="181">
        <f>'6 FV'!AV41/'6 FV'!$D41</f>
        <v>1.2035547527185486</v>
      </c>
      <c r="AW58" s="181">
        <f>'6 FV'!AW41/'6 FV'!$D41</f>
        <v>1.2601676967837259</v>
      </c>
      <c r="AX58" s="181">
        <f>'6 FV'!AX41/'6 FV'!$D41</f>
        <v>1.1321531370629683</v>
      </c>
      <c r="AY58" s="181">
        <f>'6 FV'!AY41/'6 FV'!$D41</f>
        <v>1.2754268817381638</v>
      </c>
      <c r="AZ58" s="181">
        <f>'6 FV'!AZ41/'6 FV'!$D41</f>
        <v>1.2115437786006642</v>
      </c>
      <c r="BA58" s="299">
        <f>'6 FV'!BA41/'6 FV'!$D41</f>
        <v>1.1681197606881719</v>
      </c>
    </row>
    <row r="59" spans="3:64" x14ac:dyDescent="0.3">
      <c r="C59" s="109" t="s">
        <v>259</v>
      </c>
      <c r="D59" s="182">
        <f>D41/$D41</f>
        <v>1</v>
      </c>
      <c r="E59" s="182">
        <f t="shared" ref="E59:AP59" si="32">E41/$D41</f>
        <v>0.91466477889205178</v>
      </c>
      <c r="F59" s="182">
        <f t="shared" si="32"/>
        <v>0.99333637247173612</v>
      </c>
      <c r="G59" s="182">
        <f t="shared" si="32"/>
        <v>1.0242052367896317</v>
      </c>
      <c r="H59" s="182">
        <f t="shared" si="32"/>
        <v>1.0175336351627107</v>
      </c>
      <c r="I59" s="182">
        <f t="shared" si="32"/>
        <v>0.8962289950816692</v>
      </c>
      <c r="J59" s="182">
        <f t="shared" si="32"/>
        <v>0.93155693956434904</v>
      </c>
      <c r="K59" s="182">
        <f t="shared" si="32"/>
        <v>0.97811834561938982</v>
      </c>
      <c r="L59" s="182">
        <f t="shared" si="32"/>
        <v>1.1218672950828623</v>
      </c>
      <c r="M59" s="182">
        <f t="shared" si="32"/>
        <v>0.90026386145676607</v>
      </c>
      <c r="N59" s="182">
        <f t="shared" si="32"/>
        <v>0.92088236868576001</v>
      </c>
      <c r="O59" s="182">
        <f t="shared" si="32"/>
        <v>0.98416002671768998</v>
      </c>
      <c r="P59" s="182">
        <f t="shared" si="32"/>
        <v>0.97662209428720104</v>
      </c>
      <c r="Q59" s="182">
        <f t="shared" si="32"/>
        <v>0.82127085017335089</v>
      </c>
      <c r="R59" s="182">
        <f t="shared" si="32"/>
        <v>0.83955474778149275</v>
      </c>
      <c r="S59" s="182">
        <f t="shared" si="32"/>
        <v>0.82774837135173829</v>
      </c>
      <c r="T59" s="182">
        <f t="shared" si="32"/>
        <v>0.8919774698033156</v>
      </c>
      <c r="U59" s="182">
        <f t="shared" si="32"/>
        <v>0.77207628862479383</v>
      </c>
      <c r="V59" s="182">
        <f t="shared" si="32"/>
        <v>0.81747618985847392</v>
      </c>
      <c r="W59" s="182">
        <f t="shared" si="32"/>
        <v>0.83834308768937549</v>
      </c>
      <c r="X59" s="182">
        <f t="shared" si="32"/>
        <v>0.88488583319785652</v>
      </c>
      <c r="Y59" s="182">
        <f t="shared" si="32"/>
        <v>0.76400764259074705</v>
      </c>
      <c r="Z59" s="182">
        <f t="shared" si="32"/>
        <v>0.80648332599977934</v>
      </c>
      <c r="AA59" s="182">
        <f t="shared" si="32"/>
        <v>0.76744613950658336</v>
      </c>
      <c r="AB59" s="182">
        <f t="shared" si="32"/>
        <v>0.80742975341557177</v>
      </c>
      <c r="AC59" s="182">
        <f t="shared" si="32"/>
        <v>0.73943849462737066</v>
      </c>
      <c r="AD59" s="182">
        <f t="shared" si="32"/>
        <v>0.78914832753561082</v>
      </c>
      <c r="AE59" s="182">
        <f t="shared" si="32"/>
        <v>0.7551286229252997</v>
      </c>
      <c r="AF59" s="182">
        <f t="shared" si="32"/>
        <v>0.8259660684024086</v>
      </c>
      <c r="AG59" s="182">
        <f t="shared" si="32"/>
        <v>0.71974984373174455</v>
      </c>
      <c r="AH59" s="182">
        <f t="shared" si="32"/>
        <v>0.75982501247793599</v>
      </c>
      <c r="AI59" s="182">
        <f t="shared" si="32"/>
        <v>0.73900308088962263</v>
      </c>
      <c r="AJ59" s="182">
        <f t="shared" si="32"/>
        <v>0.78431927594306583</v>
      </c>
      <c r="AK59" s="182">
        <f t="shared" si="32"/>
        <v>0.68789308819883621</v>
      </c>
      <c r="AL59" s="182">
        <f t="shared" si="32"/>
        <v>0.75965966594196244</v>
      </c>
      <c r="AM59" s="182">
        <f t="shared" si="32"/>
        <v>0.72657840678232144</v>
      </c>
      <c r="AN59" s="182">
        <f t="shared" si="32"/>
        <v>0.7297837596285921</v>
      </c>
      <c r="AO59" s="182">
        <f t="shared" si="32"/>
        <v>0.66702513241879136</v>
      </c>
      <c r="AP59" s="182">
        <f t="shared" si="32"/>
        <v>0.72523644736555382</v>
      </c>
      <c r="AQ59" s="182">
        <f t="shared" ref="AQ59:AX59" si="33">AQ41/$D41</f>
        <v>0.68228115229509356</v>
      </c>
      <c r="AR59" s="182">
        <f t="shared" si="33"/>
        <v>0.71351759700719264</v>
      </c>
      <c r="AS59" s="182">
        <f t="shared" si="33"/>
        <v>0.6390543310273854</v>
      </c>
      <c r="AT59" s="182">
        <f t="shared" si="33"/>
        <v>0.70427350313187609</v>
      </c>
      <c r="AU59" s="182">
        <f t="shared" si="33"/>
        <v>0.66102316440007913</v>
      </c>
      <c r="AV59" s="182">
        <f t="shared" si="33"/>
        <v>0.69056289123410297</v>
      </c>
      <c r="AW59" s="182">
        <f t="shared" si="33"/>
        <v>0.61737668640006171</v>
      </c>
      <c r="AX59" s="182">
        <f t="shared" si="33"/>
        <v>0.68742407020789886</v>
      </c>
      <c r="AY59" s="182">
        <f t="shared" ref="AY59:AZ59" si="34">AY41/$D41</f>
        <v>0.62765159853988683</v>
      </c>
      <c r="AZ59" s="182">
        <f t="shared" si="34"/>
        <v>0.63308460890250928</v>
      </c>
      <c r="BA59" s="300">
        <f t="shared" ref="BA59" si="35">BA41/$D41</f>
        <v>0.59121680712858782</v>
      </c>
    </row>
    <row r="60" spans="3:64" x14ac:dyDescent="0.3">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row>
    <row r="61" spans="3:64" x14ac:dyDescent="0.3">
      <c r="C61" s="121"/>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row>
    <row r="62" spans="3:64" x14ac:dyDescent="0.3">
      <c r="C62" s="121"/>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row>
    <row r="63" spans="3:64" x14ac:dyDescent="0.3">
      <c r="C63" s="121"/>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row>
    <row r="64" spans="3:64" s="4" customFormat="1" x14ac:dyDescent="0.3">
      <c r="C64" s="124" t="s">
        <v>121</v>
      </c>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4"/>
      <c r="AM64" s="174"/>
      <c r="AN64" s="174"/>
      <c r="AO64" s="174"/>
      <c r="AP64" s="174"/>
      <c r="AQ64" s="174"/>
      <c r="BA64" s="287"/>
      <c r="BB64" s="287"/>
    </row>
    <row r="65" spans="3:54" s="113" customFormat="1" x14ac:dyDescent="0.3">
      <c r="C65" s="125">
        <v>44133</v>
      </c>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4"/>
      <c r="AM65" s="174"/>
      <c r="AN65" s="174"/>
      <c r="AO65" s="174"/>
      <c r="AP65" s="174"/>
      <c r="AQ65" s="174"/>
      <c r="BA65" s="287"/>
      <c r="BB65" s="287"/>
    </row>
    <row r="66" spans="3:54" s="113" customFormat="1" x14ac:dyDescent="0.3">
      <c r="C66" s="126"/>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4"/>
      <c r="AM66" s="174"/>
      <c r="AN66" s="174"/>
      <c r="AO66" s="174"/>
      <c r="AP66" s="174"/>
      <c r="AQ66" s="174"/>
      <c r="BA66" s="287"/>
      <c r="BB66" s="287"/>
    </row>
    <row r="67" spans="3:54" s="113" customFormat="1" x14ac:dyDescent="0.3">
      <c r="C67" s="124" t="s">
        <v>122</v>
      </c>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59"/>
      <c r="AM67" s="59"/>
      <c r="AN67" s="59"/>
      <c r="AO67" s="59"/>
      <c r="AP67" s="59"/>
      <c r="AQ67" s="59"/>
      <c r="BA67" s="287"/>
      <c r="BB67" s="287"/>
    </row>
    <row r="68" spans="3:54" s="113" customFormat="1" x14ac:dyDescent="0.3">
      <c r="C68" s="126" t="s">
        <v>188</v>
      </c>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0"/>
      <c r="AJ68" s="170"/>
      <c r="AK68" s="170"/>
      <c r="AL68" s="175"/>
      <c r="AM68" s="175"/>
      <c r="AN68" s="175"/>
      <c r="AO68" s="175"/>
      <c r="AP68" s="175"/>
      <c r="AQ68" s="175"/>
      <c r="BA68" s="287"/>
      <c r="BB68" s="287"/>
    </row>
    <row r="69" spans="3:54" s="113" customFormat="1" x14ac:dyDescent="0.3">
      <c r="C69" s="126"/>
      <c r="D69" s="183"/>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0"/>
      <c r="AJ69" s="170"/>
      <c r="AK69" s="170"/>
      <c r="AL69" s="175"/>
      <c r="AM69" s="175"/>
      <c r="AN69" s="175"/>
      <c r="AO69" s="175"/>
      <c r="AP69" s="175"/>
      <c r="AQ69" s="175"/>
      <c r="BA69" s="287"/>
      <c r="BB69" s="287"/>
    </row>
    <row r="70" spans="3:54" x14ac:dyDescent="0.3">
      <c r="C70" s="124" t="s">
        <v>33</v>
      </c>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row>
    <row r="71" spans="3:54" x14ac:dyDescent="0.3">
      <c r="C71" s="127" t="s">
        <v>347</v>
      </c>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row>
    <row r="72" spans="3:54" x14ac:dyDescent="0.3">
      <c r="C72" s="127" t="s">
        <v>348</v>
      </c>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row>
    <row r="73" spans="3:54" x14ac:dyDescent="0.3">
      <c r="C73" s="127" t="s">
        <v>349</v>
      </c>
      <c r="AI73" s="175"/>
      <c r="AJ73" s="175"/>
      <c r="AK73" s="175"/>
    </row>
    <row r="74" spans="3:54" x14ac:dyDescent="0.3">
      <c r="C74" s="101"/>
      <c r="AI74" s="175"/>
      <c r="AJ74" s="175"/>
      <c r="AK74" s="175"/>
    </row>
    <row r="75" spans="3:54" x14ac:dyDescent="0.3">
      <c r="C75" s="101"/>
      <c r="AI75" s="175"/>
      <c r="AJ75" s="175"/>
      <c r="AK75" s="175"/>
    </row>
    <row r="76" spans="3:54" x14ac:dyDescent="0.3">
      <c r="C76" s="101"/>
      <c r="AI76" s="175"/>
      <c r="AJ76" s="175"/>
      <c r="AK76" s="175"/>
    </row>
    <row r="77" spans="3:54" x14ac:dyDescent="0.3">
      <c r="C77" s="101"/>
      <c r="AI77" s="175"/>
      <c r="AJ77" s="175"/>
      <c r="AK77" s="175"/>
    </row>
    <row r="78" spans="3:54" x14ac:dyDescent="0.3">
      <c r="C78" s="101"/>
    </row>
    <row r="79" spans="3:54" x14ac:dyDescent="0.3">
      <c r="C79" s="109"/>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20"/>
      <c r="AS79" s="120"/>
      <c r="AT79" s="120"/>
      <c r="AU79" s="120"/>
      <c r="AV79" s="120"/>
      <c r="AW79" s="120"/>
      <c r="AX79" s="120"/>
      <c r="AY79" s="120"/>
      <c r="AZ79" s="120"/>
    </row>
    <row r="80" spans="3:54" ht="15" customHeight="1" x14ac:dyDescent="0.3">
      <c r="C80" s="109"/>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20"/>
      <c r="AS80" s="120"/>
      <c r="AT80" s="120"/>
      <c r="AU80" s="120"/>
      <c r="AV80" s="120"/>
      <c r="AW80" s="120"/>
      <c r="AX80" s="120"/>
      <c r="AY80" s="120"/>
      <c r="AZ80" s="120"/>
    </row>
    <row r="81" spans="3:52" ht="15" customHeight="1" x14ac:dyDescent="0.3">
      <c r="C81" s="185"/>
      <c r="D81" s="186"/>
      <c r="E81" s="185"/>
      <c r="F81" s="186"/>
      <c r="G81" s="185"/>
      <c r="H81" s="186"/>
      <c r="I81" s="185"/>
      <c r="J81" s="186"/>
      <c r="K81" s="185"/>
      <c r="L81" s="186"/>
      <c r="M81" s="185"/>
      <c r="N81" s="186"/>
      <c r="O81" s="185"/>
      <c r="P81" s="186"/>
      <c r="Q81" s="185"/>
      <c r="R81" s="186"/>
      <c r="S81" s="185"/>
      <c r="T81" s="186"/>
      <c r="U81" s="185"/>
      <c r="V81" s="186"/>
      <c r="W81" s="185"/>
      <c r="X81" s="186"/>
      <c r="Y81" s="185"/>
      <c r="Z81" s="186"/>
      <c r="AA81" s="185"/>
      <c r="AB81" s="186"/>
      <c r="AC81" s="185"/>
      <c r="AD81" s="186"/>
      <c r="AE81" s="185"/>
      <c r="AF81" s="186"/>
      <c r="AG81" s="185"/>
      <c r="AH81" s="186"/>
      <c r="AI81" s="185"/>
      <c r="AJ81" s="186"/>
      <c r="AK81" s="185"/>
      <c r="AL81" s="186"/>
      <c r="AM81" s="185"/>
      <c r="AN81" s="186"/>
      <c r="AO81" s="185"/>
      <c r="AP81" s="186"/>
      <c r="AQ81" s="186"/>
      <c r="AR81" s="120"/>
      <c r="AS81" s="120"/>
      <c r="AT81" s="120"/>
      <c r="AU81" s="120"/>
      <c r="AV81" s="120"/>
      <c r="AW81" s="120"/>
      <c r="AX81" s="120"/>
      <c r="AY81" s="120"/>
      <c r="AZ81" s="120"/>
    </row>
    <row r="82" spans="3:52" x14ac:dyDescent="0.3">
      <c r="C82" s="119"/>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20"/>
      <c r="AS82" s="120"/>
      <c r="AT82" s="120"/>
      <c r="AU82" s="120"/>
      <c r="AV82" s="120"/>
      <c r="AW82" s="120"/>
      <c r="AX82" s="120"/>
      <c r="AY82" s="120"/>
      <c r="AZ82" s="120"/>
    </row>
    <row r="83" spans="3:52" x14ac:dyDescent="0.3">
      <c r="C83" s="119"/>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20"/>
      <c r="AS83" s="120"/>
      <c r="AT83" s="120"/>
      <c r="AU83" s="120"/>
      <c r="AV83" s="120"/>
      <c r="AW83" s="120"/>
      <c r="AX83" s="120"/>
      <c r="AY83" s="120"/>
      <c r="AZ83" s="120"/>
    </row>
    <row r="84" spans="3:52" x14ac:dyDescent="0.3">
      <c r="C84" s="119"/>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20"/>
      <c r="AS84" s="120"/>
      <c r="AT84" s="120"/>
      <c r="AU84" s="120"/>
      <c r="AV84" s="120"/>
      <c r="AW84" s="120"/>
      <c r="AX84" s="120"/>
      <c r="AY84" s="120"/>
      <c r="AZ84" s="120"/>
    </row>
    <row r="85" spans="3:52" x14ac:dyDescent="0.3">
      <c r="C85" s="119"/>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20"/>
      <c r="AS85" s="120"/>
      <c r="AT85" s="120"/>
      <c r="AU85" s="120"/>
      <c r="AV85" s="120"/>
      <c r="AW85" s="120"/>
      <c r="AX85" s="120"/>
      <c r="AY85" s="120"/>
      <c r="AZ85" s="120"/>
    </row>
    <row r="86" spans="3:52" x14ac:dyDescent="0.3">
      <c r="C86" s="119"/>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20"/>
      <c r="AS86" s="120"/>
      <c r="AT86" s="120"/>
      <c r="AU86" s="120"/>
      <c r="AV86" s="120"/>
      <c r="AW86" s="120"/>
      <c r="AX86" s="120"/>
      <c r="AY86" s="120"/>
      <c r="AZ86" s="120"/>
    </row>
    <row r="87" spans="3:52" x14ac:dyDescent="0.3">
      <c r="C87" s="119"/>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20"/>
      <c r="AS87" s="120"/>
      <c r="AT87" s="120"/>
      <c r="AU87" s="120"/>
      <c r="AV87" s="120"/>
      <c r="AW87" s="120"/>
      <c r="AX87" s="120"/>
      <c r="AY87" s="120"/>
      <c r="AZ87" s="120"/>
    </row>
    <row r="88" spans="3:52" ht="12.75" customHeight="1" x14ac:dyDescent="0.3">
      <c r="C88" s="119"/>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20"/>
      <c r="AS88" s="120"/>
      <c r="AT88" s="120"/>
      <c r="AU88" s="120"/>
      <c r="AV88" s="120"/>
      <c r="AW88" s="120"/>
      <c r="AX88" s="120"/>
      <c r="AY88" s="120"/>
      <c r="AZ88" s="120"/>
    </row>
    <row r="89" spans="3:52" ht="12.75" customHeight="1" x14ac:dyDescent="0.3">
      <c r="C89" s="119"/>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20"/>
      <c r="AS89" s="120"/>
      <c r="AT89" s="120"/>
      <c r="AU89" s="120"/>
      <c r="AV89" s="120"/>
      <c r="AW89" s="120"/>
      <c r="AX89" s="120"/>
      <c r="AY89" s="120"/>
      <c r="AZ89" s="120"/>
    </row>
    <row r="90" spans="3:52" x14ac:dyDescent="0.3">
      <c r="C90" s="120"/>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20"/>
      <c r="AS90" s="120"/>
      <c r="AT90" s="120"/>
      <c r="AU90" s="120"/>
      <c r="AV90" s="120"/>
      <c r="AW90" s="120"/>
      <c r="AX90" s="120"/>
      <c r="AY90" s="120"/>
      <c r="AZ90" s="120"/>
    </row>
    <row r="91" spans="3:52" x14ac:dyDescent="0.3">
      <c r="C91" s="120"/>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20"/>
      <c r="AS91" s="120"/>
      <c r="AT91" s="120"/>
      <c r="AU91" s="120"/>
      <c r="AV91" s="120"/>
      <c r="AW91" s="120"/>
      <c r="AX91" s="120"/>
      <c r="AY91" s="120"/>
      <c r="AZ91" s="120"/>
    </row>
    <row r="92" spans="3:52" x14ac:dyDescent="0.3">
      <c r="C92" s="120"/>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20"/>
      <c r="AS92" s="120"/>
      <c r="AT92" s="120"/>
      <c r="AU92" s="120"/>
      <c r="AV92" s="120"/>
      <c r="AW92" s="120"/>
      <c r="AX92" s="120"/>
      <c r="AY92" s="120"/>
      <c r="AZ92" s="120"/>
    </row>
    <row r="93" spans="3:52" x14ac:dyDescent="0.3">
      <c r="C93" s="120"/>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20"/>
      <c r="AS93" s="120"/>
      <c r="AT93" s="120"/>
      <c r="AU93" s="120"/>
      <c r="AV93" s="120"/>
      <c r="AW93" s="120"/>
      <c r="AX93" s="120"/>
      <c r="AY93" s="120"/>
      <c r="AZ93" s="120"/>
    </row>
    <row r="94" spans="3:52" x14ac:dyDescent="0.3">
      <c r="C94" s="120"/>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20"/>
      <c r="AS94" s="120"/>
      <c r="AT94" s="120"/>
      <c r="AU94" s="120"/>
      <c r="AV94" s="120"/>
      <c r="AW94" s="120"/>
      <c r="AX94" s="120"/>
      <c r="AY94" s="120"/>
      <c r="AZ94" s="120"/>
    </row>
    <row r="95" spans="3:52" x14ac:dyDescent="0.3">
      <c r="C95" s="120"/>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20"/>
      <c r="AS95" s="120"/>
      <c r="AT95" s="120"/>
      <c r="AU95" s="120"/>
      <c r="AV95" s="120"/>
      <c r="AW95" s="120"/>
      <c r="AX95" s="120"/>
      <c r="AY95" s="120"/>
      <c r="AZ95" s="120"/>
    </row>
    <row r="96" spans="3:52" x14ac:dyDescent="0.3">
      <c r="C96" s="120"/>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20"/>
      <c r="AS96" s="120"/>
      <c r="AT96" s="120"/>
      <c r="AU96" s="120"/>
      <c r="AV96" s="120"/>
      <c r="AW96" s="120"/>
      <c r="AX96" s="120"/>
      <c r="AY96" s="120"/>
      <c r="AZ96" s="120"/>
    </row>
    <row r="97" spans="3:52" x14ac:dyDescent="0.3">
      <c r="C97" s="120"/>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20"/>
      <c r="AS97" s="120"/>
      <c r="AT97" s="120"/>
      <c r="AU97" s="120"/>
      <c r="AV97" s="120"/>
      <c r="AW97" s="120"/>
      <c r="AX97" s="120"/>
      <c r="AY97" s="120"/>
      <c r="AZ97" s="120"/>
    </row>
    <row r="98" spans="3:52" x14ac:dyDescent="0.3">
      <c r="C98" s="120"/>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20"/>
      <c r="AS98" s="120"/>
      <c r="AT98" s="120"/>
      <c r="AU98" s="120"/>
      <c r="AV98" s="120"/>
      <c r="AW98" s="120"/>
      <c r="AX98" s="120"/>
      <c r="AY98" s="120"/>
      <c r="AZ98" s="120"/>
    </row>
    <row r="99" spans="3:52" x14ac:dyDescent="0.3">
      <c r="C99" s="120"/>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20"/>
      <c r="AS99" s="120"/>
      <c r="AT99" s="120"/>
      <c r="AU99" s="120"/>
      <c r="AV99" s="120"/>
      <c r="AW99" s="120"/>
      <c r="AX99" s="120"/>
      <c r="AY99" s="120"/>
      <c r="AZ99" s="120"/>
    </row>
    <row r="100" spans="3:52" x14ac:dyDescent="0.3">
      <c r="C100" s="120"/>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20"/>
      <c r="AS100" s="120"/>
      <c r="AT100" s="120"/>
      <c r="AU100" s="120"/>
      <c r="AV100" s="120"/>
      <c r="AW100" s="120"/>
      <c r="AX100" s="120"/>
      <c r="AY100" s="120"/>
      <c r="AZ100" s="120"/>
    </row>
    <row r="101" spans="3:52" x14ac:dyDescent="0.3">
      <c r="C101" s="120"/>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20"/>
      <c r="AS101" s="120"/>
      <c r="AT101" s="120"/>
      <c r="AU101" s="120"/>
      <c r="AV101" s="120"/>
      <c r="AW101" s="120"/>
      <c r="AX101" s="120"/>
      <c r="AY101" s="120"/>
      <c r="AZ101" s="120"/>
    </row>
    <row r="102" spans="3:52" x14ac:dyDescent="0.3">
      <c r="C102" s="120"/>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20"/>
      <c r="AS102" s="120"/>
      <c r="AT102" s="120"/>
      <c r="AU102" s="120"/>
      <c r="AV102" s="120"/>
      <c r="AW102" s="120"/>
      <c r="AX102" s="120"/>
      <c r="AY102" s="120"/>
      <c r="AZ102" s="120"/>
    </row>
    <row r="103" spans="3:52" x14ac:dyDescent="0.3">
      <c r="C103" s="120"/>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20"/>
      <c r="AS103" s="120"/>
      <c r="AT103" s="120"/>
      <c r="AU103" s="120"/>
      <c r="AV103" s="120"/>
      <c r="AW103" s="120"/>
      <c r="AX103" s="120"/>
      <c r="AY103" s="120"/>
      <c r="AZ103" s="120"/>
    </row>
    <row r="104" spans="3:52" x14ac:dyDescent="0.3">
      <c r="C104" s="120"/>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20"/>
      <c r="AS104" s="120"/>
      <c r="AT104" s="120"/>
      <c r="AU104" s="120"/>
      <c r="AV104" s="120"/>
      <c r="AW104" s="120"/>
      <c r="AX104" s="120"/>
      <c r="AY104" s="120"/>
      <c r="AZ104" s="120"/>
    </row>
    <row r="105" spans="3:52" x14ac:dyDescent="0.3">
      <c r="C105" s="120"/>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20"/>
      <c r="AS105" s="120"/>
      <c r="AT105" s="120"/>
      <c r="AU105" s="120"/>
      <c r="AV105" s="120"/>
      <c r="AW105" s="120"/>
      <c r="AX105" s="120"/>
      <c r="AY105" s="120"/>
      <c r="AZ105" s="120"/>
    </row>
    <row r="106" spans="3:52" x14ac:dyDescent="0.3">
      <c r="C106" s="120"/>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20"/>
      <c r="AS106" s="120"/>
      <c r="AT106" s="120"/>
      <c r="AU106" s="120"/>
      <c r="AV106" s="120"/>
      <c r="AW106" s="120"/>
      <c r="AX106" s="120"/>
      <c r="AY106" s="120"/>
      <c r="AZ106" s="120"/>
    </row>
    <row r="107" spans="3:52" x14ac:dyDescent="0.3">
      <c r="C107" s="120"/>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20"/>
      <c r="AS107" s="120"/>
      <c r="AT107" s="120"/>
      <c r="AU107" s="120"/>
      <c r="AV107" s="120"/>
      <c r="AW107" s="120"/>
      <c r="AX107" s="120"/>
      <c r="AY107" s="120"/>
      <c r="AZ107" s="120"/>
    </row>
    <row r="108" spans="3:52" x14ac:dyDescent="0.3">
      <c r="C108" s="120"/>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20"/>
      <c r="AS108" s="120"/>
      <c r="AT108" s="120"/>
      <c r="AU108" s="120"/>
      <c r="AV108" s="120"/>
      <c r="AW108" s="120"/>
      <c r="AX108" s="120"/>
      <c r="AY108" s="120"/>
      <c r="AZ108" s="120"/>
    </row>
    <row r="109" spans="3:52" x14ac:dyDescent="0.3">
      <c r="C109" s="120"/>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20"/>
      <c r="AS109" s="120"/>
      <c r="AT109" s="120"/>
      <c r="AU109" s="120"/>
      <c r="AV109" s="120"/>
      <c r="AW109" s="120"/>
      <c r="AX109" s="120"/>
      <c r="AY109" s="120"/>
      <c r="AZ109" s="120"/>
    </row>
    <row r="110" spans="3:52" x14ac:dyDescent="0.3">
      <c r="C110" s="120"/>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20"/>
      <c r="AS110" s="120"/>
      <c r="AT110" s="120"/>
      <c r="AU110" s="120"/>
      <c r="AV110" s="120"/>
      <c r="AW110" s="120"/>
      <c r="AX110" s="120"/>
      <c r="AY110" s="120"/>
      <c r="AZ110" s="120"/>
    </row>
    <row r="111" spans="3:52" x14ac:dyDescent="0.3">
      <c r="C111" s="120"/>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20"/>
      <c r="AS111" s="120"/>
      <c r="AT111" s="120"/>
      <c r="AU111" s="120"/>
      <c r="AV111" s="120"/>
      <c r="AW111" s="120"/>
      <c r="AX111" s="120"/>
      <c r="AY111" s="120"/>
      <c r="AZ111" s="120"/>
    </row>
  </sheetData>
  <sortState ref="C83:AP90">
    <sortCondition descending="1" ref="AP83:AP90"/>
  </sortState>
  <hyperlinks>
    <hyperlink ref="B1" location="'Innehåll - Contents'!A1" display="Tillbaka till innehåll - Back to content"/>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BL112"/>
  <sheetViews>
    <sheetView zoomScale="80" zoomScaleNormal="80" workbookViewId="0">
      <pane xSplit="3" ySplit="4" topLeftCell="D5" activePane="bottomRight" state="frozen"/>
      <selection pane="topRight"/>
      <selection pane="bottomLeft"/>
      <selection pane="bottomRight"/>
    </sheetView>
  </sheetViews>
  <sheetFormatPr defaultColWidth="9.109375" defaultRowHeight="12.6" x14ac:dyDescent="0.25"/>
  <cols>
    <col min="1" max="1" width="4.44140625" style="102" customWidth="1"/>
    <col min="2" max="2" width="28.44140625" style="102" customWidth="1"/>
    <col min="3" max="3" width="60" style="102" customWidth="1"/>
    <col min="4" max="30" width="9.109375" style="102"/>
    <col min="31" max="41" width="8" style="102" bestFit="1" customWidth="1"/>
    <col min="42" max="43" width="8" style="102" customWidth="1"/>
    <col min="44" max="16384" width="9.109375" style="102"/>
  </cols>
  <sheetData>
    <row r="1" spans="1:64" s="4" customFormat="1" ht="13.8" x14ac:dyDescent="0.3">
      <c r="A1" s="102"/>
      <c r="B1" s="345" t="s">
        <v>201</v>
      </c>
      <c r="C1" s="68"/>
    </row>
    <row r="2" spans="1:64" s="4" customFormat="1" ht="13.8" x14ac:dyDescent="0.3">
      <c r="A2" s="102"/>
      <c r="B2" s="102"/>
      <c r="C2" s="104" t="s">
        <v>177</v>
      </c>
      <c r="BC2" s="104" t="s">
        <v>176</v>
      </c>
    </row>
    <row r="3" spans="1:64" s="104" customFormat="1" ht="13.8" x14ac:dyDescent="0.3">
      <c r="A3" s="101"/>
      <c r="B3" s="101"/>
      <c r="C3" s="104" t="s">
        <v>370</v>
      </c>
      <c r="D3" s="104" t="s">
        <v>51</v>
      </c>
      <c r="BC3" s="104" t="s">
        <v>178</v>
      </c>
    </row>
    <row r="4" spans="1:64" s="104" customFormat="1" ht="13.8" x14ac:dyDescent="0.3">
      <c r="A4" s="130"/>
      <c r="B4" s="179" t="s">
        <v>133</v>
      </c>
      <c r="C4" s="187" t="s">
        <v>136</v>
      </c>
      <c r="D4" s="130" t="s">
        <v>203</v>
      </c>
      <c r="E4" s="130" t="s">
        <v>204</v>
      </c>
      <c r="F4" s="130" t="s">
        <v>205</v>
      </c>
      <c r="G4" s="130" t="s">
        <v>206</v>
      </c>
      <c r="H4" s="130" t="s">
        <v>207</v>
      </c>
      <c r="I4" s="130" t="s">
        <v>208</v>
      </c>
      <c r="J4" s="130" t="s">
        <v>209</v>
      </c>
      <c r="K4" s="130" t="s">
        <v>210</v>
      </c>
      <c r="L4" s="130" t="s">
        <v>211</v>
      </c>
      <c r="M4" s="130" t="s">
        <v>212</v>
      </c>
      <c r="N4" s="130" t="s">
        <v>213</v>
      </c>
      <c r="O4" s="130" t="s">
        <v>214</v>
      </c>
      <c r="P4" s="130" t="s">
        <v>215</v>
      </c>
      <c r="Q4" s="130" t="s">
        <v>216</v>
      </c>
      <c r="R4" s="130" t="s">
        <v>217</v>
      </c>
      <c r="S4" s="130" t="s">
        <v>218</v>
      </c>
      <c r="T4" s="130" t="s">
        <v>219</v>
      </c>
      <c r="U4" s="130" t="s">
        <v>220</v>
      </c>
      <c r="V4" s="130" t="s">
        <v>221</v>
      </c>
      <c r="W4" s="130" t="s">
        <v>222</v>
      </c>
      <c r="X4" s="130" t="s">
        <v>223</v>
      </c>
      <c r="Y4" s="130" t="s">
        <v>224</v>
      </c>
      <c r="Z4" s="130" t="s">
        <v>225</v>
      </c>
      <c r="AA4" s="130" t="s">
        <v>226</v>
      </c>
      <c r="AB4" s="130" t="s">
        <v>227</v>
      </c>
      <c r="AC4" s="130" t="s">
        <v>228</v>
      </c>
      <c r="AD4" s="130" t="s">
        <v>229</v>
      </c>
      <c r="AE4" s="130" t="s">
        <v>230</v>
      </c>
      <c r="AF4" s="130" t="s">
        <v>231</v>
      </c>
      <c r="AG4" s="130" t="s">
        <v>232</v>
      </c>
      <c r="AH4" s="130" t="s">
        <v>233</v>
      </c>
      <c r="AI4" s="130" t="s">
        <v>234</v>
      </c>
      <c r="AJ4" s="130" t="s">
        <v>235</v>
      </c>
      <c r="AK4" s="130" t="s">
        <v>238</v>
      </c>
      <c r="AL4" s="130" t="s">
        <v>240</v>
      </c>
      <c r="AM4" s="107" t="s">
        <v>242</v>
      </c>
      <c r="AN4" s="107" t="s">
        <v>245</v>
      </c>
      <c r="AO4" s="107" t="s">
        <v>252</v>
      </c>
      <c r="AP4" s="107" t="s">
        <v>257</v>
      </c>
      <c r="AQ4" s="107" t="s">
        <v>261</v>
      </c>
      <c r="AR4" s="107" t="s">
        <v>317</v>
      </c>
      <c r="AS4" s="107" t="s">
        <v>331</v>
      </c>
      <c r="AT4" s="107" t="s">
        <v>333</v>
      </c>
      <c r="AU4" s="107" t="s">
        <v>339</v>
      </c>
      <c r="AV4" s="107" t="s">
        <v>341</v>
      </c>
      <c r="AW4" s="330" t="s">
        <v>344</v>
      </c>
      <c r="AX4" s="330" t="s">
        <v>346</v>
      </c>
      <c r="AY4" s="330" t="s">
        <v>355</v>
      </c>
      <c r="AZ4" s="330" t="s">
        <v>366</v>
      </c>
      <c r="BA4" s="327" t="s">
        <v>390</v>
      </c>
      <c r="BC4" s="399" t="s">
        <v>317</v>
      </c>
      <c r="BD4" s="400" t="s">
        <v>331</v>
      </c>
      <c r="BE4" s="400" t="s">
        <v>333</v>
      </c>
      <c r="BF4" s="400" t="s">
        <v>339</v>
      </c>
      <c r="BG4" s="400" t="s">
        <v>341</v>
      </c>
      <c r="BH4" s="400" t="s">
        <v>344</v>
      </c>
      <c r="BI4" s="400" t="s">
        <v>346</v>
      </c>
      <c r="BJ4" s="400" t="s">
        <v>355</v>
      </c>
      <c r="BK4" s="400" t="s">
        <v>366</v>
      </c>
      <c r="BL4" s="327" t="s">
        <v>390</v>
      </c>
    </row>
    <row r="5" spans="1:64" s="101" customFormat="1" ht="13.8" x14ac:dyDescent="0.3">
      <c r="A5" s="132">
        <v>1</v>
      </c>
      <c r="B5" s="101" t="s">
        <v>123</v>
      </c>
      <c r="C5" s="101" t="s">
        <v>137</v>
      </c>
      <c r="D5" s="167">
        <f>'4 Utsläpp per FV'!D5</f>
        <v>140.4826470471447</v>
      </c>
      <c r="E5" s="167">
        <f>'4 Utsläpp per FV'!E5</f>
        <v>137.46756115258151</v>
      </c>
      <c r="F5" s="167">
        <f>'4 Utsläpp per FV'!F5</f>
        <v>151.58808996400336</v>
      </c>
      <c r="G5" s="167">
        <f>'4 Utsläpp per FV'!G5</f>
        <v>166.50928858005702</v>
      </c>
      <c r="H5" s="167">
        <f>'4 Utsläpp per FV'!H5</f>
        <v>136.49487976334325</v>
      </c>
      <c r="I5" s="167">
        <f>'4 Utsläpp per FV'!I5</f>
        <v>130.1376914276407</v>
      </c>
      <c r="J5" s="167">
        <f>'4 Utsläpp per FV'!J5</f>
        <v>146.05543838953864</v>
      </c>
      <c r="K5" s="167">
        <f>'4 Utsläpp per FV'!K5</f>
        <v>161.1770561543814</v>
      </c>
      <c r="L5" s="167">
        <f>'4 Utsläpp per FV'!L5</f>
        <v>139.03588305742105</v>
      </c>
      <c r="M5" s="167">
        <f>'4 Utsläpp per FV'!M5</f>
        <v>131.18754141749005</v>
      </c>
      <c r="N5" s="167">
        <f>'4 Utsläpp per FV'!N5</f>
        <v>148.79300989798691</v>
      </c>
      <c r="O5" s="167">
        <f>'4 Utsläpp per FV'!O5</f>
        <v>170.87958165304241</v>
      </c>
      <c r="P5" s="167">
        <f>'4 Utsläpp per FV'!P5</f>
        <v>131.54771332166936</v>
      </c>
      <c r="Q5" s="167">
        <f>'4 Utsläpp per FV'!Q5</f>
        <v>130.6053779544124</v>
      </c>
      <c r="R5" s="167">
        <f>'4 Utsläpp per FV'!R5</f>
        <v>147.20344656292858</v>
      </c>
      <c r="S5" s="167">
        <f>'4 Utsläpp per FV'!S5</f>
        <v>165.08250314602654</v>
      </c>
      <c r="T5" s="167">
        <f>'4 Utsläpp per FV'!T5</f>
        <v>127.77346711512941</v>
      </c>
      <c r="U5" s="167">
        <f>'4 Utsläpp per FV'!U5</f>
        <v>126.336276517945</v>
      </c>
      <c r="V5" s="167">
        <f>'4 Utsläpp per FV'!V5</f>
        <v>147.28515572887696</v>
      </c>
      <c r="W5" s="167">
        <f>'4 Utsläpp per FV'!W5</f>
        <v>163.7393528977496</v>
      </c>
      <c r="X5" s="167">
        <f>'4 Utsläpp per FV'!X5</f>
        <v>129.20854507403621</v>
      </c>
      <c r="Y5" s="167">
        <f>'4 Utsläpp per FV'!Y5</f>
        <v>125.38773773401857</v>
      </c>
      <c r="Z5" s="167">
        <f>'4 Utsläpp per FV'!Z5</f>
        <v>146.38869502627156</v>
      </c>
      <c r="AA5" s="167">
        <f>'4 Utsläpp per FV'!AA5</f>
        <v>162.9109099755311</v>
      </c>
      <c r="AB5" s="167">
        <f>'4 Utsläpp per FV'!AB5</f>
        <v>117.78150562814596</v>
      </c>
      <c r="AC5" s="167">
        <f>'4 Utsläpp per FV'!AC5</f>
        <v>118.30822021612046</v>
      </c>
      <c r="AD5" s="167">
        <f>'4 Utsläpp per FV'!AD5</f>
        <v>137.41962588655093</v>
      </c>
      <c r="AE5" s="167">
        <f>'4 Utsläpp per FV'!AE5</f>
        <v>153.60470247984026</v>
      </c>
      <c r="AF5" s="167">
        <f>'4 Utsläpp per FV'!AF5</f>
        <v>112.78944941740919</v>
      </c>
      <c r="AG5" s="167">
        <f>'4 Utsläpp per FV'!AG5</f>
        <v>114.18138976367572</v>
      </c>
      <c r="AH5" s="167">
        <f>'4 Utsläpp per FV'!AH5</f>
        <v>131.70693671918519</v>
      </c>
      <c r="AI5" s="167">
        <f>'4 Utsläpp per FV'!AI5</f>
        <v>152.14489095946539</v>
      </c>
      <c r="AJ5" s="167">
        <f>'4 Utsläpp per FV'!AJ5</f>
        <v>114.93408040184356</v>
      </c>
      <c r="AK5" s="167">
        <f>'4 Utsläpp per FV'!AK5</f>
        <v>114.69949974949206</v>
      </c>
      <c r="AL5" s="167">
        <f>'4 Utsläpp per FV'!AL5</f>
        <v>130.01193837838102</v>
      </c>
      <c r="AM5" s="167">
        <f>'4 Utsläpp per FV'!AM5</f>
        <v>147.83206295910142</v>
      </c>
      <c r="AN5" s="167">
        <f>'4 Utsläpp per FV'!AN5</f>
        <v>108.19259279139668</v>
      </c>
      <c r="AO5" s="167">
        <f>'4 Utsläpp per FV'!AO5</f>
        <v>108.82075386290536</v>
      </c>
      <c r="AP5" s="167">
        <f>'4 Utsläpp per FV'!AP5</f>
        <v>125.30432656173788</v>
      </c>
      <c r="AQ5" s="167">
        <f>'4 Utsläpp per FV'!AQ5</f>
        <v>143.7375944754703</v>
      </c>
      <c r="AR5" s="169">
        <f>'4 Utsläpp per FV'!AR5</f>
        <v>111.96517649681513</v>
      </c>
      <c r="AS5" s="169">
        <f>'4 Utsläpp per FV'!AS5</f>
        <v>117.95066925143152</v>
      </c>
      <c r="AT5" s="169">
        <f>'4 Utsläpp per FV'!AT5</f>
        <v>135.41295204268457</v>
      </c>
      <c r="AU5" s="169">
        <f>'4 Utsläpp per FV'!AU5</f>
        <v>153.42379675535437</v>
      </c>
      <c r="AV5" s="169">
        <f>'4 Utsläpp per FV'!AV5</f>
        <v>105.71892101438893</v>
      </c>
      <c r="AW5" s="169">
        <f>'4 Utsläpp per FV'!AW5</f>
        <v>111.6793620547291</v>
      </c>
      <c r="AX5" s="169">
        <f>'4 Utsläpp per FV'!AX5</f>
        <v>128.19860164702567</v>
      </c>
      <c r="AY5" s="169">
        <f>'4 Utsläpp per FV'!AY5</f>
        <v>144.7408520760537</v>
      </c>
      <c r="AZ5" s="169">
        <f>'4 Utsläpp per FV'!AZ5</f>
        <v>101.63565918039944</v>
      </c>
      <c r="BA5" s="294">
        <f>'4 Utsläpp per FV'!BA5</f>
        <v>115.49938866754833</v>
      </c>
      <c r="BC5" s="368">
        <f>AR5/AN5-1</f>
        <v>3.4869149616298278E-2</v>
      </c>
      <c r="BD5" s="369">
        <f>AS5/AO5-1</f>
        <v>8.3898659625426086E-2</v>
      </c>
      <c r="BE5" s="369">
        <f>AT5/AP5-1</f>
        <v>8.0672597334187968E-2</v>
      </c>
      <c r="BF5" s="369">
        <f>AU5/AQ5-1</f>
        <v>6.7388092274892397E-2</v>
      </c>
      <c r="BG5" s="369">
        <f>AV5/AR5-1</f>
        <v>-5.5787483911159508E-2</v>
      </c>
      <c r="BH5" s="369">
        <f t="shared" ref="BH5:BH20" si="0">AW5/AS5-1</f>
        <v>-5.3168898798989339E-2</v>
      </c>
      <c r="BI5" s="369">
        <f t="shared" ref="BI5:BI41" si="1">AX5/AT5-1</f>
        <v>-5.3276664357666537E-2</v>
      </c>
      <c r="BJ5" s="369">
        <f t="shared" ref="BJ5:BJ41" si="2">AY5/AU5-1</f>
        <v>-5.6594510518770957E-2</v>
      </c>
      <c r="BK5" s="369">
        <f t="shared" ref="BK5:BL41" si="3">AZ5/AV5-1</f>
        <v>-3.8623756228402417E-2</v>
      </c>
      <c r="BL5" s="401">
        <f t="shared" si="3"/>
        <v>3.4205304745089871E-2</v>
      </c>
    </row>
    <row r="6" spans="1:64" s="101" customFormat="1" ht="13.8" x14ac:dyDescent="0.3">
      <c r="A6" s="133">
        <v>2</v>
      </c>
      <c r="B6" s="101" t="s">
        <v>124</v>
      </c>
      <c r="C6" s="101" t="s">
        <v>138</v>
      </c>
      <c r="D6" s="169">
        <f>'4 Utsläpp per FV'!D6</f>
        <v>20.288190373927929</v>
      </c>
      <c r="E6" s="169">
        <f>'4 Utsläpp per FV'!E6</f>
        <v>25.209049698667862</v>
      </c>
      <c r="F6" s="169">
        <f>'4 Utsläpp per FV'!F6</f>
        <v>26.037300533937188</v>
      </c>
      <c r="G6" s="169">
        <f>'4 Utsläpp per FV'!G6</f>
        <v>28.323226329421779</v>
      </c>
      <c r="H6" s="169">
        <f>'4 Utsläpp per FV'!H6</f>
        <v>19.559838659481052</v>
      </c>
      <c r="I6" s="169">
        <f>'4 Utsläpp per FV'!I6</f>
        <v>22.299258877274355</v>
      </c>
      <c r="J6" s="169">
        <f>'4 Utsläpp per FV'!J6</f>
        <v>24.631008911141031</v>
      </c>
      <c r="K6" s="169">
        <f>'4 Utsläpp per FV'!K6</f>
        <v>27.494525022561351</v>
      </c>
      <c r="L6" s="169">
        <f>'4 Utsläpp per FV'!L6</f>
        <v>24.640381445742037</v>
      </c>
      <c r="M6" s="169">
        <f>'4 Utsläpp per FV'!M6</f>
        <v>25.593465928822511</v>
      </c>
      <c r="N6" s="169">
        <f>'4 Utsläpp per FV'!N6</f>
        <v>26.242143432254963</v>
      </c>
      <c r="O6" s="169">
        <f>'4 Utsläpp per FV'!O6</f>
        <v>31.09025133541353</v>
      </c>
      <c r="P6" s="169">
        <f>'4 Utsläpp per FV'!P6</f>
        <v>25.236011033554121</v>
      </c>
      <c r="Q6" s="169">
        <f>'4 Utsläpp per FV'!Q6</f>
        <v>28.376940661705319</v>
      </c>
      <c r="R6" s="169">
        <f>'4 Utsläpp per FV'!R6</f>
        <v>30.144726110011817</v>
      </c>
      <c r="S6" s="169">
        <f>'4 Utsläpp per FV'!S6</f>
        <v>32.155235366061234</v>
      </c>
      <c r="T6" s="169">
        <f>'4 Utsläpp per FV'!T6</f>
        <v>24.577223594656434</v>
      </c>
      <c r="U6" s="169">
        <f>'4 Utsläpp per FV'!U6</f>
        <v>30.412184291475114</v>
      </c>
      <c r="V6" s="169">
        <f>'4 Utsläpp per FV'!V6</f>
        <v>34.369715713795976</v>
      </c>
      <c r="W6" s="169">
        <f>'4 Utsläpp per FV'!W6</f>
        <v>38.877715160843088</v>
      </c>
      <c r="X6" s="169">
        <f>'4 Utsläpp per FV'!X6</f>
        <v>26.755029058364336</v>
      </c>
      <c r="Y6" s="169">
        <f>'4 Utsläpp per FV'!Y6</f>
        <v>35.370049462069758</v>
      </c>
      <c r="Z6" s="169">
        <f>'4 Utsläpp per FV'!Z6</f>
        <v>37.97857303304793</v>
      </c>
      <c r="AA6" s="169">
        <f>'4 Utsläpp per FV'!AA6</f>
        <v>40.092034276326274</v>
      </c>
      <c r="AB6" s="169">
        <f>'4 Utsläpp per FV'!AB6</f>
        <v>29.645479569276194</v>
      </c>
      <c r="AC6" s="169">
        <f>'4 Utsläpp per FV'!AC6</f>
        <v>38.589428381936692</v>
      </c>
      <c r="AD6" s="169">
        <f>'4 Utsläpp per FV'!AD6</f>
        <v>44.329869647788534</v>
      </c>
      <c r="AE6" s="169">
        <f>'4 Utsläpp per FV'!AE6</f>
        <v>47.724200687358611</v>
      </c>
      <c r="AF6" s="169">
        <f>'4 Utsläpp per FV'!AF6</f>
        <v>27.119449582314409</v>
      </c>
      <c r="AG6" s="169">
        <f>'4 Utsläpp per FV'!AG6</f>
        <v>37.541181039313976</v>
      </c>
      <c r="AH6" s="169">
        <f>'4 Utsläpp per FV'!AH6</f>
        <v>40.885754821936168</v>
      </c>
      <c r="AI6" s="169">
        <f>'4 Utsläpp per FV'!AI6</f>
        <v>45.212044381697716</v>
      </c>
      <c r="AJ6" s="169">
        <f>'4 Utsläpp per FV'!AJ6</f>
        <v>31.28529831769508</v>
      </c>
      <c r="AK6" s="169">
        <f>'4 Utsläpp per FV'!AK6</f>
        <v>39.766958988343383</v>
      </c>
      <c r="AL6" s="169">
        <f>'4 Utsläpp per FV'!AL6</f>
        <v>45.198526915779681</v>
      </c>
      <c r="AM6" s="169">
        <f>'4 Utsläpp per FV'!AM6</f>
        <v>46.265633813204253</v>
      </c>
      <c r="AN6" s="169">
        <f>'4 Utsläpp per FV'!AN6</f>
        <v>28.292618662064289</v>
      </c>
      <c r="AO6" s="169">
        <f>'4 Utsläpp per FV'!AO6</f>
        <v>38.938581126046572</v>
      </c>
      <c r="AP6" s="169">
        <f>'4 Utsläpp per FV'!AP6</f>
        <v>42.744727454772566</v>
      </c>
      <c r="AQ6" s="169">
        <f>'4 Utsläpp per FV'!AQ6</f>
        <v>42.462129044922705</v>
      </c>
      <c r="AR6" s="169">
        <f>'4 Utsläpp per FV'!AR6</f>
        <v>27.719245086945861</v>
      </c>
      <c r="AS6" s="169">
        <f>'4 Utsläpp per FV'!AS6</f>
        <v>34.361090897795535</v>
      </c>
      <c r="AT6" s="169">
        <f>'4 Utsläpp per FV'!AT6</f>
        <v>39.264791078925477</v>
      </c>
      <c r="AU6" s="169">
        <f>'4 Utsläpp per FV'!AU6</f>
        <v>40.466881970306446</v>
      </c>
      <c r="AV6" s="169">
        <f>'4 Utsläpp per FV'!AV6</f>
        <v>25.708001886110466</v>
      </c>
      <c r="AW6" s="169">
        <f>'4 Utsläpp per FV'!AW6</f>
        <v>34.933454938652808</v>
      </c>
      <c r="AX6" s="169">
        <f>'4 Utsläpp per FV'!AX6</f>
        <v>39.906340567750959</v>
      </c>
      <c r="AY6" s="169">
        <f>'4 Utsläpp per FV'!AY6</f>
        <v>42.914696094409642</v>
      </c>
      <c r="AZ6" s="169">
        <f>'4 Utsläpp per FV'!AZ6</f>
        <v>25.871292886175986</v>
      </c>
      <c r="BA6" s="294">
        <f>'4 Utsläpp per FV'!BA6</f>
        <v>35.332158205411993</v>
      </c>
      <c r="BC6" s="368">
        <f t="shared" ref="BC6:BC26" si="4">AR6/AN6-1</f>
        <v>-2.0265836187416175E-2</v>
      </c>
      <c r="BD6" s="369">
        <f t="shared" ref="BD6:BD26" si="5">AS6/AO6-1</f>
        <v>-0.11755667761579247</v>
      </c>
      <c r="BE6" s="369">
        <f t="shared" ref="BE6:BE26" si="6">AT6/AP6-1</f>
        <v>-8.1412061394686597E-2</v>
      </c>
      <c r="BF6" s="369">
        <f t="shared" ref="BF6:BF26" si="7">AU6/AQ6-1</f>
        <v>-4.698886088602372E-2</v>
      </c>
      <c r="BG6" s="369">
        <f t="shared" ref="BG6:BG26" si="8">AV6/AR6-1</f>
        <v>-7.2557647025624505E-2</v>
      </c>
      <c r="BH6" s="369">
        <f t="shared" si="0"/>
        <v>1.6657330308857965E-2</v>
      </c>
      <c r="BI6" s="369">
        <f t="shared" si="1"/>
        <v>1.6339052652436514E-2</v>
      </c>
      <c r="BJ6" s="369">
        <f t="shared" si="2"/>
        <v>6.0489318794053393E-2</v>
      </c>
      <c r="BK6" s="369">
        <f t="shared" si="3"/>
        <v>6.3517577441032369E-3</v>
      </c>
      <c r="BL6" s="401">
        <f t="shared" si="3"/>
        <v>1.1413221722825773E-2</v>
      </c>
    </row>
    <row r="7" spans="1:64" s="101" customFormat="1" ht="13.8" x14ac:dyDescent="0.3">
      <c r="A7" s="133">
        <v>3</v>
      </c>
      <c r="B7" s="101" t="s">
        <v>125</v>
      </c>
      <c r="C7" s="101" t="s">
        <v>139</v>
      </c>
      <c r="D7" s="169">
        <f>'4 Utsläpp per FV'!D7</f>
        <v>17.13015170990251</v>
      </c>
      <c r="E7" s="169">
        <f>'4 Utsläpp per FV'!E7</f>
        <v>15.820703422662927</v>
      </c>
      <c r="F7" s="169">
        <f>'4 Utsläpp per FV'!F7</f>
        <v>15.086238712362542</v>
      </c>
      <c r="G7" s="169">
        <f>'4 Utsläpp per FV'!G7</f>
        <v>25.309786154123582</v>
      </c>
      <c r="H7" s="169">
        <f>'4 Utsläpp per FV'!H7</f>
        <v>19.743969492894934</v>
      </c>
      <c r="I7" s="169">
        <f>'4 Utsläpp per FV'!I7</f>
        <v>16.574372642641755</v>
      </c>
      <c r="J7" s="169">
        <f>'4 Utsläpp per FV'!J7</f>
        <v>15.67781639904449</v>
      </c>
      <c r="K7" s="169">
        <f>'4 Utsläpp per FV'!K7</f>
        <v>22.83505374646775</v>
      </c>
      <c r="L7" s="169">
        <f>'4 Utsläpp per FV'!L7</f>
        <v>16.57048349910519</v>
      </c>
      <c r="M7" s="169">
        <f>'4 Utsläpp per FV'!M7</f>
        <v>13.683514151294554</v>
      </c>
      <c r="N7" s="169">
        <f>'4 Utsläpp per FV'!N7</f>
        <v>12.495476010187886</v>
      </c>
      <c r="O7" s="169">
        <f>'4 Utsläpp per FV'!O7</f>
        <v>18.880622264099163</v>
      </c>
      <c r="P7" s="169">
        <f>'4 Utsläpp per FV'!P7</f>
        <v>16.918328495368151</v>
      </c>
      <c r="Q7" s="169">
        <f>'4 Utsläpp per FV'!Q7</f>
        <v>15.131392575324487</v>
      </c>
      <c r="R7" s="169">
        <f>'4 Utsläpp per FV'!R7</f>
        <v>13.149735162099892</v>
      </c>
      <c r="S7" s="169">
        <f>'4 Utsläpp per FV'!S7</f>
        <v>18.416446192136675</v>
      </c>
      <c r="T7" s="169">
        <f>'4 Utsläpp per FV'!T7</f>
        <v>17.648514299154538</v>
      </c>
      <c r="U7" s="169">
        <f>'4 Utsläpp per FV'!U7</f>
        <v>15.819590008532749</v>
      </c>
      <c r="V7" s="169">
        <f>'4 Utsläpp per FV'!V7</f>
        <v>14.420359875012933</v>
      </c>
      <c r="W7" s="169">
        <f>'4 Utsläpp per FV'!W7</f>
        <v>21.586105279665237</v>
      </c>
      <c r="X7" s="169">
        <f>'4 Utsläpp per FV'!X7</f>
        <v>17.643747404043967</v>
      </c>
      <c r="Y7" s="169">
        <f>'4 Utsläpp per FV'!Y7</f>
        <v>14.765701419090592</v>
      </c>
      <c r="Z7" s="169">
        <f>'4 Utsläpp per FV'!Z7</f>
        <v>14.884990274788688</v>
      </c>
      <c r="AA7" s="169">
        <f>'4 Utsläpp per FV'!AA7</f>
        <v>19.697663417375132</v>
      </c>
      <c r="AB7" s="169">
        <f>'4 Utsläpp per FV'!AB7</f>
        <v>17.888719750789488</v>
      </c>
      <c r="AC7" s="169">
        <f>'4 Utsläpp per FV'!AC7</f>
        <v>14.990632552797978</v>
      </c>
      <c r="AD7" s="169">
        <f>'4 Utsläpp per FV'!AD7</f>
        <v>14.153911027164702</v>
      </c>
      <c r="AE7" s="169">
        <f>'4 Utsläpp per FV'!AE7</f>
        <v>18.97847676981154</v>
      </c>
      <c r="AF7" s="169">
        <f>'4 Utsläpp per FV'!AF7</f>
        <v>18.676939595570826</v>
      </c>
      <c r="AG7" s="169">
        <f>'4 Utsläpp per FV'!AG7</f>
        <v>14.050148308030133</v>
      </c>
      <c r="AH7" s="169">
        <f>'4 Utsläpp per FV'!AH7</f>
        <v>12.153815224017618</v>
      </c>
      <c r="AI7" s="169">
        <f>'4 Utsläpp per FV'!AI7</f>
        <v>16.065232284655082</v>
      </c>
      <c r="AJ7" s="169">
        <f>'4 Utsläpp per FV'!AJ7</f>
        <v>17.693017546824095</v>
      </c>
      <c r="AK7" s="169">
        <f>'4 Utsläpp per FV'!AK7</f>
        <v>13.487976212195575</v>
      </c>
      <c r="AL7" s="169">
        <f>'4 Utsläpp per FV'!AL7</f>
        <v>12.965982714272537</v>
      </c>
      <c r="AM7" s="169">
        <f>'4 Utsläpp per FV'!AM7</f>
        <v>16.282763557386591</v>
      </c>
      <c r="AN7" s="169">
        <f>'4 Utsläpp per FV'!AN7</f>
        <v>16.501843858517876</v>
      </c>
      <c r="AO7" s="169">
        <f>'4 Utsläpp per FV'!AO7</f>
        <v>13.333817214705737</v>
      </c>
      <c r="AP7" s="169">
        <f>'4 Utsläpp per FV'!AP7</f>
        <v>12.42967801048167</v>
      </c>
      <c r="AQ7" s="169">
        <f>'4 Utsläpp per FV'!AQ7</f>
        <v>16.644744149667979</v>
      </c>
      <c r="AR7" s="169">
        <f>'4 Utsläpp per FV'!AR7</f>
        <v>15.985019026294617</v>
      </c>
      <c r="AS7" s="169">
        <f>'4 Utsläpp per FV'!AS7</f>
        <v>12.52441950556015</v>
      </c>
      <c r="AT7" s="169">
        <f>'4 Utsläpp per FV'!AT7</f>
        <v>10.694459508758149</v>
      </c>
      <c r="AU7" s="169">
        <f>'4 Utsläpp per FV'!AU7</f>
        <v>16.264797025660986</v>
      </c>
      <c r="AV7" s="169">
        <f>'4 Utsläpp per FV'!AV7</f>
        <v>14.872449041853313</v>
      </c>
      <c r="AW7" s="169">
        <f>'4 Utsläpp per FV'!AW7</f>
        <v>12.83027144580616</v>
      </c>
      <c r="AX7" s="169">
        <f>'4 Utsläpp per FV'!AX7</f>
        <v>10.775974698555018</v>
      </c>
      <c r="AY7" s="169">
        <f>'4 Utsläpp per FV'!AY7</f>
        <v>14.270543091710987</v>
      </c>
      <c r="AZ7" s="169">
        <f>'4 Utsläpp per FV'!AZ7</f>
        <v>15.849882448013448</v>
      </c>
      <c r="BA7" s="294">
        <f>'4 Utsläpp per FV'!BA7</f>
        <v>12.235482814786357</v>
      </c>
      <c r="BC7" s="368">
        <f t="shared" si="4"/>
        <v>-3.1319217213201633E-2</v>
      </c>
      <c r="BD7" s="369">
        <f t="shared" si="5"/>
        <v>-6.0702625220699025E-2</v>
      </c>
      <c r="BE7" s="369">
        <f t="shared" si="6"/>
        <v>-0.1396028521624012</v>
      </c>
      <c r="BF7" s="369">
        <f t="shared" si="7"/>
        <v>-2.2826852764484928E-2</v>
      </c>
      <c r="BG7" s="369">
        <f t="shared" si="8"/>
        <v>-6.9600792004762546E-2</v>
      </c>
      <c r="BH7" s="369">
        <f t="shared" si="0"/>
        <v>2.4420448397646455E-2</v>
      </c>
      <c r="BI7" s="369">
        <f t="shared" si="1"/>
        <v>7.6221888287213435E-3</v>
      </c>
      <c r="BJ7" s="369">
        <f t="shared" si="2"/>
        <v>-0.12261167051784672</v>
      </c>
      <c r="BK7" s="369">
        <f t="shared" si="3"/>
        <v>6.5721079521569692E-2</v>
      </c>
      <c r="BL7" s="401">
        <f t="shared" si="3"/>
        <v>-4.6358226599657937E-2</v>
      </c>
    </row>
    <row r="8" spans="1:64" s="101" customFormat="1" ht="13.8" x14ac:dyDescent="0.3">
      <c r="A8" s="133">
        <v>4</v>
      </c>
      <c r="B8" s="101" t="s">
        <v>125</v>
      </c>
      <c r="C8" s="101" t="s">
        <v>140</v>
      </c>
      <c r="D8" s="169">
        <f>'4 Utsläpp per FV'!D8</f>
        <v>9.313708073685449</v>
      </c>
      <c r="E8" s="169">
        <f>'4 Utsläpp per FV'!E8</f>
        <v>8.2666928182497657</v>
      </c>
      <c r="F8" s="169">
        <f>'4 Utsläpp per FV'!F8</f>
        <v>7.9391178088147329</v>
      </c>
      <c r="G8" s="169">
        <f>'4 Utsläpp per FV'!G8</f>
        <v>9.632235225944612</v>
      </c>
      <c r="H8" s="169">
        <f>'4 Utsläpp per FV'!H8</f>
        <v>11.789998376758666</v>
      </c>
      <c r="I8" s="169">
        <f>'4 Utsläpp per FV'!I8</f>
        <v>9.6554895582093589</v>
      </c>
      <c r="J8" s="169">
        <f>'4 Utsläpp per FV'!J8</f>
        <v>7.6444909923253732</v>
      </c>
      <c r="K8" s="169">
        <f>'4 Utsläpp per FV'!K8</f>
        <v>10.642770602851604</v>
      </c>
      <c r="L8" s="169">
        <f>'4 Utsläpp per FV'!L8</f>
        <v>11.734996902934769</v>
      </c>
      <c r="M8" s="169">
        <f>'4 Utsläpp per FV'!M8</f>
        <v>8.90376846552169</v>
      </c>
      <c r="N8" s="169">
        <f>'4 Utsläpp per FV'!N8</f>
        <v>7.36509492990547</v>
      </c>
      <c r="O8" s="169">
        <f>'4 Utsläpp per FV'!O8</f>
        <v>9.7194569966565521</v>
      </c>
      <c r="P8" s="169">
        <f>'4 Utsläpp per FV'!P8</f>
        <v>10.187610709122479</v>
      </c>
      <c r="Q8" s="169">
        <f>'4 Utsläpp per FV'!Q8</f>
        <v>8.5168446161916673</v>
      </c>
      <c r="R8" s="169">
        <f>'4 Utsläpp per FV'!R8</f>
        <v>8.0264961728051158</v>
      </c>
      <c r="S8" s="169">
        <f>'4 Utsläpp per FV'!S8</f>
        <v>8.4742700850476211</v>
      </c>
      <c r="T8" s="169">
        <f>'4 Utsläpp per FV'!T8</f>
        <v>9.5831188022330327</v>
      </c>
      <c r="U8" s="169">
        <f>'4 Utsläpp per FV'!U8</f>
        <v>8.3505480453259224</v>
      </c>
      <c r="V8" s="169">
        <f>'4 Utsläpp per FV'!V8</f>
        <v>7.6006124644497524</v>
      </c>
      <c r="W8" s="169">
        <f>'4 Utsläpp per FV'!W8</f>
        <v>8.7103608458584336</v>
      </c>
      <c r="X8" s="169">
        <f>'4 Utsläpp per FV'!X8</f>
        <v>10.345236813933814</v>
      </c>
      <c r="Y8" s="169">
        <f>'4 Utsläpp per FV'!Y8</f>
        <v>7.254211968213661</v>
      </c>
      <c r="Z8" s="169">
        <f>'4 Utsläpp per FV'!Z8</f>
        <v>6.9519742513041916</v>
      </c>
      <c r="AA8" s="169">
        <f>'4 Utsläpp per FV'!AA8</f>
        <v>7.6718899774519826</v>
      </c>
      <c r="AB8" s="169">
        <f>'4 Utsläpp per FV'!AB8</f>
        <v>9.4894624620824555</v>
      </c>
      <c r="AC8" s="169">
        <f>'4 Utsläpp per FV'!AC8</f>
        <v>5.9751917954262455</v>
      </c>
      <c r="AD8" s="169">
        <f>'4 Utsläpp per FV'!AD8</f>
        <v>6.8595344492839825</v>
      </c>
      <c r="AE8" s="169">
        <f>'4 Utsläpp per FV'!AE8</f>
        <v>6.7802317220139736</v>
      </c>
      <c r="AF8" s="169">
        <f>'4 Utsläpp per FV'!AF8</f>
        <v>7.0566646404099815</v>
      </c>
      <c r="AG8" s="169">
        <f>'4 Utsläpp per FV'!AG8</f>
        <v>5.1791872594084492</v>
      </c>
      <c r="AH8" s="169">
        <f>'4 Utsläpp per FV'!AH8</f>
        <v>5.6143928181860154</v>
      </c>
      <c r="AI8" s="169">
        <f>'4 Utsläpp per FV'!AI8</f>
        <v>5.5018229360645172</v>
      </c>
      <c r="AJ8" s="169">
        <f>'4 Utsläpp per FV'!AJ8</f>
        <v>7.2277827657770146</v>
      </c>
      <c r="AK8" s="169">
        <f>'4 Utsläpp per FV'!AK8</f>
        <v>4.6479117572300934</v>
      </c>
      <c r="AL8" s="169">
        <f>'4 Utsläpp per FV'!AL8</f>
        <v>5.2145311162076924</v>
      </c>
      <c r="AM8" s="169">
        <f>'4 Utsläpp per FV'!AM8</f>
        <v>5.5585422683400099</v>
      </c>
      <c r="AN8" s="169">
        <f>'4 Utsläpp per FV'!AN8</f>
        <v>5.7029829626271527</v>
      </c>
      <c r="AO8" s="169">
        <f>'4 Utsläpp per FV'!AO8</f>
        <v>4.3427326227269321</v>
      </c>
      <c r="AP8" s="169">
        <f>'4 Utsläpp per FV'!AP8</f>
        <v>4.9810041657284883</v>
      </c>
      <c r="AQ8" s="169">
        <f>'4 Utsläpp per FV'!AQ8</f>
        <v>4.9483189796538367</v>
      </c>
      <c r="AR8" s="169">
        <f>'4 Utsläpp per FV'!AR8</f>
        <v>4.813222038767222</v>
      </c>
      <c r="AS8" s="169">
        <f>'4 Utsläpp per FV'!AS8</f>
        <v>3.5800037870816488</v>
      </c>
      <c r="AT8" s="169">
        <f>'4 Utsläpp per FV'!AT8</f>
        <v>3.9488940197437166</v>
      </c>
      <c r="AU8" s="169">
        <f>'4 Utsläpp per FV'!AU8</f>
        <v>4.0599272560029727</v>
      </c>
      <c r="AV8" s="169">
        <f>'4 Utsläpp per FV'!AV8</f>
        <v>4.397706880303903</v>
      </c>
      <c r="AW8" s="169">
        <f>'4 Utsläpp per FV'!AW8</f>
        <v>3.3165979154625749</v>
      </c>
      <c r="AX8" s="169">
        <f>'4 Utsläpp per FV'!AX8</f>
        <v>3.8098081381872704</v>
      </c>
      <c r="AY8" s="169">
        <f>'4 Utsläpp per FV'!AY8</f>
        <v>3.613711495229607</v>
      </c>
      <c r="AZ8" s="169">
        <f>'4 Utsläpp per FV'!AZ8</f>
        <v>3.7314381600890525</v>
      </c>
      <c r="BA8" s="294">
        <f>'4 Utsläpp per FV'!BA8</f>
        <v>3.0906428007134306</v>
      </c>
      <c r="BC8" s="368">
        <f t="shared" si="4"/>
        <v>-0.15601675994663167</v>
      </c>
      <c r="BD8" s="369">
        <f t="shared" si="5"/>
        <v>-0.17563338614347912</v>
      </c>
      <c r="BE8" s="369">
        <f t="shared" si="6"/>
        <v>-0.2072092517179861</v>
      </c>
      <c r="BF8" s="369">
        <f t="shared" si="7"/>
        <v>-0.17953404525934824</v>
      </c>
      <c r="BG8" s="369">
        <f t="shared" si="8"/>
        <v>-8.6327860031518933E-2</v>
      </c>
      <c r="BH8" s="369">
        <f t="shared" si="0"/>
        <v>-7.3576981278502318E-2</v>
      </c>
      <c r="BI8" s="369">
        <f t="shared" si="1"/>
        <v>-3.522147742153714E-2</v>
      </c>
      <c r="BJ8" s="369">
        <f t="shared" si="2"/>
        <v>-0.10990732903245859</v>
      </c>
      <c r="BK8" s="369">
        <f t="shared" si="3"/>
        <v>-0.15150366733146348</v>
      </c>
      <c r="BL8" s="401">
        <f t="shared" si="3"/>
        <v>-6.8128582513937275E-2</v>
      </c>
    </row>
    <row r="9" spans="1:64" s="101" customFormat="1" ht="13.8" x14ac:dyDescent="0.3">
      <c r="A9" s="133">
        <v>5</v>
      </c>
      <c r="B9" s="101" t="s">
        <v>125</v>
      </c>
      <c r="C9" s="101" t="s">
        <v>141</v>
      </c>
      <c r="D9" s="169">
        <f>'4 Utsläpp per FV'!D9</f>
        <v>26.097391367359212</v>
      </c>
      <c r="E9" s="169">
        <f>'4 Utsläpp per FV'!E9</f>
        <v>23.163560357405853</v>
      </c>
      <c r="F9" s="169">
        <f>'4 Utsläpp per FV'!F9</f>
        <v>27.004296515084775</v>
      </c>
      <c r="G9" s="169">
        <f>'4 Utsläpp per FV'!G9</f>
        <v>31.097359534892721</v>
      </c>
      <c r="H9" s="169">
        <f>'4 Utsläpp per FV'!H9</f>
        <v>30.84915948413196</v>
      </c>
      <c r="I9" s="169">
        <f>'4 Utsläpp per FV'!I9</f>
        <v>21.933012174125441</v>
      </c>
      <c r="J9" s="169">
        <f>'4 Utsläpp per FV'!J9</f>
        <v>21.358683898094085</v>
      </c>
      <c r="K9" s="169">
        <f>'4 Utsläpp per FV'!K9</f>
        <v>23.815200925897173</v>
      </c>
      <c r="L9" s="169">
        <f>'4 Utsläpp per FV'!L9</f>
        <v>30.299652761540123</v>
      </c>
      <c r="M9" s="169">
        <f>'4 Utsläpp per FV'!M9</f>
        <v>20.120951496230273</v>
      </c>
      <c r="N9" s="169">
        <f>'4 Utsläpp per FV'!N9</f>
        <v>18.205392064059371</v>
      </c>
      <c r="O9" s="169">
        <f>'4 Utsläpp per FV'!O9</f>
        <v>24.960145763600853</v>
      </c>
      <c r="P9" s="169">
        <f>'4 Utsläpp per FV'!P9</f>
        <v>28.32235043144345</v>
      </c>
      <c r="Q9" s="169">
        <f>'4 Utsläpp per FV'!Q9</f>
        <v>21.00651297857986</v>
      </c>
      <c r="R9" s="169">
        <f>'4 Utsläpp per FV'!R9</f>
        <v>18.40161524180867</v>
      </c>
      <c r="S9" s="169">
        <f>'4 Utsläpp per FV'!S9</f>
        <v>20.638617595821362</v>
      </c>
      <c r="T9" s="169">
        <f>'4 Utsläpp per FV'!T9</f>
        <v>23.231131843448896</v>
      </c>
      <c r="U9" s="169">
        <f>'4 Utsläpp per FV'!U9</f>
        <v>21.000434761771704</v>
      </c>
      <c r="V9" s="169">
        <f>'4 Utsläpp per FV'!V9</f>
        <v>18.024294008455652</v>
      </c>
      <c r="W9" s="169">
        <f>'4 Utsläpp per FV'!W9</f>
        <v>21.102101656679316</v>
      </c>
      <c r="X9" s="169">
        <f>'4 Utsläpp per FV'!X9</f>
        <v>22.475290476320676</v>
      </c>
      <c r="Y9" s="169">
        <f>'4 Utsläpp per FV'!Y9</f>
        <v>19.235462096113093</v>
      </c>
      <c r="Z9" s="169">
        <f>'4 Utsläpp per FV'!Z9</f>
        <v>17.420229135286196</v>
      </c>
      <c r="AA9" s="169">
        <f>'4 Utsläpp per FV'!AA9</f>
        <v>16.027551485663647</v>
      </c>
      <c r="AB9" s="169">
        <f>'4 Utsläpp per FV'!AB9</f>
        <v>16.881153818000765</v>
      </c>
      <c r="AC9" s="169">
        <f>'4 Utsläpp per FV'!AC9</f>
        <v>17.398014448477223</v>
      </c>
      <c r="AD9" s="169">
        <f>'4 Utsläpp per FV'!AD9</f>
        <v>16.00254714951863</v>
      </c>
      <c r="AE9" s="169">
        <f>'4 Utsläpp per FV'!AE9</f>
        <v>16.554127945105439</v>
      </c>
      <c r="AF9" s="169">
        <f>'4 Utsläpp per FV'!AF9</f>
        <v>16.987335387626345</v>
      </c>
      <c r="AG9" s="169">
        <f>'4 Utsläpp per FV'!AG9</f>
        <v>15.699143382929002</v>
      </c>
      <c r="AH9" s="169">
        <f>'4 Utsläpp per FV'!AH9</f>
        <v>14.288188595265426</v>
      </c>
      <c r="AI9" s="169">
        <f>'4 Utsläpp per FV'!AI9</f>
        <v>14.880210785975668</v>
      </c>
      <c r="AJ9" s="169">
        <f>'4 Utsläpp per FV'!AJ9</f>
        <v>18.445754627306886</v>
      </c>
      <c r="AK9" s="169">
        <f>'4 Utsläpp per FV'!AK9</f>
        <v>16.334348068496908</v>
      </c>
      <c r="AL9" s="169">
        <f>'4 Utsläpp per FV'!AL9</f>
        <v>15.571446228636779</v>
      </c>
      <c r="AM9" s="169">
        <f>'4 Utsläpp per FV'!AM9</f>
        <v>17.016224278261536</v>
      </c>
      <c r="AN9" s="169">
        <f>'4 Utsläpp per FV'!AN9</f>
        <v>17.475112656603418</v>
      </c>
      <c r="AO9" s="169">
        <f>'4 Utsläpp per FV'!AO9</f>
        <v>17.324102740172265</v>
      </c>
      <c r="AP9" s="169">
        <f>'4 Utsläpp per FV'!AP9</f>
        <v>15.550007307813839</v>
      </c>
      <c r="AQ9" s="169">
        <f>'4 Utsläpp per FV'!AQ9</f>
        <v>17.378195672255075</v>
      </c>
      <c r="AR9" s="169">
        <f>'4 Utsläpp per FV'!AR9</f>
        <v>20.314523759458289</v>
      </c>
      <c r="AS9" s="169">
        <f>'4 Utsläpp per FV'!AS9</f>
        <v>17.753283892017571</v>
      </c>
      <c r="AT9" s="169">
        <f>'4 Utsläpp per FV'!AT9</f>
        <v>17.002017277974428</v>
      </c>
      <c r="AU9" s="169">
        <f>'4 Utsläpp per FV'!AU9</f>
        <v>16.326423024241262</v>
      </c>
      <c r="AV9" s="169">
        <f>'4 Utsläpp per FV'!AV9</f>
        <v>18.270777876118551</v>
      </c>
      <c r="AW9" s="169">
        <f>'4 Utsläpp per FV'!AW9</f>
        <v>17.529895847388453</v>
      </c>
      <c r="AX9" s="169">
        <f>'4 Utsläpp per FV'!AX9</f>
        <v>17.418178538429718</v>
      </c>
      <c r="AY9" s="169">
        <f>'4 Utsläpp per FV'!AY9</f>
        <v>17.706967513386786</v>
      </c>
      <c r="AZ9" s="169">
        <f>'4 Utsläpp per FV'!AZ9</f>
        <v>16.592944634052259</v>
      </c>
      <c r="BA9" s="294">
        <f>'4 Utsläpp per FV'!BA9</f>
        <v>16.343679588387861</v>
      </c>
      <c r="BC9" s="368">
        <f t="shared" si="4"/>
        <v>0.16248313579723495</v>
      </c>
      <c r="BD9" s="369">
        <f t="shared" si="5"/>
        <v>2.4773643881139895E-2</v>
      </c>
      <c r="BE9" s="369">
        <f t="shared" si="6"/>
        <v>9.3376803072687808E-2</v>
      </c>
      <c r="BF9" s="369">
        <f t="shared" si="7"/>
        <v>-6.0522546060003624E-2</v>
      </c>
      <c r="BG9" s="369">
        <f t="shared" si="8"/>
        <v>-0.10060515853285446</v>
      </c>
      <c r="BH9" s="369">
        <f t="shared" si="0"/>
        <v>-1.25829140111684E-2</v>
      </c>
      <c r="BI9" s="369">
        <f t="shared" si="1"/>
        <v>2.4477169600010562E-2</v>
      </c>
      <c r="BJ9" s="369">
        <f t="shared" si="2"/>
        <v>8.4558907183509113E-2</v>
      </c>
      <c r="BK9" s="369">
        <f t="shared" si="3"/>
        <v>-9.1831516613168462E-2</v>
      </c>
      <c r="BL9" s="401">
        <f t="shared" si="3"/>
        <v>-6.7668186355899551E-2</v>
      </c>
    </row>
    <row r="10" spans="1:64" s="101" customFormat="1" ht="13.8" x14ac:dyDescent="0.3">
      <c r="A10" s="133">
        <v>6</v>
      </c>
      <c r="B10" s="101" t="s">
        <v>125</v>
      </c>
      <c r="C10" s="101" t="s">
        <v>142</v>
      </c>
      <c r="D10" s="169">
        <f>'4 Utsläpp per FV'!D10</f>
        <v>56.069625551418561</v>
      </c>
      <c r="E10" s="169">
        <f>'4 Utsläpp per FV'!E10</f>
        <v>49.271514267544099</v>
      </c>
      <c r="F10" s="169">
        <f>'4 Utsläpp per FV'!F10</f>
        <v>47.282861628152787</v>
      </c>
      <c r="G10" s="169">
        <f>'4 Utsläpp per FV'!G10</f>
        <v>57.589354591329915</v>
      </c>
      <c r="H10" s="169">
        <f>'4 Utsläpp per FV'!H10</f>
        <v>52.502976844394993</v>
      </c>
      <c r="I10" s="169">
        <f>'4 Utsläpp per FV'!I10</f>
        <v>46.975659950662553</v>
      </c>
      <c r="J10" s="169">
        <f>'4 Utsläpp per FV'!J10</f>
        <v>40.316039030070179</v>
      </c>
      <c r="K10" s="169">
        <f>'4 Utsläpp per FV'!K10</f>
        <v>51.103121529844053</v>
      </c>
      <c r="L10" s="169">
        <f>'4 Utsläpp per FV'!L10</f>
        <v>62.333806027088272</v>
      </c>
      <c r="M10" s="169">
        <f>'4 Utsläpp per FV'!M10</f>
        <v>45.761668454545841</v>
      </c>
      <c r="N10" s="169">
        <f>'4 Utsläpp per FV'!N10</f>
        <v>39.940955069470377</v>
      </c>
      <c r="O10" s="169">
        <f>'4 Utsläpp per FV'!O10</f>
        <v>47.121210349199607</v>
      </c>
      <c r="P10" s="169">
        <f>'4 Utsläpp per FV'!P10</f>
        <v>43.103441927160496</v>
      </c>
      <c r="Q10" s="169">
        <f>'4 Utsläpp per FV'!Q10</f>
        <v>37.463057092247979</v>
      </c>
      <c r="R10" s="169">
        <f>'4 Utsläpp per FV'!R10</f>
        <v>35.016201128261649</v>
      </c>
      <c r="S10" s="169">
        <f>'4 Utsläpp per FV'!S10</f>
        <v>43.238129168970275</v>
      </c>
      <c r="T10" s="169">
        <f>'4 Utsläpp per FV'!T10</f>
        <v>51.849197960688116</v>
      </c>
      <c r="U10" s="169">
        <f>'4 Utsläpp per FV'!U10</f>
        <v>40.091846573170571</v>
      </c>
      <c r="V10" s="169">
        <f>'4 Utsläpp per FV'!V10</f>
        <v>36.129544691723339</v>
      </c>
      <c r="W10" s="169">
        <f>'4 Utsläpp per FV'!W10</f>
        <v>46.637412963613293</v>
      </c>
      <c r="X10" s="169">
        <f>'4 Utsläpp per FV'!X10</f>
        <v>38.649670128378247</v>
      </c>
      <c r="Y10" s="169">
        <f>'4 Utsläpp per FV'!Y10</f>
        <v>35.141820840736699</v>
      </c>
      <c r="Z10" s="169">
        <f>'4 Utsläpp per FV'!Z10</f>
        <v>39.436786971020119</v>
      </c>
      <c r="AA10" s="169">
        <f>'4 Utsläpp per FV'!AA10</f>
        <v>44.13057396794175</v>
      </c>
      <c r="AB10" s="169">
        <f>'4 Utsläpp per FV'!AB10</f>
        <v>49.143446083183299</v>
      </c>
      <c r="AC10" s="169">
        <f>'4 Utsläpp per FV'!AC10</f>
        <v>43.764362213073518</v>
      </c>
      <c r="AD10" s="169">
        <f>'4 Utsläpp per FV'!AD10</f>
        <v>45.163775317736139</v>
      </c>
      <c r="AE10" s="169">
        <f>'4 Utsläpp per FV'!AE10</f>
        <v>43.732716306831136</v>
      </c>
      <c r="AF10" s="169">
        <f>'4 Utsläpp per FV'!AF10</f>
        <v>53.405632054350015</v>
      </c>
      <c r="AG10" s="169">
        <f>'4 Utsläpp per FV'!AG10</f>
        <v>40.105222040496372</v>
      </c>
      <c r="AH10" s="169">
        <f>'4 Utsläpp per FV'!AH10</f>
        <v>44.812750118482299</v>
      </c>
      <c r="AI10" s="169">
        <f>'4 Utsläpp per FV'!AI10</f>
        <v>53.783294250302433</v>
      </c>
      <c r="AJ10" s="169">
        <f>'4 Utsläpp per FV'!AJ10</f>
        <v>47.084741212965852</v>
      </c>
      <c r="AK10" s="169">
        <f>'4 Utsläpp per FV'!AK10</f>
        <v>48.844684930351796</v>
      </c>
      <c r="AL10" s="169">
        <f>'4 Utsläpp per FV'!AL10</f>
        <v>48.22972672787121</v>
      </c>
      <c r="AM10" s="169">
        <f>'4 Utsläpp per FV'!AM10</f>
        <v>62.253519982626507</v>
      </c>
      <c r="AN10" s="169">
        <f>'4 Utsläpp per FV'!AN10</f>
        <v>52.832190469676078</v>
      </c>
      <c r="AO10" s="169">
        <f>'4 Utsläpp per FV'!AO10</f>
        <v>51.819236608057324</v>
      </c>
      <c r="AP10" s="169">
        <f>'4 Utsläpp per FV'!AP10</f>
        <v>57.642987247810311</v>
      </c>
      <c r="AQ10" s="169">
        <f>'4 Utsläpp per FV'!AQ10</f>
        <v>63.934559480180276</v>
      </c>
      <c r="AR10" s="169">
        <f>'4 Utsläpp per FV'!AR10</f>
        <v>53.193653004779492</v>
      </c>
      <c r="AS10" s="169">
        <f>'4 Utsläpp per FV'!AS10</f>
        <v>56.932119321486894</v>
      </c>
      <c r="AT10" s="169">
        <f>'4 Utsläpp per FV'!AT10</f>
        <v>57.778763422374993</v>
      </c>
      <c r="AU10" s="169">
        <f>'4 Utsläpp per FV'!AU10</f>
        <v>58.786719814106569</v>
      </c>
      <c r="AV10" s="169">
        <f>'4 Utsläpp per FV'!AV10</f>
        <v>37.481566211386983</v>
      </c>
      <c r="AW10" s="169">
        <f>'4 Utsläpp per FV'!AW10</f>
        <v>40.902688777330866</v>
      </c>
      <c r="AX10" s="169">
        <f>'4 Utsläpp per FV'!AX10</f>
        <v>38.559992775181691</v>
      </c>
      <c r="AY10" s="169">
        <f>'4 Utsläpp per FV'!AY10</f>
        <v>41.662701014087361</v>
      </c>
      <c r="AZ10" s="169">
        <f>'4 Utsläpp per FV'!AZ10</f>
        <v>36.253511905222865</v>
      </c>
      <c r="BA10" s="294">
        <f>'4 Utsläpp per FV'!BA10</f>
        <v>42.442298648393511</v>
      </c>
      <c r="BC10" s="368">
        <f t="shared" si="4"/>
        <v>6.8417101749904674E-3</v>
      </c>
      <c r="BD10" s="369">
        <f t="shared" si="5"/>
        <v>9.8667657960722854E-2</v>
      </c>
      <c r="BE10" s="369">
        <f t="shared" si="6"/>
        <v>2.3554673525327807E-3</v>
      </c>
      <c r="BF10" s="369">
        <f t="shared" si="7"/>
        <v>-8.0517324400577683E-2</v>
      </c>
      <c r="BG10" s="369">
        <f t="shared" si="8"/>
        <v>-0.29537521688876611</v>
      </c>
      <c r="BH10" s="369">
        <f t="shared" si="0"/>
        <v>-0.28155337857072049</v>
      </c>
      <c r="BI10" s="369">
        <f t="shared" si="1"/>
        <v>-0.33262689453389682</v>
      </c>
      <c r="BJ10" s="369">
        <f t="shared" si="2"/>
        <v>-0.2912905985257932</v>
      </c>
      <c r="BK10" s="369">
        <f t="shared" si="3"/>
        <v>-3.2764220663517363E-2</v>
      </c>
      <c r="BL10" s="401">
        <f t="shared" si="3"/>
        <v>3.7640798614587245E-2</v>
      </c>
    </row>
    <row r="11" spans="1:64" s="101" customFormat="1" ht="13.8" x14ac:dyDescent="0.3">
      <c r="A11" s="133">
        <v>7</v>
      </c>
      <c r="B11" s="101" t="s">
        <v>125</v>
      </c>
      <c r="C11" s="101" t="s">
        <v>143</v>
      </c>
      <c r="D11" s="169">
        <f>'4 Utsläpp per FV'!D11</f>
        <v>103.85516996035741</v>
      </c>
      <c r="E11" s="169">
        <f>'4 Utsläpp per FV'!E11</f>
        <v>95.43576668326628</v>
      </c>
      <c r="F11" s="169">
        <f>'4 Utsläpp per FV'!F11</f>
        <v>97.178640312106666</v>
      </c>
      <c r="G11" s="169">
        <f>'4 Utsläpp per FV'!G11</f>
        <v>124.32480498721189</v>
      </c>
      <c r="H11" s="169">
        <f>'4 Utsläpp per FV'!H11</f>
        <v>133.4522273464643</v>
      </c>
      <c r="I11" s="169">
        <f>'4 Utsläpp per FV'!I11</f>
        <v>121.16441308286547</v>
      </c>
      <c r="J11" s="169">
        <f>'4 Utsläpp per FV'!J11</f>
        <v>109.08834415821606</v>
      </c>
      <c r="K11" s="169">
        <f>'4 Utsläpp per FV'!K11</f>
        <v>119.69142287995305</v>
      </c>
      <c r="L11" s="169">
        <f>'4 Utsläpp per FV'!L11</f>
        <v>130.94038503573339</v>
      </c>
      <c r="M11" s="169">
        <f>'4 Utsläpp per FV'!M11</f>
        <v>108.20807619345213</v>
      </c>
      <c r="N11" s="169">
        <f>'4 Utsläpp per FV'!N11</f>
        <v>96.131428854820015</v>
      </c>
      <c r="O11" s="169">
        <f>'4 Utsläpp per FV'!O11</f>
        <v>106.56262941694129</v>
      </c>
      <c r="P11" s="169">
        <f>'4 Utsläpp per FV'!P11</f>
        <v>117.93199876670099</v>
      </c>
      <c r="Q11" s="169">
        <f>'4 Utsläpp per FV'!Q11</f>
        <v>90.973434901522893</v>
      </c>
      <c r="R11" s="169">
        <f>'4 Utsläpp per FV'!R11</f>
        <v>87.694150665464647</v>
      </c>
      <c r="S11" s="169">
        <f>'4 Utsläpp per FV'!S11</f>
        <v>103.71430371252373</v>
      </c>
      <c r="T11" s="169">
        <f>'4 Utsläpp per FV'!T11</f>
        <v>120.21749171354048</v>
      </c>
      <c r="U11" s="169">
        <f>'4 Utsläpp per FV'!U11</f>
        <v>97.143495312472794</v>
      </c>
      <c r="V11" s="169">
        <f>'4 Utsläpp per FV'!V11</f>
        <v>96.944432115247778</v>
      </c>
      <c r="W11" s="169">
        <f>'4 Utsläpp per FV'!W11</f>
        <v>117.17487615793388</v>
      </c>
      <c r="X11" s="169">
        <f>'4 Utsläpp per FV'!X11</f>
        <v>126.51812780881852</v>
      </c>
      <c r="Y11" s="169">
        <f>'4 Utsläpp per FV'!Y11</f>
        <v>104.80620391723795</v>
      </c>
      <c r="Z11" s="169">
        <f>'4 Utsläpp per FV'!Z11</f>
        <v>102.37017184133403</v>
      </c>
      <c r="AA11" s="169">
        <f>'4 Utsläpp per FV'!AA11</f>
        <v>113.63833365872964</v>
      </c>
      <c r="AB11" s="169">
        <f>'4 Utsläpp per FV'!AB11</f>
        <v>119.65957588188044</v>
      </c>
      <c r="AC11" s="169">
        <f>'4 Utsläpp per FV'!AC11</f>
        <v>100.50954671602493</v>
      </c>
      <c r="AD11" s="169">
        <f>'4 Utsläpp per FV'!AD11</f>
        <v>95.377275365343294</v>
      </c>
      <c r="AE11" s="169">
        <f>'4 Utsläpp per FV'!AE11</f>
        <v>109.40731667691308</v>
      </c>
      <c r="AF11" s="169">
        <f>'4 Utsläpp per FV'!AF11</f>
        <v>119.98055690327601</v>
      </c>
      <c r="AG11" s="169">
        <f>'4 Utsläpp per FV'!AG11</f>
        <v>106.73705032593612</v>
      </c>
      <c r="AH11" s="169">
        <f>'4 Utsläpp per FV'!AH11</f>
        <v>104.98739725567788</v>
      </c>
      <c r="AI11" s="169">
        <f>'4 Utsläpp per FV'!AI11</f>
        <v>111.74725863687878</v>
      </c>
      <c r="AJ11" s="169">
        <f>'4 Utsläpp per FV'!AJ11</f>
        <v>125.34324068053634</v>
      </c>
      <c r="AK11" s="169">
        <f>'4 Utsläpp per FV'!AK11</f>
        <v>111.00191945147346</v>
      </c>
      <c r="AL11" s="169">
        <f>'4 Utsläpp per FV'!AL11</f>
        <v>108.76029803998676</v>
      </c>
      <c r="AM11" s="169">
        <f>'4 Utsläpp per FV'!AM11</f>
        <v>114.31270494446323</v>
      </c>
      <c r="AN11" s="169">
        <f>'4 Utsläpp per FV'!AN11</f>
        <v>108.60037923189853</v>
      </c>
      <c r="AO11" s="169">
        <f>'4 Utsläpp per FV'!AO11</f>
        <v>102.40592264425993</v>
      </c>
      <c r="AP11" s="169">
        <f>'4 Utsläpp per FV'!AP11</f>
        <v>96.339624303990533</v>
      </c>
      <c r="AQ11" s="169">
        <f>'4 Utsläpp per FV'!AQ11</f>
        <v>98.910840038482021</v>
      </c>
      <c r="AR11" s="169">
        <f>'4 Utsläpp per FV'!AR11</f>
        <v>112.53658272771536</v>
      </c>
      <c r="AS11" s="169">
        <f>'4 Utsläpp per FV'!AS11</f>
        <v>101.405281263078</v>
      </c>
      <c r="AT11" s="169">
        <f>'4 Utsläpp per FV'!AT11</f>
        <v>94.781885384379862</v>
      </c>
      <c r="AU11" s="169">
        <f>'4 Utsläpp per FV'!AU11</f>
        <v>97.801123462631764</v>
      </c>
      <c r="AV11" s="169">
        <f>'4 Utsläpp per FV'!AV11</f>
        <v>102.97088732040605</v>
      </c>
      <c r="AW11" s="169">
        <f>'4 Utsläpp per FV'!AW11</f>
        <v>89.369126767628984</v>
      </c>
      <c r="AX11" s="169">
        <f>'4 Utsläpp per FV'!AX11</f>
        <v>83.153001081323026</v>
      </c>
      <c r="AY11" s="169">
        <f>'4 Utsläpp per FV'!AY11</f>
        <v>88.85999722171205</v>
      </c>
      <c r="AZ11" s="169">
        <f>'4 Utsläpp per FV'!AZ11</f>
        <v>99.282048550209211</v>
      </c>
      <c r="BA11" s="294">
        <f>'4 Utsläpp per FV'!BA11</f>
        <v>93.554241084867584</v>
      </c>
      <c r="BC11" s="368">
        <f t="shared" si="4"/>
        <v>3.6244841165901542E-2</v>
      </c>
      <c r="BD11" s="369">
        <f t="shared" si="5"/>
        <v>-9.7713233311513825E-3</v>
      </c>
      <c r="BE11" s="369">
        <f t="shared" si="6"/>
        <v>-1.6169244284110706E-2</v>
      </c>
      <c r="BF11" s="369">
        <f t="shared" si="7"/>
        <v>-1.121936256348155E-2</v>
      </c>
      <c r="BG11" s="369">
        <f t="shared" si="8"/>
        <v>-8.5000763089223219E-2</v>
      </c>
      <c r="BH11" s="369">
        <f t="shared" si="0"/>
        <v>-0.11869356650393137</v>
      </c>
      <c r="BI11" s="369">
        <f t="shared" si="1"/>
        <v>-0.12269100003546973</v>
      </c>
      <c r="BJ11" s="369">
        <f t="shared" si="2"/>
        <v>-9.1421508509930138E-2</v>
      </c>
      <c r="BK11" s="369">
        <f t="shared" si="3"/>
        <v>-3.582409422887245E-2</v>
      </c>
      <c r="BL11" s="401">
        <f t="shared" si="3"/>
        <v>4.6829531277847503E-2</v>
      </c>
    </row>
    <row r="12" spans="1:64" s="101" customFormat="1" ht="13.8" x14ac:dyDescent="0.3">
      <c r="A12" s="133">
        <v>8</v>
      </c>
      <c r="B12" s="101" t="s">
        <v>125</v>
      </c>
      <c r="C12" s="101" t="s">
        <v>144</v>
      </c>
      <c r="D12" s="169">
        <f>'4 Utsläpp per FV'!D12</f>
        <v>63.142491441772513</v>
      </c>
      <c r="E12" s="169">
        <f>'4 Utsläpp per FV'!E12</f>
        <v>57.007789395179408</v>
      </c>
      <c r="F12" s="169">
        <f>'4 Utsläpp per FV'!F12</f>
        <v>63.250333852255622</v>
      </c>
      <c r="G12" s="169">
        <f>'4 Utsläpp per FV'!G12</f>
        <v>76.327559867471138</v>
      </c>
      <c r="H12" s="169">
        <f>'4 Utsläpp per FV'!H12</f>
        <v>68.320003148983901</v>
      </c>
      <c r="I12" s="169">
        <f>'4 Utsläpp per FV'!I12</f>
        <v>65.61016191082058</v>
      </c>
      <c r="J12" s="169">
        <f>'4 Utsläpp per FV'!J12</f>
        <v>59.935659524672587</v>
      </c>
      <c r="K12" s="169">
        <f>'4 Utsläpp per FV'!K12</f>
        <v>79.938518721318104</v>
      </c>
      <c r="L12" s="169">
        <f>'4 Utsläpp per FV'!L12</f>
        <v>79.602412290127248</v>
      </c>
      <c r="M12" s="169">
        <f>'4 Utsläpp per FV'!M12</f>
        <v>68.755082697536764</v>
      </c>
      <c r="N12" s="169">
        <f>'4 Utsläpp per FV'!N12</f>
        <v>67.032203010166356</v>
      </c>
      <c r="O12" s="169">
        <f>'4 Utsläpp per FV'!O12</f>
        <v>65.227018398922837</v>
      </c>
      <c r="P12" s="169">
        <f>'4 Utsläpp per FV'!P12</f>
        <v>62.303362693687156</v>
      </c>
      <c r="Q12" s="169">
        <f>'4 Utsläpp per FV'!Q12</f>
        <v>62.085080500103601</v>
      </c>
      <c r="R12" s="169">
        <f>'4 Utsläpp per FV'!R12</f>
        <v>60.191561406128542</v>
      </c>
      <c r="S12" s="169">
        <f>'4 Utsläpp per FV'!S12</f>
        <v>64.992377546480625</v>
      </c>
      <c r="T12" s="169">
        <f>'4 Utsläpp per FV'!T12</f>
        <v>53.783912195110986</v>
      </c>
      <c r="U12" s="169">
        <f>'4 Utsläpp per FV'!U12</f>
        <v>52.837096806351141</v>
      </c>
      <c r="V12" s="169">
        <f>'4 Utsläpp per FV'!V12</f>
        <v>52.759422646322761</v>
      </c>
      <c r="W12" s="169">
        <f>'4 Utsläpp per FV'!W12</f>
        <v>63.66619794890579</v>
      </c>
      <c r="X12" s="169">
        <f>'4 Utsläpp per FV'!X12</f>
        <v>55.004013586827824</v>
      </c>
      <c r="Y12" s="169">
        <f>'4 Utsläpp per FV'!Y12</f>
        <v>51.345191319045732</v>
      </c>
      <c r="Z12" s="169">
        <f>'4 Utsläpp per FV'!Z12</f>
        <v>54.888418611590289</v>
      </c>
      <c r="AA12" s="169">
        <f>'4 Utsläpp per FV'!AA12</f>
        <v>56.876567990991248</v>
      </c>
      <c r="AB12" s="169">
        <f>'4 Utsläpp per FV'!AB12</f>
        <v>53.636189076507343</v>
      </c>
      <c r="AC12" s="169">
        <f>'4 Utsläpp per FV'!AC12</f>
        <v>49.609278599059913</v>
      </c>
      <c r="AD12" s="169">
        <f>'4 Utsläpp per FV'!AD12</f>
        <v>55.235917347981946</v>
      </c>
      <c r="AE12" s="169">
        <f>'4 Utsläpp per FV'!AE12</f>
        <v>61.772004965666703</v>
      </c>
      <c r="AF12" s="169">
        <f>'4 Utsläpp per FV'!AF12</f>
        <v>62.207607402162232</v>
      </c>
      <c r="AG12" s="169">
        <f>'4 Utsläpp per FV'!AG12</f>
        <v>56.590047576800622</v>
      </c>
      <c r="AH12" s="169">
        <f>'4 Utsläpp per FV'!AH12</f>
        <v>56.889093870727642</v>
      </c>
      <c r="AI12" s="169">
        <f>'4 Utsläpp per FV'!AI12</f>
        <v>57.884381876588137</v>
      </c>
      <c r="AJ12" s="169">
        <f>'4 Utsläpp per FV'!AJ12</f>
        <v>56.29566670653935</v>
      </c>
      <c r="AK12" s="169">
        <f>'4 Utsläpp per FV'!AK12</f>
        <v>50.517436333946051</v>
      </c>
      <c r="AL12" s="169">
        <f>'4 Utsläpp per FV'!AL12</f>
        <v>58.139151265087222</v>
      </c>
      <c r="AM12" s="169">
        <f>'4 Utsläpp per FV'!AM12</f>
        <v>58.554766516946479</v>
      </c>
      <c r="AN12" s="169">
        <f>'4 Utsläpp per FV'!AN12</f>
        <v>56.230545651275563</v>
      </c>
      <c r="AO12" s="169">
        <f>'4 Utsläpp per FV'!AO12</f>
        <v>50.07312947845098</v>
      </c>
      <c r="AP12" s="169">
        <f>'4 Utsläpp per FV'!AP12</f>
        <v>53.5914605877417</v>
      </c>
      <c r="AQ12" s="169">
        <f>'4 Utsläpp per FV'!AQ12</f>
        <v>56.190279865860965</v>
      </c>
      <c r="AR12" s="169">
        <f>'4 Utsläpp per FV'!AR12</f>
        <v>49.238207207180459</v>
      </c>
      <c r="AS12" s="169">
        <f>'4 Utsläpp per FV'!AS12</f>
        <v>46.043959580681374</v>
      </c>
      <c r="AT12" s="169">
        <f>'4 Utsläpp per FV'!AT12</f>
        <v>50.624521501008083</v>
      </c>
      <c r="AU12" s="169">
        <f>'4 Utsläpp per FV'!AU12</f>
        <v>50.591136263380697</v>
      </c>
      <c r="AV12" s="169">
        <f>'4 Utsläpp per FV'!AV12</f>
        <v>63.793899041107622</v>
      </c>
      <c r="AW12" s="169">
        <f>'4 Utsläpp per FV'!AW12</f>
        <v>57.91029753314114</v>
      </c>
      <c r="AX12" s="169">
        <f>'4 Utsläpp per FV'!AX12</f>
        <v>68.819511046146559</v>
      </c>
      <c r="AY12" s="169">
        <f>'4 Utsläpp per FV'!AY12</f>
        <v>71.534185813889763</v>
      </c>
      <c r="AZ12" s="169">
        <f>'4 Utsläpp per FV'!AZ12</f>
        <v>59.654094926176029</v>
      </c>
      <c r="BA12" s="294">
        <f>'4 Utsläpp per FV'!BA12</f>
        <v>64.483093383007372</v>
      </c>
      <c r="BC12" s="368">
        <f t="shared" si="4"/>
        <v>-0.12435124651749641</v>
      </c>
      <c r="BD12" s="369">
        <f t="shared" si="5"/>
        <v>-8.0465709647797534E-2</v>
      </c>
      <c r="BE12" s="369">
        <f t="shared" si="6"/>
        <v>-5.5362161325609893E-2</v>
      </c>
      <c r="BF12" s="369">
        <f t="shared" si="7"/>
        <v>-9.9646124131196778E-2</v>
      </c>
      <c r="BG12" s="369">
        <f t="shared" si="8"/>
        <v>0.29561782728361585</v>
      </c>
      <c r="BH12" s="369">
        <f t="shared" si="0"/>
        <v>0.25771758251300603</v>
      </c>
      <c r="BI12" s="369">
        <f t="shared" si="1"/>
        <v>0.35941059798019337</v>
      </c>
      <c r="BJ12" s="369">
        <f t="shared" si="2"/>
        <v>0.41396677555289929</v>
      </c>
      <c r="BK12" s="369">
        <f t="shared" si="3"/>
        <v>-6.4893417351147953E-2</v>
      </c>
      <c r="BL12" s="401">
        <f t="shared" si="3"/>
        <v>0.11349960421295924</v>
      </c>
    </row>
    <row r="13" spans="1:64" s="101" customFormat="1" ht="13.8" x14ac:dyDescent="0.3">
      <c r="A13" s="133">
        <v>9</v>
      </c>
      <c r="B13" s="101" t="s">
        <v>125</v>
      </c>
      <c r="C13" s="101" t="s">
        <v>145</v>
      </c>
      <c r="D13" s="169">
        <f>'4 Utsläpp per FV'!D13</f>
        <v>0.65411350302536198</v>
      </c>
      <c r="E13" s="169">
        <f>'4 Utsläpp per FV'!E13</f>
        <v>0.61536342132083066</v>
      </c>
      <c r="F13" s="169">
        <f>'4 Utsläpp per FV'!F13</f>
        <v>0.66333949225073707</v>
      </c>
      <c r="G13" s="169">
        <f>'4 Utsläpp per FV'!G13</f>
        <v>0.70917872338157317</v>
      </c>
      <c r="H13" s="169">
        <f>'4 Utsläpp per FV'!H13</f>
        <v>0.62988560552311756</v>
      </c>
      <c r="I13" s="169">
        <f>'4 Utsläpp per FV'!I13</f>
        <v>0.70505412147254465</v>
      </c>
      <c r="J13" s="169">
        <f>'4 Utsläpp per FV'!J13</f>
        <v>0.74305399507604752</v>
      </c>
      <c r="K13" s="169">
        <f>'4 Utsläpp per FV'!K13</f>
        <v>0.76330294067298321</v>
      </c>
      <c r="L13" s="169">
        <f>'4 Utsläpp per FV'!L13</f>
        <v>0.72331357533906271</v>
      </c>
      <c r="M13" s="169">
        <f>'4 Utsläpp per FV'!M13</f>
        <v>0.77540121015457553</v>
      </c>
      <c r="N13" s="169">
        <f>'4 Utsläpp per FV'!N13</f>
        <v>0.88190774250524639</v>
      </c>
      <c r="O13" s="169">
        <f>'4 Utsläpp per FV'!O13</f>
        <v>0.83585395429815257</v>
      </c>
      <c r="P13" s="169">
        <f>'4 Utsläpp per FV'!P13</f>
        <v>0.78507488730061714</v>
      </c>
      <c r="Q13" s="169">
        <f>'4 Utsläpp per FV'!Q13</f>
        <v>0.8827506772248388</v>
      </c>
      <c r="R13" s="169">
        <f>'4 Utsläpp per FV'!R13</f>
        <v>0.99108931091932095</v>
      </c>
      <c r="S13" s="169">
        <f>'4 Utsläpp per FV'!S13</f>
        <v>0.9208999104272505</v>
      </c>
      <c r="T13" s="169">
        <f>'4 Utsläpp per FV'!T13</f>
        <v>0.71419445560874906</v>
      </c>
      <c r="U13" s="169">
        <f>'4 Utsläpp per FV'!U13</f>
        <v>0.71912773404542929</v>
      </c>
      <c r="V13" s="169">
        <f>'4 Utsläpp per FV'!V13</f>
        <v>0.7376407707075997</v>
      </c>
      <c r="W13" s="169">
        <f>'4 Utsläpp per FV'!W13</f>
        <v>0.60109311148876809</v>
      </c>
      <c r="X13" s="169">
        <f>'4 Utsläpp per FV'!X13</f>
        <v>0.62599822081486023</v>
      </c>
      <c r="Y13" s="169">
        <f>'4 Utsläpp per FV'!Y13</f>
        <v>0.69206644640655091</v>
      </c>
      <c r="Z13" s="169">
        <f>'4 Utsläpp per FV'!Z13</f>
        <v>0.69010306302691959</v>
      </c>
      <c r="AA13" s="169">
        <f>'4 Utsläpp per FV'!AA13</f>
        <v>0.57334272320007151</v>
      </c>
      <c r="AB13" s="169">
        <f>'4 Utsläpp per FV'!AB13</f>
        <v>0.60432028341545418</v>
      </c>
      <c r="AC13" s="169">
        <f>'4 Utsläpp per FV'!AC13</f>
        <v>0.59589452823471811</v>
      </c>
      <c r="AD13" s="169">
        <f>'4 Utsläpp per FV'!AD13</f>
        <v>0.64215890587738333</v>
      </c>
      <c r="AE13" s="169">
        <f>'4 Utsläpp per FV'!AE13</f>
        <v>0.56376046955337944</v>
      </c>
      <c r="AF13" s="169">
        <f>'4 Utsläpp per FV'!AF13</f>
        <v>0.5362281163699012</v>
      </c>
      <c r="AG13" s="169">
        <f>'4 Utsläpp per FV'!AG13</f>
        <v>0.53411897874315883</v>
      </c>
      <c r="AH13" s="169">
        <f>'4 Utsläpp per FV'!AH13</f>
        <v>0.53156458577539123</v>
      </c>
      <c r="AI13" s="169">
        <f>'4 Utsläpp per FV'!AI13</f>
        <v>0.48770602314764561</v>
      </c>
      <c r="AJ13" s="169">
        <f>'4 Utsläpp per FV'!AJ13</f>
        <v>0.49256633484516804</v>
      </c>
      <c r="AK13" s="169">
        <f>'4 Utsläpp per FV'!AK13</f>
        <v>0.5024744907918457</v>
      </c>
      <c r="AL13" s="169">
        <f>'4 Utsläpp per FV'!AL13</f>
        <v>0.53323865949634131</v>
      </c>
      <c r="AM13" s="169">
        <f>'4 Utsläpp per FV'!AM13</f>
        <v>0.48153983191622207</v>
      </c>
      <c r="AN13" s="169">
        <f>'4 Utsläpp per FV'!AN13</f>
        <v>0.39837493373582</v>
      </c>
      <c r="AO13" s="169">
        <f>'4 Utsläpp per FV'!AO13</f>
        <v>0.44245553727292064</v>
      </c>
      <c r="AP13" s="169">
        <f>'4 Utsläpp per FV'!AP13</f>
        <v>0.44939790030522098</v>
      </c>
      <c r="AQ13" s="169">
        <f>'4 Utsläpp per FV'!AQ13</f>
        <v>0.41020705465227886</v>
      </c>
      <c r="AR13" s="169">
        <f>'4 Utsläpp per FV'!AR13</f>
        <v>0.38570166505687881</v>
      </c>
      <c r="AS13" s="169">
        <f>'4 Utsläpp per FV'!AS13</f>
        <v>0.40297726511876969</v>
      </c>
      <c r="AT13" s="169">
        <f>'4 Utsläpp per FV'!AT13</f>
        <v>0.43107102001646197</v>
      </c>
      <c r="AU13" s="169">
        <f>'4 Utsläpp per FV'!AU13</f>
        <v>0.34815482116028251</v>
      </c>
      <c r="AV13" s="169">
        <f>'4 Utsläpp per FV'!AV13</f>
        <v>0.37313756778543905</v>
      </c>
      <c r="AW13" s="169">
        <f>'4 Utsläpp per FV'!AW13</f>
        <v>0.39208362330275848</v>
      </c>
      <c r="AX13" s="169">
        <f>'4 Utsläpp per FV'!AX13</f>
        <v>0.40274279540813968</v>
      </c>
      <c r="AY13" s="169">
        <f>'4 Utsläpp per FV'!AY13</f>
        <v>0.36410722252210143</v>
      </c>
      <c r="AZ13" s="169">
        <f>'4 Utsläpp per FV'!AZ13</f>
        <v>0.37311776027777016</v>
      </c>
      <c r="BA13" s="294">
        <f>'4 Utsläpp per FV'!BA13</f>
        <v>0.42515801482028232</v>
      </c>
      <c r="BC13" s="368">
        <f t="shared" si="4"/>
        <v>-3.1812414902955166E-2</v>
      </c>
      <c r="BD13" s="369">
        <f t="shared" si="5"/>
        <v>-8.9225399680780804E-2</v>
      </c>
      <c r="BE13" s="369">
        <f t="shared" si="6"/>
        <v>-4.0780965545926695E-2</v>
      </c>
      <c r="BF13" s="369">
        <f t="shared" si="7"/>
        <v>-0.15127051762821653</v>
      </c>
      <c r="BG13" s="369">
        <f t="shared" si="8"/>
        <v>-3.257465136840143E-2</v>
      </c>
      <c r="BH13" s="369">
        <f t="shared" si="0"/>
        <v>-2.7032894306830202E-2</v>
      </c>
      <c r="BI13" s="369">
        <f t="shared" si="1"/>
        <v>-6.5715910587634707E-2</v>
      </c>
      <c r="BJ13" s="369">
        <f t="shared" si="2"/>
        <v>4.581984907936909E-2</v>
      </c>
      <c r="BK13" s="369">
        <f t="shared" si="3"/>
        <v>-5.3083659698027752E-5</v>
      </c>
      <c r="BL13" s="401">
        <f t="shared" si="3"/>
        <v>8.4355452642775886E-2</v>
      </c>
    </row>
    <row r="14" spans="1:64" s="101" customFormat="1" ht="13.8" x14ac:dyDescent="0.3">
      <c r="A14" s="133">
        <v>10</v>
      </c>
      <c r="B14" s="101" t="s">
        <v>125</v>
      </c>
      <c r="C14" s="101" t="s">
        <v>146</v>
      </c>
      <c r="D14" s="169">
        <f>'4 Utsläpp per FV'!D14</f>
        <v>2.6155064043062413</v>
      </c>
      <c r="E14" s="169">
        <f>'4 Utsläpp per FV'!E14</f>
        <v>1.8497480365037511</v>
      </c>
      <c r="F14" s="169">
        <f>'4 Utsläpp per FV'!F14</f>
        <v>2.009926769142317</v>
      </c>
      <c r="G14" s="169">
        <f>'4 Utsläpp per FV'!G14</f>
        <v>2.7843848139357723</v>
      </c>
      <c r="H14" s="169">
        <f>'4 Utsläpp per FV'!H14</f>
        <v>4.3732518066801287</v>
      </c>
      <c r="I14" s="169">
        <f>'4 Utsläpp per FV'!I14</f>
        <v>3.2784070158325265</v>
      </c>
      <c r="J14" s="169">
        <f>'4 Utsläpp per FV'!J14</f>
        <v>3.3526003078932662</v>
      </c>
      <c r="K14" s="169">
        <f>'4 Utsläpp per FV'!K14</f>
        <v>4.4080081924865739</v>
      </c>
      <c r="L14" s="169">
        <f>'4 Utsläpp per FV'!L14</f>
        <v>5.7091085699814226</v>
      </c>
      <c r="M14" s="169">
        <f>'4 Utsläpp per FV'!M14</f>
        <v>2.3002530564852428</v>
      </c>
      <c r="N14" s="169">
        <f>'4 Utsläpp per FV'!N14</f>
        <v>2.4656559665731201</v>
      </c>
      <c r="O14" s="169">
        <f>'4 Utsläpp per FV'!O14</f>
        <v>3.6056738613939157</v>
      </c>
      <c r="P14" s="169">
        <f>'4 Utsläpp per FV'!P14</f>
        <v>3.4502085352575138</v>
      </c>
      <c r="Q14" s="169">
        <f>'4 Utsläpp per FV'!Q14</f>
        <v>1.5585948062936885</v>
      </c>
      <c r="R14" s="169">
        <f>'4 Utsläpp per FV'!R14</f>
        <v>1.4501165632792696</v>
      </c>
      <c r="S14" s="169">
        <f>'4 Utsläpp per FV'!S14</f>
        <v>1.4746824566693715</v>
      </c>
      <c r="T14" s="169">
        <f>'4 Utsläpp per FV'!T14</f>
        <v>2.225989118170443</v>
      </c>
      <c r="U14" s="169">
        <f>'4 Utsläpp per FV'!U14</f>
        <v>1.8021722411074961</v>
      </c>
      <c r="V14" s="169">
        <f>'4 Utsläpp per FV'!V14</f>
        <v>1.5026450182019317</v>
      </c>
      <c r="W14" s="169">
        <f>'4 Utsläpp per FV'!W14</f>
        <v>2.0454627932046647</v>
      </c>
      <c r="X14" s="169">
        <f>'4 Utsläpp per FV'!X14</f>
        <v>2.2176071692010599</v>
      </c>
      <c r="Y14" s="169">
        <f>'4 Utsläpp per FV'!Y14</f>
        <v>1.9209750578696854</v>
      </c>
      <c r="Z14" s="169">
        <f>'4 Utsläpp per FV'!Z14</f>
        <v>1.7886274465289607</v>
      </c>
      <c r="AA14" s="169">
        <f>'4 Utsläpp per FV'!AA14</f>
        <v>2.071068468253066</v>
      </c>
      <c r="AB14" s="169">
        <f>'4 Utsläpp per FV'!AB14</f>
        <v>2.4859924316949087</v>
      </c>
      <c r="AC14" s="169">
        <f>'4 Utsläpp per FV'!AC14</f>
        <v>2.0438976122651944</v>
      </c>
      <c r="AD14" s="169">
        <f>'4 Utsläpp per FV'!AD14</f>
        <v>1.8003366879180378</v>
      </c>
      <c r="AE14" s="169">
        <f>'4 Utsläpp per FV'!AE14</f>
        <v>2.184517250323724</v>
      </c>
      <c r="AF14" s="169">
        <f>'4 Utsläpp per FV'!AF14</f>
        <v>1.9549551424914915</v>
      </c>
      <c r="AG14" s="169">
        <f>'4 Utsläpp per FV'!AG14</f>
        <v>1.6814093633566543</v>
      </c>
      <c r="AH14" s="169">
        <f>'4 Utsläpp per FV'!AH14</f>
        <v>1.4541207125656037</v>
      </c>
      <c r="AI14" s="169">
        <f>'4 Utsläpp per FV'!AI14</f>
        <v>1.5794106142965927</v>
      </c>
      <c r="AJ14" s="169">
        <f>'4 Utsläpp per FV'!AJ14</f>
        <v>2.3337653914300831</v>
      </c>
      <c r="AK14" s="169">
        <f>'4 Utsläpp per FV'!AK14</f>
        <v>1.5755109469448672</v>
      </c>
      <c r="AL14" s="169">
        <f>'4 Utsläpp per FV'!AL14</f>
        <v>1.6285733205874058</v>
      </c>
      <c r="AM14" s="169">
        <f>'4 Utsläpp per FV'!AM14</f>
        <v>1.756006661149192</v>
      </c>
      <c r="AN14" s="169">
        <f>'4 Utsläpp per FV'!AN14</f>
        <v>1.4920668608917378</v>
      </c>
      <c r="AO14" s="169">
        <f>'4 Utsläpp per FV'!AO14</f>
        <v>1.3117626242644795</v>
      </c>
      <c r="AP14" s="169">
        <f>'4 Utsläpp per FV'!AP14</f>
        <v>1.2955228699041332</v>
      </c>
      <c r="AQ14" s="169">
        <f>'4 Utsläpp per FV'!AQ14</f>
        <v>1.3415353119515439</v>
      </c>
      <c r="AR14" s="169">
        <f>'4 Utsläpp per FV'!AR14</f>
        <v>1.3746360039343606</v>
      </c>
      <c r="AS14" s="169">
        <f>'4 Utsläpp per FV'!AS14</f>
        <v>1.0363647315883282</v>
      </c>
      <c r="AT14" s="169">
        <f>'4 Utsläpp per FV'!AT14</f>
        <v>1.0564525973735899</v>
      </c>
      <c r="AU14" s="169">
        <f>'4 Utsläpp per FV'!AU14</f>
        <v>1.0743684595361789</v>
      </c>
      <c r="AV14" s="169">
        <f>'4 Utsläpp per FV'!AV14</f>
        <v>1.6124798209730706</v>
      </c>
      <c r="AW14" s="169">
        <f>'4 Utsläpp per FV'!AW14</f>
        <v>1.0913221773933894</v>
      </c>
      <c r="AX14" s="169">
        <f>'4 Utsläpp per FV'!AX14</f>
        <v>1.1446825148801349</v>
      </c>
      <c r="AY14" s="169">
        <f>'4 Utsläpp per FV'!AY14</f>
        <v>1.3310395014266829</v>
      </c>
      <c r="AZ14" s="169">
        <f>'4 Utsläpp per FV'!AZ14</f>
        <v>1.6574586655403534</v>
      </c>
      <c r="BA14" s="294">
        <f>'4 Utsläpp per FV'!BA14</f>
        <v>1.450288126596192</v>
      </c>
      <c r="BC14" s="368">
        <f t="shared" si="4"/>
        <v>-7.8703481750941329E-2</v>
      </c>
      <c r="BD14" s="369">
        <f t="shared" si="5"/>
        <v>-0.20994491501888168</v>
      </c>
      <c r="BE14" s="369">
        <f t="shared" si="6"/>
        <v>-0.1845357408072883</v>
      </c>
      <c r="BF14" s="369">
        <f t="shared" si="7"/>
        <v>-0.19915007084436331</v>
      </c>
      <c r="BG14" s="369">
        <f t="shared" si="8"/>
        <v>0.17302312492759886</v>
      </c>
      <c r="BH14" s="369">
        <f t="shared" si="0"/>
        <v>5.3029058332420886E-2</v>
      </c>
      <c r="BI14" s="369">
        <f t="shared" si="1"/>
        <v>8.3515263936962736E-2</v>
      </c>
      <c r="BJ14" s="369">
        <f t="shared" si="2"/>
        <v>0.23890411116621268</v>
      </c>
      <c r="BK14" s="369">
        <f t="shared" si="3"/>
        <v>2.7894206167578428E-2</v>
      </c>
      <c r="BL14" s="401">
        <f t="shared" si="3"/>
        <v>0.32892756753114716</v>
      </c>
    </row>
    <row r="15" spans="1:64" s="101" customFormat="1" ht="13.8" x14ac:dyDescent="0.3">
      <c r="A15" s="133">
        <v>11</v>
      </c>
      <c r="B15" s="101" t="s">
        <v>125</v>
      </c>
      <c r="C15" s="101" t="s">
        <v>147</v>
      </c>
      <c r="D15" s="169">
        <f>'4 Utsläpp per FV'!D15</f>
        <v>1.8760543931795932</v>
      </c>
      <c r="E15" s="169">
        <f>'4 Utsläpp per FV'!E15</f>
        <v>1.5996963347270214</v>
      </c>
      <c r="F15" s="169">
        <f>'4 Utsläpp per FV'!F15</f>
        <v>1.6925062271972049</v>
      </c>
      <c r="G15" s="169">
        <f>'4 Utsläpp per FV'!G15</f>
        <v>2.1638079901685656</v>
      </c>
      <c r="H15" s="169">
        <f>'4 Utsläpp per FV'!H15</f>
        <v>2.5782286724907459</v>
      </c>
      <c r="I15" s="169">
        <f>'4 Utsläpp per FV'!I15</f>
        <v>2.7309805318205158</v>
      </c>
      <c r="J15" s="169">
        <f>'4 Utsläpp per FV'!J15</f>
        <v>2.6307108816888145</v>
      </c>
      <c r="K15" s="169">
        <f>'4 Utsläpp per FV'!K15</f>
        <v>2.5125489711773872</v>
      </c>
      <c r="L15" s="169">
        <f>'4 Utsläpp per FV'!L15</f>
        <v>2.2659961174161567</v>
      </c>
      <c r="M15" s="169">
        <f>'4 Utsläpp per FV'!M15</f>
        <v>1.735449681248066</v>
      </c>
      <c r="N15" s="169">
        <f>'4 Utsläpp per FV'!N15</f>
        <v>1.8032324131970658</v>
      </c>
      <c r="O15" s="169">
        <f>'4 Utsläpp per FV'!O15</f>
        <v>1.6984055199918109</v>
      </c>
      <c r="P15" s="169">
        <f>'4 Utsläpp per FV'!P15</f>
        <v>1.5719249233905621</v>
      </c>
      <c r="Q15" s="169">
        <f>'4 Utsläpp per FV'!Q15</f>
        <v>1.393679830592621</v>
      </c>
      <c r="R15" s="169">
        <f>'4 Utsläpp per FV'!R15</f>
        <v>1.3682422689659963</v>
      </c>
      <c r="S15" s="169">
        <f>'4 Utsläpp per FV'!S15</f>
        <v>1.2317686687139764</v>
      </c>
      <c r="T15" s="169">
        <f>'4 Utsläpp per FV'!T15</f>
        <v>1.4911913253190339</v>
      </c>
      <c r="U15" s="169">
        <f>'4 Utsläpp per FV'!U15</f>
        <v>1.3649998559290235</v>
      </c>
      <c r="V15" s="169">
        <f>'4 Utsläpp per FV'!V15</f>
        <v>1.5216474657632264</v>
      </c>
      <c r="W15" s="169">
        <f>'4 Utsläpp per FV'!W15</f>
        <v>1.6159074711371932</v>
      </c>
      <c r="X15" s="169">
        <f>'4 Utsläpp per FV'!X15</f>
        <v>1.8983587001839535</v>
      </c>
      <c r="Y15" s="169">
        <f>'4 Utsläpp per FV'!Y15</f>
        <v>1.7103657588708288</v>
      </c>
      <c r="Z15" s="169">
        <f>'4 Utsläpp per FV'!Z15</f>
        <v>1.9455689352746768</v>
      </c>
      <c r="AA15" s="169">
        <f>'4 Utsläpp per FV'!AA15</f>
        <v>1.7153745976954031</v>
      </c>
      <c r="AB15" s="169">
        <f>'4 Utsläpp per FV'!AB15</f>
        <v>2.1305898703610979</v>
      </c>
      <c r="AC15" s="169">
        <f>'4 Utsläpp per FV'!AC15</f>
        <v>1.912767893153871</v>
      </c>
      <c r="AD15" s="169">
        <f>'4 Utsläpp per FV'!AD15</f>
        <v>2.0352102188307621</v>
      </c>
      <c r="AE15" s="169">
        <f>'4 Utsläpp per FV'!AE15</f>
        <v>1.7408667185184923</v>
      </c>
      <c r="AF15" s="169">
        <f>'4 Utsläpp per FV'!AF15</f>
        <v>2.0695869848375494</v>
      </c>
      <c r="AG15" s="169">
        <f>'4 Utsläpp per FV'!AG15</f>
        <v>1.859285074237802</v>
      </c>
      <c r="AH15" s="169">
        <f>'4 Utsläpp per FV'!AH15</f>
        <v>1.7956143406279981</v>
      </c>
      <c r="AI15" s="169">
        <f>'4 Utsläpp per FV'!AI15</f>
        <v>1.6573575968820251</v>
      </c>
      <c r="AJ15" s="169">
        <f>'4 Utsläpp per FV'!AJ15</f>
        <v>1.7133758687412131</v>
      </c>
      <c r="AK15" s="169">
        <f>'4 Utsläpp per FV'!AK15</f>
        <v>1.7607277691102885</v>
      </c>
      <c r="AL15" s="169">
        <f>'4 Utsläpp per FV'!AL15</f>
        <v>1.9057027675151956</v>
      </c>
      <c r="AM15" s="169">
        <f>'4 Utsläpp per FV'!AM15</f>
        <v>1.6121874715748119</v>
      </c>
      <c r="AN15" s="169">
        <f>'4 Utsläpp per FV'!AN15</f>
        <v>1.5388703932601078</v>
      </c>
      <c r="AO15" s="169">
        <f>'4 Utsläpp per FV'!AO15</f>
        <v>1.5068153731606497</v>
      </c>
      <c r="AP15" s="169">
        <f>'4 Utsläpp per FV'!AP15</f>
        <v>1.630324266349199</v>
      </c>
      <c r="AQ15" s="169">
        <f>'4 Utsläpp per FV'!AQ15</f>
        <v>1.3019642645361194</v>
      </c>
      <c r="AR15" s="169">
        <f>'4 Utsläpp per FV'!AR15</f>
        <v>1.3087174483966433</v>
      </c>
      <c r="AS15" s="169">
        <f>'4 Utsläpp per FV'!AS15</f>
        <v>1.4543682092980854</v>
      </c>
      <c r="AT15" s="169">
        <f>'4 Utsläpp per FV'!AT15</f>
        <v>1.3949258457863325</v>
      </c>
      <c r="AU15" s="169">
        <f>'4 Utsläpp per FV'!AU15</f>
        <v>1.2337448729146439</v>
      </c>
      <c r="AV15" s="169">
        <f>'4 Utsläpp per FV'!AV15</f>
        <v>1.6167625572519899</v>
      </c>
      <c r="AW15" s="169">
        <f>'4 Utsläpp per FV'!AW15</f>
        <v>1.4104920901972762</v>
      </c>
      <c r="AX15" s="169">
        <f>'4 Utsläpp per FV'!AX15</f>
        <v>1.4429013002131623</v>
      </c>
      <c r="AY15" s="169">
        <f>'4 Utsläpp per FV'!AY15</f>
        <v>1.2109745762908863</v>
      </c>
      <c r="AZ15" s="169">
        <f>'4 Utsläpp per FV'!AZ15</f>
        <v>1.6007725371924906</v>
      </c>
      <c r="BA15" s="294">
        <f>'4 Utsläpp per FV'!BA15</f>
        <v>1.6394945663983578</v>
      </c>
      <c r="BC15" s="368">
        <f t="shared" si="4"/>
        <v>-0.14955966783913743</v>
      </c>
      <c r="BD15" s="369">
        <f t="shared" si="5"/>
        <v>-3.4806629131047928E-2</v>
      </c>
      <c r="BE15" s="369">
        <f t="shared" si="6"/>
        <v>-0.14438748500627818</v>
      </c>
      <c r="BF15" s="369">
        <f t="shared" si="7"/>
        <v>-5.23972842263698E-2</v>
      </c>
      <c r="BG15" s="369">
        <f t="shared" si="8"/>
        <v>0.23537938554478943</v>
      </c>
      <c r="BH15" s="369">
        <f t="shared" si="0"/>
        <v>-3.016850809877436E-2</v>
      </c>
      <c r="BI15" s="369">
        <f t="shared" si="1"/>
        <v>3.4392834982411191E-2</v>
      </c>
      <c r="BJ15" s="369">
        <f t="shared" si="2"/>
        <v>-1.8456244174668068E-2</v>
      </c>
      <c r="BK15" s="369">
        <f t="shared" si="3"/>
        <v>-9.8901474355501673E-3</v>
      </c>
      <c r="BL15" s="401">
        <f t="shared" si="3"/>
        <v>0.16235644126799209</v>
      </c>
    </row>
    <row r="16" spans="1:64" s="101" customFormat="1" ht="13.8" x14ac:dyDescent="0.3">
      <c r="A16" s="133">
        <v>12</v>
      </c>
      <c r="B16" s="101" t="s">
        <v>125</v>
      </c>
      <c r="C16" s="101" t="s">
        <v>148</v>
      </c>
      <c r="D16" s="169">
        <f>'4 Utsläpp per FV'!D16</f>
        <v>3.7222427139957102</v>
      </c>
      <c r="E16" s="169">
        <f>'4 Utsläpp per FV'!E16</f>
        <v>3.7082729234771805</v>
      </c>
      <c r="F16" s="169">
        <f>'4 Utsläpp per FV'!F16</f>
        <v>3.2853375561680633</v>
      </c>
      <c r="G16" s="169">
        <f>'4 Utsläpp per FV'!G16</f>
        <v>3.8464685768512887</v>
      </c>
      <c r="H16" s="169">
        <f>'4 Utsläpp per FV'!H16</f>
        <v>4.8648066272327535</v>
      </c>
      <c r="I16" s="169">
        <f>'4 Utsläpp per FV'!I16</f>
        <v>5.0463391094350243</v>
      </c>
      <c r="J16" s="169">
        <f>'4 Utsläpp per FV'!J16</f>
        <v>4.6506511449283296</v>
      </c>
      <c r="K16" s="169">
        <f>'4 Utsläpp per FV'!K16</f>
        <v>5.8291829853218387</v>
      </c>
      <c r="L16" s="169">
        <f>'4 Utsläpp per FV'!L16</f>
        <v>2.940233637880683</v>
      </c>
      <c r="M16" s="169">
        <f>'4 Utsläpp per FV'!M16</f>
        <v>3.4219214190808014</v>
      </c>
      <c r="N16" s="169">
        <f>'4 Utsläpp per FV'!N16</f>
        <v>3.591274590861441</v>
      </c>
      <c r="O16" s="169">
        <f>'4 Utsläpp per FV'!O16</f>
        <v>3.6158622702889871</v>
      </c>
      <c r="P16" s="169">
        <f>'4 Utsläpp per FV'!P16</f>
        <v>2.4508982389822811</v>
      </c>
      <c r="Q16" s="169">
        <f>'4 Utsläpp per FV'!Q16</f>
        <v>2.5416066155561121</v>
      </c>
      <c r="R16" s="169">
        <f>'4 Utsläpp per FV'!R16</f>
        <v>2.9119240133888207</v>
      </c>
      <c r="S16" s="169">
        <f>'4 Utsläpp per FV'!S16</f>
        <v>3.0323239326921345</v>
      </c>
      <c r="T16" s="169">
        <f>'4 Utsläpp per FV'!T16</f>
        <v>2.6522023275872932</v>
      </c>
      <c r="U16" s="169">
        <f>'4 Utsläpp per FV'!U16</f>
        <v>3.1104143216243045</v>
      </c>
      <c r="V16" s="169">
        <f>'4 Utsläpp per FV'!V16</f>
        <v>4.1690145559923053</v>
      </c>
      <c r="W16" s="169">
        <f>'4 Utsläpp per FV'!W16</f>
        <v>4.6463806474326947</v>
      </c>
      <c r="X16" s="169">
        <f>'4 Utsläpp per FV'!X16</f>
        <v>3.0781156232811506</v>
      </c>
      <c r="Y16" s="169">
        <f>'4 Utsläpp per FV'!Y16</f>
        <v>3.5097092434478698</v>
      </c>
      <c r="Z16" s="169">
        <f>'4 Utsläpp per FV'!Z16</f>
        <v>3.6750653597882761</v>
      </c>
      <c r="AA16" s="169">
        <f>'4 Utsläpp per FV'!AA16</f>
        <v>3.474259492115388</v>
      </c>
      <c r="AB16" s="169">
        <f>'4 Utsläpp per FV'!AB16</f>
        <v>2.0322954531726221</v>
      </c>
      <c r="AC16" s="169">
        <f>'4 Utsläpp per FV'!AC16</f>
        <v>2.4960832602604102</v>
      </c>
      <c r="AD16" s="169">
        <f>'4 Utsläpp per FV'!AD16</f>
        <v>2.7486301365887291</v>
      </c>
      <c r="AE16" s="169">
        <f>'4 Utsläpp per FV'!AE16</f>
        <v>3.2140500238786709</v>
      </c>
      <c r="AF16" s="169">
        <f>'4 Utsläpp per FV'!AF16</f>
        <v>1.8526901676927223</v>
      </c>
      <c r="AG16" s="169">
        <f>'4 Utsläpp per FV'!AG16</f>
        <v>1.8881622083925902</v>
      </c>
      <c r="AH16" s="169">
        <f>'4 Utsläpp per FV'!AH16</f>
        <v>1.8972513265902629</v>
      </c>
      <c r="AI16" s="169">
        <f>'4 Utsläpp per FV'!AI16</f>
        <v>1.8904509516790275</v>
      </c>
      <c r="AJ16" s="169">
        <f>'4 Utsläpp per FV'!AJ16</f>
        <v>1.129225161389841</v>
      </c>
      <c r="AK16" s="169">
        <f>'4 Utsläpp per FV'!AK16</f>
        <v>1.5323449769733859</v>
      </c>
      <c r="AL16" s="169">
        <f>'4 Utsläpp per FV'!AL16</f>
        <v>1.6618389229412824</v>
      </c>
      <c r="AM16" s="169">
        <f>'4 Utsläpp per FV'!AM16</f>
        <v>1.6101988053859138</v>
      </c>
      <c r="AN16" s="169">
        <f>'4 Utsläpp per FV'!AN16</f>
        <v>1.2505388484176572</v>
      </c>
      <c r="AO16" s="169">
        <f>'4 Utsläpp per FV'!AO16</f>
        <v>1.7016654784334611</v>
      </c>
      <c r="AP16" s="169">
        <f>'4 Utsläpp per FV'!AP16</f>
        <v>1.7064646813581261</v>
      </c>
      <c r="AQ16" s="169">
        <f>'4 Utsläpp per FV'!AQ16</f>
        <v>1.8603433761317363</v>
      </c>
      <c r="AR16" s="169">
        <f>'4 Utsläpp per FV'!AR16</f>
        <v>1.1934678544871022</v>
      </c>
      <c r="AS16" s="169">
        <f>'4 Utsläpp per FV'!AS16</f>
        <v>1.556192518166492</v>
      </c>
      <c r="AT16" s="169">
        <f>'4 Utsläpp per FV'!AT16</f>
        <v>1.8960410857976562</v>
      </c>
      <c r="AU16" s="169">
        <f>'4 Utsläpp per FV'!AU16</f>
        <v>1.9669393410085068</v>
      </c>
      <c r="AV16" s="169">
        <f>'4 Utsläpp per FV'!AV16</f>
        <v>1.1907603267344324</v>
      </c>
      <c r="AW16" s="169">
        <f>'4 Utsläpp per FV'!AW16</f>
        <v>1.523381558203766</v>
      </c>
      <c r="AX16" s="169">
        <f>'4 Utsläpp per FV'!AX16</f>
        <v>1.8085618192722674</v>
      </c>
      <c r="AY16" s="169">
        <f>'4 Utsläpp per FV'!AY16</f>
        <v>1.6031647689197819</v>
      </c>
      <c r="AZ16" s="169">
        <f>'4 Utsläpp per FV'!AZ16</f>
        <v>1.144213373148621</v>
      </c>
      <c r="BA16" s="294">
        <f>'4 Utsläpp per FV'!BA16</f>
        <v>1.9366675161667941</v>
      </c>
      <c r="BC16" s="368">
        <f t="shared" si="4"/>
        <v>-4.5637121951683901E-2</v>
      </c>
      <c r="BD16" s="369">
        <f t="shared" si="5"/>
        <v>-8.5488576991577858E-2</v>
      </c>
      <c r="BE16" s="369">
        <f t="shared" si="6"/>
        <v>0.11109307242658639</v>
      </c>
      <c r="BF16" s="369">
        <f t="shared" si="7"/>
        <v>5.7299080505459399E-2</v>
      </c>
      <c r="BG16" s="369">
        <f t="shared" si="8"/>
        <v>-2.2686222695401659E-3</v>
      </c>
      <c r="BH16" s="369">
        <f t="shared" si="0"/>
        <v>-2.1084126532997294E-2</v>
      </c>
      <c r="BI16" s="369">
        <f t="shared" si="1"/>
        <v>-4.6137853858048916E-2</v>
      </c>
      <c r="BJ16" s="369">
        <f t="shared" si="2"/>
        <v>-0.18494447922436041</v>
      </c>
      <c r="BK16" s="369">
        <f t="shared" si="3"/>
        <v>-3.9090111201019573E-2</v>
      </c>
      <c r="BL16" s="401">
        <f t="shared" si="3"/>
        <v>0.27129510380205568</v>
      </c>
    </row>
    <row r="17" spans="1:64" s="101" customFormat="1" ht="13.8" x14ac:dyDescent="0.3">
      <c r="A17" s="133">
        <v>13</v>
      </c>
      <c r="B17" s="101" t="s">
        <v>125</v>
      </c>
      <c r="C17" s="101" t="s">
        <v>149</v>
      </c>
      <c r="D17" s="169">
        <f>'4 Utsläpp per FV'!D17</f>
        <v>3.3364403304334092</v>
      </c>
      <c r="E17" s="169">
        <f>'4 Utsläpp per FV'!E17</f>
        <v>1.1179350903393173</v>
      </c>
      <c r="F17" s="169">
        <f>'4 Utsläpp per FV'!F17</f>
        <v>1.0755908241884644</v>
      </c>
      <c r="G17" s="169">
        <f>'4 Utsläpp per FV'!G17</f>
        <v>1.4724199525335393</v>
      </c>
      <c r="H17" s="169">
        <f>'4 Utsläpp per FV'!H17</f>
        <v>1.3552226047021911</v>
      </c>
      <c r="I17" s="169">
        <f>'4 Utsläpp per FV'!I17</f>
        <v>1.2175578877695514</v>
      </c>
      <c r="J17" s="169">
        <f>'4 Utsläpp per FV'!J17</f>
        <v>1.0500046783960573</v>
      </c>
      <c r="K17" s="169">
        <f>'4 Utsläpp per FV'!K17</f>
        <v>1.4316473826154035</v>
      </c>
      <c r="L17" s="169">
        <f>'4 Utsläpp per FV'!L17</f>
        <v>1.8196286325448856</v>
      </c>
      <c r="M17" s="169">
        <f>'4 Utsläpp per FV'!M17</f>
        <v>1.1730699607044297</v>
      </c>
      <c r="N17" s="169">
        <f>'4 Utsläpp per FV'!N17</f>
        <v>1.5106637760750905</v>
      </c>
      <c r="O17" s="169">
        <f>'4 Utsläpp per FV'!O17</f>
        <v>1.9898241864704833</v>
      </c>
      <c r="P17" s="169">
        <f>'4 Utsläpp per FV'!P17</f>
        <v>1.5126402509913284</v>
      </c>
      <c r="Q17" s="169">
        <f>'4 Utsläpp per FV'!Q17</f>
        <v>1.1780490112133748</v>
      </c>
      <c r="R17" s="169">
        <f>'4 Utsläpp per FV'!R17</f>
        <v>1.375935707147399</v>
      </c>
      <c r="S17" s="169">
        <f>'4 Utsläpp per FV'!S17</f>
        <v>1.7237940948188895</v>
      </c>
      <c r="T17" s="169">
        <f>'4 Utsläpp per FV'!T17</f>
        <v>1.2639181481848307</v>
      </c>
      <c r="U17" s="169">
        <f>'4 Utsläpp per FV'!U17</f>
        <v>1.1307514653588497</v>
      </c>
      <c r="V17" s="169">
        <f>'4 Utsläpp per FV'!V17</f>
        <v>1.1596803620362108</v>
      </c>
      <c r="W17" s="169">
        <f>'4 Utsläpp per FV'!W17</f>
        <v>1.1643812266526237</v>
      </c>
      <c r="X17" s="169">
        <f>'4 Utsläpp per FV'!X17</f>
        <v>0.84754408590475994</v>
      </c>
      <c r="Y17" s="169">
        <f>'4 Utsläpp per FV'!Y17</f>
        <v>0.67698066767847576</v>
      </c>
      <c r="Z17" s="169">
        <f>'4 Utsläpp per FV'!Z17</f>
        <v>0.67920768209902782</v>
      </c>
      <c r="AA17" s="169">
        <f>'4 Utsläpp per FV'!AA17</f>
        <v>0.76957816610555163</v>
      </c>
      <c r="AB17" s="169">
        <f>'4 Utsläpp per FV'!AB17</f>
        <v>0.72337131509993602</v>
      </c>
      <c r="AC17" s="169">
        <f>'4 Utsläpp per FV'!AC17</f>
        <v>0.61839288228287537</v>
      </c>
      <c r="AD17" s="169">
        <f>'4 Utsläpp per FV'!AD17</f>
        <v>0.6708321074693977</v>
      </c>
      <c r="AE17" s="169">
        <f>'4 Utsläpp per FV'!AE17</f>
        <v>0.72525752372897612</v>
      </c>
      <c r="AF17" s="169">
        <f>'4 Utsläpp per FV'!AF17</f>
        <v>0.7363022301087383</v>
      </c>
      <c r="AG17" s="169">
        <f>'4 Utsläpp per FV'!AG17</f>
        <v>0.59804614706382053</v>
      </c>
      <c r="AH17" s="169">
        <f>'4 Utsläpp per FV'!AH17</f>
        <v>0.66535158105698389</v>
      </c>
      <c r="AI17" s="169">
        <f>'4 Utsläpp per FV'!AI17</f>
        <v>0.69415115151240459</v>
      </c>
      <c r="AJ17" s="169">
        <f>'4 Utsläpp per FV'!AJ17</f>
        <v>1.0633406759951258</v>
      </c>
      <c r="AK17" s="169">
        <f>'4 Utsläpp per FV'!AK17</f>
        <v>0.63615346612474288</v>
      </c>
      <c r="AL17" s="169">
        <f>'4 Utsläpp per FV'!AL17</f>
        <v>0.67884542324207986</v>
      </c>
      <c r="AM17" s="169">
        <f>'4 Utsläpp per FV'!AM17</f>
        <v>0.7469782824167932</v>
      </c>
      <c r="AN17" s="169">
        <f>'4 Utsläpp per FV'!AN17</f>
        <v>0.73632637242922405</v>
      </c>
      <c r="AO17" s="169">
        <f>'4 Utsläpp per FV'!AO17</f>
        <v>0.50735351099087822</v>
      </c>
      <c r="AP17" s="169">
        <f>'4 Utsläpp per FV'!AP17</f>
        <v>0.53509997293314082</v>
      </c>
      <c r="AQ17" s="169">
        <f>'4 Utsläpp per FV'!AQ17</f>
        <v>0.56611657374137081</v>
      </c>
      <c r="AR17" s="169">
        <f>'4 Utsläpp per FV'!AR17</f>
        <v>0.6825143513873515</v>
      </c>
      <c r="AS17" s="169">
        <f>'4 Utsläpp per FV'!AS17</f>
        <v>0.58687778682803771</v>
      </c>
      <c r="AT17" s="169">
        <f>'4 Utsläpp per FV'!AT17</f>
        <v>0.66640311024265475</v>
      </c>
      <c r="AU17" s="169">
        <f>'4 Utsläpp per FV'!AU17</f>
        <v>0.64461284537688524</v>
      </c>
      <c r="AV17" s="169">
        <f>'4 Utsläpp per FV'!AV17</f>
        <v>0.71976445355811647</v>
      </c>
      <c r="AW17" s="169">
        <f>'4 Utsläpp per FV'!AW17</f>
        <v>0.58793009615717728</v>
      </c>
      <c r="AX17" s="169">
        <f>'4 Utsläpp per FV'!AX17</f>
        <v>0.66012039181926263</v>
      </c>
      <c r="AY17" s="169">
        <f>'4 Utsläpp per FV'!AY17</f>
        <v>0.6614818151103089</v>
      </c>
      <c r="AZ17" s="169">
        <f>'4 Utsläpp per FV'!AZ17</f>
        <v>0.67928815903280393</v>
      </c>
      <c r="BA17" s="294">
        <f>'4 Utsläpp per FV'!BA17</f>
        <v>0.64519056212726988</v>
      </c>
      <c r="BC17" s="368">
        <f t="shared" si="4"/>
        <v>-7.3081751593849109E-2</v>
      </c>
      <c r="BD17" s="369">
        <f t="shared" si="5"/>
        <v>0.15674332416039838</v>
      </c>
      <c r="BE17" s="369">
        <f t="shared" si="6"/>
        <v>0.24538057176452122</v>
      </c>
      <c r="BF17" s="369">
        <f t="shared" si="7"/>
        <v>0.13865743431029687</v>
      </c>
      <c r="BG17" s="369">
        <f t="shared" si="8"/>
        <v>5.4577756636247088E-2</v>
      </c>
      <c r="BH17" s="369">
        <f t="shared" si="0"/>
        <v>1.793063824799157E-3</v>
      </c>
      <c r="BI17" s="369">
        <f t="shared" si="1"/>
        <v>-9.4278047728565406E-3</v>
      </c>
      <c r="BJ17" s="369">
        <f t="shared" si="2"/>
        <v>2.6169149210113707E-2</v>
      </c>
      <c r="BK17" s="369">
        <f t="shared" si="3"/>
        <v>-5.6235473042910322E-2</v>
      </c>
      <c r="BL17" s="401">
        <f t="shared" si="3"/>
        <v>9.7393323363369033E-2</v>
      </c>
    </row>
    <row r="18" spans="1:64" s="101" customFormat="1" ht="13.8" x14ac:dyDescent="0.3">
      <c r="A18" s="133">
        <v>14</v>
      </c>
      <c r="B18" s="101" t="s">
        <v>125</v>
      </c>
      <c r="C18" s="101" t="s">
        <v>150</v>
      </c>
      <c r="D18" s="169">
        <f>'4 Utsläpp per FV'!D18</f>
        <v>3.3280634836673011</v>
      </c>
      <c r="E18" s="169">
        <f>'4 Utsläpp per FV'!E18</f>
        <v>3.1723726390892177</v>
      </c>
      <c r="F18" s="169">
        <f>'4 Utsläpp per FV'!F18</f>
        <v>3.3245043731241477</v>
      </c>
      <c r="G18" s="169">
        <f>'4 Utsläpp per FV'!G18</f>
        <v>3.7740236607200552</v>
      </c>
      <c r="H18" s="169">
        <f>'4 Utsläpp per FV'!H18</f>
        <v>3.5080895354446877</v>
      </c>
      <c r="I18" s="169">
        <f>'4 Utsläpp per FV'!I18</f>
        <v>3.5600607909372708</v>
      </c>
      <c r="J18" s="169">
        <f>'4 Utsläpp per FV'!J18</f>
        <v>3.5525073367702338</v>
      </c>
      <c r="K18" s="169">
        <f>'4 Utsläpp per FV'!K18</f>
        <v>3.3352341296601065</v>
      </c>
      <c r="L18" s="169">
        <f>'4 Utsläpp per FV'!L18</f>
        <v>4.1260566863916672</v>
      </c>
      <c r="M18" s="169">
        <f>'4 Utsläpp per FV'!M18</f>
        <v>3.7179842439442448</v>
      </c>
      <c r="N18" s="169">
        <f>'4 Utsläpp per FV'!N18</f>
        <v>3.4954097227869996</v>
      </c>
      <c r="O18" s="169">
        <f>'4 Utsläpp per FV'!O18</f>
        <v>3.6446344761966634</v>
      </c>
      <c r="P18" s="169">
        <f>'4 Utsläpp per FV'!P18</f>
        <v>3.9293899062859587</v>
      </c>
      <c r="Q18" s="169">
        <f>'4 Utsläpp per FV'!Q18</f>
        <v>3.6725094923482051</v>
      </c>
      <c r="R18" s="169">
        <f>'4 Utsläpp per FV'!R18</f>
        <v>3.4529498159596268</v>
      </c>
      <c r="S18" s="169">
        <f>'4 Utsläpp per FV'!S18</f>
        <v>3.2718664224517995</v>
      </c>
      <c r="T18" s="169">
        <f>'4 Utsläpp per FV'!T18</f>
        <v>4.1273008405161251</v>
      </c>
      <c r="U18" s="169">
        <f>'4 Utsläpp per FV'!U18</f>
        <v>4.1159652549536885</v>
      </c>
      <c r="V18" s="169">
        <f>'4 Utsläpp per FV'!V18</f>
        <v>3.7501456318652133</v>
      </c>
      <c r="W18" s="169">
        <f>'4 Utsläpp per FV'!W18</f>
        <v>3.8023579282462632</v>
      </c>
      <c r="X18" s="169">
        <f>'4 Utsläpp per FV'!X18</f>
        <v>4.6292621559601654</v>
      </c>
      <c r="Y18" s="169">
        <f>'4 Utsläpp per FV'!Y18</f>
        <v>4.914215348992796</v>
      </c>
      <c r="Z18" s="169">
        <f>'4 Utsläpp per FV'!Z18</f>
        <v>4.3056498441571351</v>
      </c>
      <c r="AA18" s="169">
        <f>'4 Utsläpp per FV'!AA18</f>
        <v>3.8764044221833904</v>
      </c>
      <c r="AB18" s="169">
        <f>'4 Utsläpp per FV'!AB18</f>
        <v>4.0207064992715233</v>
      </c>
      <c r="AC18" s="169">
        <f>'4 Utsläpp per FV'!AC18</f>
        <v>4.0716756295611534</v>
      </c>
      <c r="AD18" s="169">
        <f>'4 Utsläpp per FV'!AD18</f>
        <v>3.8551298675414007</v>
      </c>
      <c r="AE18" s="169">
        <f>'4 Utsläpp per FV'!AE18</f>
        <v>3.5624164727659875</v>
      </c>
      <c r="AF18" s="169">
        <f>'4 Utsläpp per FV'!AF18</f>
        <v>4.185303395581446</v>
      </c>
      <c r="AG18" s="169">
        <f>'4 Utsläpp per FV'!AG18</f>
        <v>3.8049956969939731</v>
      </c>
      <c r="AH18" s="169">
        <f>'4 Utsläpp per FV'!AH18</f>
        <v>3.7433472277307267</v>
      </c>
      <c r="AI18" s="169">
        <f>'4 Utsläpp per FV'!AI18</f>
        <v>3.1353543378955724</v>
      </c>
      <c r="AJ18" s="169">
        <f>'4 Utsläpp per FV'!AJ18</f>
        <v>3.3137303709931354</v>
      </c>
      <c r="AK18" s="169">
        <f>'4 Utsläpp per FV'!AK18</f>
        <v>3.391715057895019</v>
      </c>
      <c r="AL18" s="169">
        <f>'4 Utsläpp per FV'!AL18</f>
        <v>3.3984448284732847</v>
      </c>
      <c r="AM18" s="169">
        <f>'4 Utsläpp per FV'!AM18</f>
        <v>3.0105915950953039</v>
      </c>
      <c r="AN18" s="169">
        <f>'4 Utsläpp per FV'!AN18</f>
        <v>3.5065026364696021</v>
      </c>
      <c r="AO18" s="169">
        <f>'4 Utsläpp per FV'!AO18</f>
        <v>3.6259506858321608</v>
      </c>
      <c r="AP18" s="169">
        <f>'4 Utsläpp per FV'!AP18</f>
        <v>3.5934256141949308</v>
      </c>
      <c r="AQ18" s="169">
        <f>'4 Utsläpp per FV'!AQ18</f>
        <v>2.9827364438213442</v>
      </c>
      <c r="AR18" s="169">
        <f>'4 Utsläpp per FV'!AR18</f>
        <v>3.3179136045254207</v>
      </c>
      <c r="AS18" s="169">
        <f>'4 Utsläpp per FV'!AS18</f>
        <v>3.3791393550066422</v>
      </c>
      <c r="AT18" s="169">
        <f>'4 Utsläpp per FV'!AT18</f>
        <v>3.2714704352513859</v>
      </c>
      <c r="AU18" s="169">
        <f>'4 Utsläpp per FV'!AU18</f>
        <v>2.8220202937654801</v>
      </c>
      <c r="AV18" s="169">
        <f>'4 Utsläpp per FV'!AV18</f>
        <v>3.135043055187809</v>
      </c>
      <c r="AW18" s="169">
        <f>'4 Utsläpp per FV'!AW18</f>
        <v>3.4949192582367417</v>
      </c>
      <c r="AX18" s="169">
        <f>'4 Utsläpp per FV'!AX18</f>
        <v>3.4854752379623797</v>
      </c>
      <c r="AY18" s="169">
        <f>'4 Utsläpp per FV'!AY18</f>
        <v>2.9305131745406885</v>
      </c>
      <c r="AZ18" s="169">
        <f>'4 Utsläpp per FV'!AZ18</f>
        <v>3.0562835639536616</v>
      </c>
      <c r="BA18" s="294">
        <f>'4 Utsläpp per FV'!BA18</f>
        <v>3.6805909408904167</v>
      </c>
      <c r="BC18" s="368">
        <f t="shared" si="4"/>
        <v>-5.378265796316517E-2</v>
      </c>
      <c r="BD18" s="369">
        <f t="shared" si="5"/>
        <v>-6.8068032968538583E-2</v>
      </c>
      <c r="BE18" s="369">
        <f t="shared" si="6"/>
        <v>-8.9595615301382936E-2</v>
      </c>
      <c r="BF18" s="369">
        <f t="shared" si="7"/>
        <v>-5.3882115662207797E-2</v>
      </c>
      <c r="BG18" s="369">
        <f t="shared" si="8"/>
        <v>-5.5116127523088032E-2</v>
      </c>
      <c r="BH18" s="369">
        <f t="shared" si="0"/>
        <v>3.4263133616716956E-2</v>
      </c>
      <c r="BI18" s="369">
        <f t="shared" si="1"/>
        <v>6.5415478130264493E-2</v>
      </c>
      <c r="BJ18" s="369">
        <f t="shared" si="2"/>
        <v>3.8445110056400056E-2</v>
      </c>
      <c r="BK18" s="369">
        <f t="shared" si="3"/>
        <v>-2.5122299709350981E-2</v>
      </c>
      <c r="BL18" s="401">
        <f t="shared" si="3"/>
        <v>5.3126172290272056E-2</v>
      </c>
    </row>
    <row r="19" spans="1:64" s="101" customFormat="1" ht="13.8" x14ac:dyDescent="0.3">
      <c r="A19" s="133">
        <v>15</v>
      </c>
      <c r="B19" s="101" t="s">
        <v>126</v>
      </c>
      <c r="C19" s="101" t="s">
        <v>151</v>
      </c>
      <c r="D19" s="169">
        <f>'4 Utsläpp per FV'!D19</f>
        <v>86.064042270837547</v>
      </c>
      <c r="E19" s="169">
        <f>'4 Utsläpp per FV'!E19</f>
        <v>69.264414279351314</v>
      </c>
      <c r="F19" s="169">
        <f>'4 Utsläpp per FV'!F19</f>
        <v>69.9711196390532</v>
      </c>
      <c r="G19" s="169">
        <f>'4 Utsläpp per FV'!G19</f>
        <v>94.115557461397017</v>
      </c>
      <c r="H19" s="169">
        <f>'4 Utsläpp per FV'!H19</f>
        <v>93.730418058824611</v>
      </c>
      <c r="I19" s="169">
        <f>'4 Utsläpp per FV'!I19</f>
        <v>72.365669050458138</v>
      </c>
      <c r="J19" s="169">
        <f>'4 Utsläpp per FV'!J19</f>
        <v>61.744466454906188</v>
      </c>
      <c r="K19" s="169">
        <f>'4 Utsläpp per FV'!K19</f>
        <v>103.64548696643052</v>
      </c>
      <c r="L19" s="169">
        <f>'4 Utsläpp per FV'!L19</f>
        <v>133.41396393742556</v>
      </c>
      <c r="M19" s="169">
        <f>'4 Utsläpp per FV'!M19</f>
        <v>82.948696019680597</v>
      </c>
      <c r="N19" s="169">
        <f>'4 Utsläpp per FV'!N19</f>
        <v>64.521687010407902</v>
      </c>
      <c r="O19" s="169">
        <f>'4 Utsläpp per FV'!O19</f>
        <v>120.27090775479604</v>
      </c>
      <c r="P19" s="169">
        <f>'4 Utsläpp per FV'!P19</f>
        <v>113.24325680886896</v>
      </c>
      <c r="Q19" s="169">
        <f>'4 Utsläpp per FV'!Q19</f>
        <v>73.521435714811815</v>
      </c>
      <c r="R19" s="169">
        <f>'4 Utsläpp per FV'!R19</f>
        <v>56.950465752000412</v>
      </c>
      <c r="S19" s="169">
        <f>'4 Utsläpp per FV'!S19</f>
        <v>79.992888757625025</v>
      </c>
      <c r="T19" s="169">
        <f>'4 Utsläpp per FV'!T19</f>
        <v>88.332412373436739</v>
      </c>
      <c r="U19" s="169">
        <f>'4 Utsläpp per FV'!U19</f>
        <v>56.480619726194057</v>
      </c>
      <c r="V19" s="169">
        <f>'4 Utsläpp per FV'!V19</f>
        <v>49.829698426317741</v>
      </c>
      <c r="W19" s="169">
        <f>'4 Utsläpp per FV'!W19</f>
        <v>76.29043441329577</v>
      </c>
      <c r="X19" s="169">
        <f>'4 Utsläpp per FV'!X19</f>
        <v>88.606680768310895</v>
      </c>
      <c r="Y19" s="169">
        <f>'4 Utsläpp per FV'!Y19</f>
        <v>59.29805555610065</v>
      </c>
      <c r="Z19" s="169">
        <f>'4 Utsläpp per FV'!Z19</f>
        <v>54.021588390847178</v>
      </c>
      <c r="AA19" s="169">
        <f>'4 Utsläpp per FV'!AA19</f>
        <v>66.897713033729516</v>
      </c>
      <c r="AB19" s="169">
        <f>'4 Utsläpp per FV'!AB19</f>
        <v>64.880868818010811</v>
      </c>
      <c r="AC19" s="169">
        <f>'4 Utsläpp per FV'!AC19</f>
        <v>53.277015793471364</v>
      </c>
      <c r="AD19" s="169">
        <f>'4 Utsläpp per FV'!AD19</f>
        <v>47.630223613932337</v>
      </c>
      <c r="AE19" s="169">
        <f>'4 Utsläpp per FV'!AE19</f>
        <v>65.442733400743123</v>
      </c>
      <c r="AF19" s="169">
        <f>'4 Utsläpp per FV'!AF19</f>
        <v>70.145899129289361</v>
      </c>
      <c r="AG19" s="169">
        <f>'4 Utsläpp per FV'!AG19</f>
        <v>48.747267973750702</v>
      </c>
      <c r="AH19" s="169">
        <f>'4 Utsläpp per FV'!AH19</f>
        <v>40.117700672416056</v>
      </c>
      <c r="AI19" s="169">
        <f>'4 Utsläpp per FV'!AI19</f>
        <v>64.591140827472586</v>
      </c>
      <c r="AJ19" s="169">
        <f>'4 Utsläpp per FV'!AJ19</f>
        <v>70.906286328876277</v>
      </c>
      <c r="AK19" s="169">
        <f>'4 Utsläpp per FV'!AK19</f>
        <v>52.671829412314331</v>
      </c>
      <c r="AL19" s="169">
        <f>'4 Utsläpp per FV'!AL19</f>
        <v>47.630772378524917</v>
      </c>
      <c r="AM19" s="169">
        <f>'4 Utsläpp per FV'!AM19</f>
        <v>66.177231176988499</v>
      </c>
      <c r="AN19" s="169">
        <f>'4 Utsläpp per FV'!AN19</f>
        <v>67.358598645219857</v>
      </c>
      <c r="AO19" s="169">
        <f>'4 Utsläpp per FV'!AO19</f>
        <v>54.942881481041205</v>
      </c>
      <c r="AP19" s="169">
        <f>'4 Utsläpp per FV'!AP19</f>
        <v>56.995167311391384</v>
      </c>
      <c r="AQ19" s="169">
        <f>'4 Utsläpp per FV'!AQ19</f>
        <v>69.65918077942321</v>
      </c>
      <c r="AR19" s="169">
        <f>'4 Utsläpp per FV'!AR19</f>
        <v>75.441743636521778</v>
      </c>
      <c r="AS19" s="169">
        <f>'4 Utsläpp per FV'!AS19</f>
        <v>55.529093635043559</v>
      </c>
      <c r="AT19" s="169">
        <f>'4 Utsläpp per FV'!AT19</f>
        <v>60.033565791878893</v>
      </c>
      <c r="AU19" s="169">
        <f>'4 Utsläpp per FV'!AU19</f>
        <v>76.846811683269038</v>
      </c>
      <c r="AV19" s="169">
        <f>'4 Utsläpp per FV'!AV19</f>
        <v>71.407139446031437</v>
      </c>
      <c r="AW19" s="169">
        <f>'4 Utsläpp per FV'!AW19</f>
        <v>43.219573708115703</v>
      </c>
      <c r="AX19" s="169">
        <f>'4 Utsläpp per FV'!AX19</f>
        <v>50.700426702210265</v>
      </c>
      <c r="AY19" s="169">
        <f>'4 Utsläpp per FV'!AY19</f>
        <v>58.754035120105236</v>
      </c>
      <c r="AZ19" s="169">
        <f>'4 Utsläpp per FV'!AZ19</f>
        <v>48.681293138482154</v>
      </c>
      <c r="BA19" s="294">
        <f>'4 Utsläpp per FV'!BA19</f>
        <v>50.806808163789199</v>
      </c>
      <c r="BC19" s="368">
        <f t="shared" si="4"/>
        <v>0.12000167987276766</v>
      </c>
      <c r="BD19" s="369">
        <f t="shared" si="5"/>
        <v>1.0669483256072754E-2</v>
      </c>
      <c r="BE19" s="369">
        <f t="shared" si="6"/>
        <v>5.330975631472934E-2</v>
      </c>
      <c r="BF19" s="369">
        <f t="shared" si="7"/>
        <v>0.103182822758217</v>
      </c>
      <c r="BG19" s="369">
        <f t="shared" si="8"/>
        <v>-5.3479731459138313E-2</v>
      </c>
      <c r="BH19" s="369">
        <f t="shared" si="0"/>
        <v>-0.22167694664404725</v>
      </c>
      <c r="BI19" s="369">
        <f t="shared" si="1"/>
        <v>-0.15546534620355967</v>
      </c>
      <c r="BJ19" s="369">
        <f t="shared" si="2"/>
        <v>-0.23543952139139868</v>
      </c>
      <c r="BK19" s="369">
        <f t="shared" si="3"/>
        <v>-0.31825734070645939</v>
      </c>
      <c r="BL19" s="401">
        <f t="shared" si="3"/>
        <v>0.17555088596926116</v>
      </c>
    </row>
    <row r="20" spans="1:64" s="101" customFormat="1" ht="13.8" x14ac:dyDescent="0.3">
      <c r="A20" s="133">
        <v>16</v>
      </c>
      <c r="B20" s="101" t="s">
        <v>127</v>
      </c>
      <c r="C20" s="101" t="s">
        <v>152</v>
      </c>
      <c r="D20" s="169">
        <f>'4 Utsläpp per FV'!D20</f>
        <v>9.0763237120978459</v>
      </c>
      <c r="E20" s="169">
        <f>'4 Utsläpp per FV'!E20</f>
        <v>7.1320856072899863</v>
      </c>
      <c r="F20" s="169">
        <f>'4 Utsläpp per FV'!F20</f>
        <v>8.9772737362990309</v>
      </c>
      <c r="G20" s="169">
        <f>'4 Utsläpp per FV'!G20</f>
        <v>8.3026714808340802</v>
      </c>
      <c r="H20" s="169">
        <f>'4 Utsläpp per FV'!H20</f>
        <v>9.6588654392657638</v>
      </c>
      <c r="I20" s="169">
        <f>'4 Utsläpp per FV'!I20</f>
        <v>6.9518187940056686</v>
      </c>
      <c r="J20" s="169">
        <f>'4 Utsläpp per FV'!J20</f>
        <v>8.4095103382713319</v>
      </c>
      <c r="K20" s="169">
        <f>'4 Utsläpp per FV'!K20</f>
        <v>7.5973947549894181</v>
      </c>
      <c r="L20" s="169">
        <f>'4 Utsläpp per FV'!L20</f>
        <v>10.198923025041299</v>
      </c>
      <c r="M20" s="169">
        <f>'4 Utsläpp per FV'!M20</f>
        <v>7.1999376335545326</v>
      </c>
      <c r="N20" s="169">
        <f>'4 Utsläpp per FV'!N20</f>
        <v>8.72563305746921</v>
      </c>
      <c r="O20" s="169">
        <f>'4 Utsläpp per FV'!O20</f>
        <v>8.5722156660996784</v>
      </c>
      <c r="P20" s="169">
        <f>'4 Utsläpp per FV'!P20</f>
        <v>9.8780216290380576</v>
      </c>
      <c r="Q20" s="169">
        <f>'4 Utsläpp per FV'!Q20</f>
        <v>7.2834766597725054</v>
      </c>
      <c r="R20" s="169">
        <f>'4 Utsläpp per FV'!R20</f>
        <v>8.699709767520341</v>
      </c>
      <c r="S20" s="169">
        <f>'4 Utsläpp per FV'!S20</f>
        <v>8.0754251743319596</v>
      </c>
      <c r="T20" s="169">
        <f>'4 Utsläpp per FV'!T20</f>
        <v>9.1596774295525734</v>
      </c>
      <c r="U20" s="169">
        <f>'4 Utsläpp per FV'!U20</f>
        <v>6.9264930772823892</v>
      </c>
      <c r="V20" s="169">
        <f>'4 Utsläpp per FV'!V20</f>
        <v>8.938483993626356</v>
      </c>
      <c r="W20" s="169">
        <f>'4 Utsläpp per FV'!W20</f>
        <v>8.1517331893013267</v>
      </c>
      <c r="X20" s="169">
        <f>'4 Utsläpp per FV'!X20</f>
        <v>9.2567412169677379</v>
      </c>
      <c r="Y20" s="169">
        <f>'4 Utsläpp per FV'!Y20</f>
        <v>7.0943508701660987</v>
      </c>
      <c r="Z20" s="169">
        <f>'4 Utsläpp per FV'!Z20</f>
        <v>9.1876505628262617</v>
      </c>
      <c r="AA20" s="169">
        <f>'4 Utsläpp per FV'!AA20</f>
        <v>8.4726108142432448</v>
      </c>
      <c r="AB20" s="169">
        <f>'4 Utsläpp per FV'!AB20</f>
        <v>8.5166956703529966</v>
      </c>
      <c r="AC20" s="169">
        <f>'4 Utsläpp per FV'!AC20</f>
        <v>6.7395464631520987</v>
      </c>
      <c r="AD20" s="169">
        <f>'4 Utsläpp per FV'!AD20</f>
        <v>8.5624581406280402</v>
      </c>
      <c r="AE20" s="169">
        <f>'4 Utsläpp per FV'!AE20</f>
        <v>7.9018706228208533</v>
      </c>
      <c r="AF20" s="169">
        <f>'4 Utsläpp per FV'!AF20</f>
        <v>8.0789041336250413</v>
      </c>
      <c r="AG20" s="169">
        <f>'4 Utsläpp per FV'!AG20</f>
        <v>6.6518535177143558</v>
      </c>
      <c r="AH20" s="169">
        <f>'4 Utsläpp per FV'!AH20</f>
        <v>8.1657467000733561</v>
      </c>
      <c r="AI20" s="169">
        <f>'4 Utsläpp per FV'!AI20</f>
        <v>7.4556566833120277</v>
      </c>
      <c r="AJ20" s="169">
        <f>'4 Utsläpp per FV'!AJ20</f>
        <v>7.4073549581307603</v>
      </c>
      <c r="AK20" s="169">
        <f>'4 Utsläpp per FV'!AK20</f>
        <v>6.3735267400833235</v>
      </c>
      <c r="AL20" s="169">
        <f>'4 Utsläpp per FV'!AL20</f>
        <v>8.2494781929907202</v>
      </c>
      <c r="AM20" s="169">
        <f>'4 Utsläpp per FV'!AM20</f>
        <v>7.6623802533001042</v>
      </c>
      <c r="AN20" s="169">
        <f>'4 Utsläpp per FV'!AN20</f>
        <v>6.694803499412818</v>
      </c>
      <c r="AO20" s="169">
        <f>'4 Utsläpp per FV'!AO20</f>
        <v>5.6355092937539366</v>
      </c>
      <c r="AP20" s="169">
        <f>'4 Utsläpp per FV'!AP20</f>
        <v>7.0472379116777564</v>
      </c>
      <c r="AQ20" s="169">
        <f>'4 Utsläpp per FV'!AQ20</f>
        <v>6.3548876258614699</v>
      </c>
      <c r="AR20" s="169">
        <f>'4 Utsläpp per FV'!AR20</f>
        <v>5.8814512410673014</v>
      </c>
      <c r="AS20" s="169">
        <f>'4 Utsläpp per FV'!AS20</f>
        <v>5.419570554884162</v>
      </c>
      <c r="AT20" s="169">
        <f>'4 Utsläpp per FV'!AT20</f>
        <v>7.4526405666262558</v>
      </c>
      <c r="AU20" s="169">
        <f>'4 Utsläpp per FV'!AU20</f>
        <v>6.1569705016329079</v>
      </c>
      <c r="AV20" s="169">
        <f>'4 Utsläpp per FV'!AV20</f>
        <v>5.6994994205369416</v>
      </c>
      <c r="AW20" s="169">
        <f>'4 Utsläpp per FV'!AW20</f>
        <v>5.4425054102120809</v>
      </c>
      <c r="AX20" s="169">
        <f>'4 Utsläpp per FV'!AX20</f>
        <v>7.3178835852472384</v>
      </c>
      <c r="AY20" s="169">
        <f>'4 Utsläpp per FV'!AY20</f>
        <v>6.0147751178193136</v>
      </c>
      <c r="AZ20" s="169">
        <f>'4 Utsläpp per FV'!AZ20</f>
        <v>5.5910111148402049</v>
      </c>
      <c r="BA20" s="294">
        <f>'4 Utsläpp per FV'!BA20</f>
        <v>5.2815062996711948</v>
      </c>
      <c r="BC20" s="368">
        <f t="shared" si="4"/>
        <v>-0.12149008681387785</v>
      </c>
      <c r="BD20" s="369">
        <f t="shared" si="5"/>
        <v>-3.8317519786385312E-2</v>
      </c>
      <c r="BE20" s="369">
        <f t="shared" si="6"/>
        <v>5.7526460725374262E-2</v>
      </c>
      <c r="BF20" s="369">
        <f t="shared" si="7"/>
        <v>-3.1144079310408301E-2</v>
      </c>
      <c r="BG20" s="369">
        <f t="shared" si="8"/>
        <v>-3.0936551723812489E-2</v>
      </c>
      <c r="BH20" s="369">
        <f t="shared" si="0"/>
        <v>4.2318584278324689E-3</v>
      </c>
      <c r="BI20" s="369">
        <f t="shared" si="1"/>
        <v>-1.8081776542729577E-2</v>
      </c>
      <c r="BJ20" s="369">
        <f t="shared" si="2"/>
        <v>-2.3095024375361595E-2</v>
      </c>
      <c r="BK20" s="369">
        <f t="shared" si="3"/>
        <v>-1.9034707733423417E-2</v>
      </c>
      <c r="BL20" s="401">
        <f t="shared" si="3"/>
        <v>-2.9581800734418073E-2</v>
      </c>
    </row>
    <row r="21" spans="1:64" s="101" customFormat="1" ht="13.8" x14ac:dyDescent="0.3">
      <c r="A21" s="133">
        <v>17</v>
      </c>
      <c r="B21" s="101" t="s">
        <v>129</v>
      </c>
      <c r="C21" s="101" t="s">
        <v>153</v>
      </c>
      <c r="D21" s="169">
        <f>'4 Utsläpp per FV'!D21</f>
        <v>6.0001470096126832</v>
      </c>
      <c r="E21" s="169">
        <f>'4 Utsläpp per FV'!E21</f>
        <v>6.0804288343591937</v>
      </c>
      <c r="F21" s="169">
        <f>'4 Utsläpp per FV'!F21</f>
        <v>6.3346812266943795</v>
      </c>
      <c r="G21" s="169">
        <f>'4 Utsläpp per FV'!G21</f>
        <v>5.8379596453416385</v>
      </c>
      <c r="H21" s="169">
        <f>'4 Utsläpp per FV'!H21</f>
        <v>5.6149285397921567</v>
      </c>
      <c r="I21" s="169">
        <f>'4 Utsläpp per FV'!I21</f>
        <v>5.7523999416251064</v>
      </c>
      <c r="J21" s="169">
        <f>'4 Utsläpp per FV'!J21</f>
        <v>5.9079305154877622</v>
      </c>
      <c r="K21" s="169">
        <f>'4 Utsläpp per FV'!K21</f>
        <v>5.0209038065398008</v>
      </c>
      <c r="L21" s="169">
        <f>'4 Utsläpp per FV'!L21</f>
        <v>5.8232871998440112</v>
      </c>
      <c r="M21" s="169">
        <f>'4 Utsläpp per FV'!M21</f>
        <v>5.5487569201183495</v>
      </c>
      <c r="N21" s="169">
        <f>'4 Utsläpp per FV'!N21</f>
        <v>5.887385829109328</v>
      </c>
      <c r="O21" s="169">
        <f>'4 Utsläpp per FV'!O21</f>
        <v>5.1798378220805086</v>
      </c>
      <c r="P21" s="169">
        <f>'4 Utsläpp per FV'!P21</f>
        <v>5.6934400654588204</v>
      </c>
      <c r="Q21" s="169">
        <f>'4 Utsläpp per FV'!Q21</f>
        <v>5.6161153480652883</v>
      </c>
      <c r="R21" s="169">
        <f>'4 Utsläpp per FV'!R21</f>
        <v>5.8015039979343177</v>
      </c>
      <c r="S21" s="169">
        <f>'4 Utsläpp per FV'!S21</f>
        <v>5.1258646743960234</v>
      </c>
      <c r="T21" s="169">
        <f>'4 Utsläpp per FV'!T21</f>
        <v>5.1442805448075477</v>
      </c>
      <c r="U21" s="169">
        <f>'4 Utsläpp per FV'!U21</f>
        <v>4.9824012323409299</v>
      </c>
      <c r="V21" s="169">
        <f>'4 Utsläpp per FV'!V21</f>
        <v>5.2356332548048599</v>
      </c>
      <c r="W21" s="169">
        <f>'4 Utsläpp per FV'!W21</f>
        <v>4.7869559952434164</v>
      </c>
      <c r="X21" s="169">
        <f>'4 Utsläpp per FV'!X21</f>
        <v>4.9535124758511948</v>
      </c>
      <c r="Y21" s="169">
        <f>'4 Utsläpp per FV'!Y21</f>
        <v>4.6347373752208956</v>
      </c>
      <c r="Z21" s="169">
        <f>'4 Utsläpp per FV'!Z21</f>
        <v>4.9056664460071833</v>
      </c>
      <c r="AA21" s="169">
        <f>'4 Utsläpp per FV'!AA21</f>
        <v>4.3175047325382137</v>
      </c>
      <c r="AB21" s="169">
        <f>'4 Utsläpp per FV'!AB21</f>
        <v>4.3053273770021967</v>
      </c>
      <c r="AC21" s="169">
        <f>'4 Utsläpp per FV'!AC21</f>
        <v>4.0656007026240681</v>
      </c>
      <c r="AD21" s="169">
        <f>'4 Utsläpp per FV'!AD21</f>
        <v>4.3065354517381689</v>
      </c>
      <c r="AE21" s="169">
        <f>'4 Utsläpp per FV'!AE21</f>
        <v>3.7924970083751615</v>
      </c>
      <c r="AF21" s="169">
        <f>'4 Utsläpp per FV'!AF21</f>
        <v>4.085784228799465</v>
      </c>
      <c r="AG21" s="169">
        <f>'4 Utsläpp per FV'!AG21</f>
        <v>3.9245020475159649</v>
      </c>
      <c r="AH21" s="169">
        <f>'4 Utsläpp per FV'!AH21</f>
        <v>3.9770055837698068</v>
      </c>
      <c r="AI21" s="169">
        <f>'4 Utsläpp per FV'!AI21</f>
        <v>3.5344477902914844</v>
      </c>
      <c r="AJ21" s="169">
        <f>'4 Utsläpp per FV'!AJ21</f>
        <v>3.7370727198142029</v>
      </c>
      <c r="AK21" s="169">
        <f>'4 Utsläpp per FV'!AK21</f>
        <v>3.5202105587188171</v>
      </c>
      <c r="AL21" s="169">
        <f>'4 Utsläpp per FV'!AL21</f>
        <v>3.8042297720228331</v>
      </c>
      <c r="AM21" s="169">
        <f>'4 Utsläpp per FV'!AM21</f>
        <v>3.396091687579069</v>
      </c>
      <c r="AN21" s="169">
        <f>'4 Utsläpp per FV'!AN21</f>
        <v>3.591464045049626</v>
      </c>
      <c r="AO21" s="169">
        <f>'4 Utsläpp per FV'!AO21</f>
        <v>3.3653253814117341</v>
      </c>
      <c r="AP21" s="169">
        <f>'4 Utsläpp per FV'!AP21</f>
        <v>3.5819507143894413</v>
      </c>
      <c r="AQ21" s="169">
        <f>'4 Utsläpp per FV'!AQ21</f>
        <v>3.1527967730009374</v>
      </c>
      <c r="AR21" s="169">
        <f>'4 Utsläpp per FV'!AR21</f>
        <v>3.646756266706932</v>
      </c>
      <c r="AS21" s="169">
        <f>'4 Utsläpp per FV'!AS21</f>
        <v>3.3949825921638195</v>
      </c>
      <c r="AT21" s="169">
        <f>'4 Utsläpp per FV'!AT21</f>
        <v>3.8851704926885509</v>
      </c>
      <c r="AU21" s="169">
        <f>'4 Utsläpp per FV'!AU21</f>
        <v>3.3023615355737799</v>
      </c>
      <c r="AV21" s="169">
        <f>'4 Utsläpp per FV'!AV21</f>
        <v>3.6118345208612084</v>
      </c>
      <c r="AW21" s="169">
        <f>'4 Utsläpp per FV'!AW21</f>
        <v>3.402917077953457</v>
      </c>
      <c r="AX21" s="169">
        <f>'4 Utsläpp per FV'!AX21</f>
        <v>3.7237588432371442</v>
      </c>
      <c r="AY21" s="169">
        <f>'4 Utsläpp per FV'!AY21</f>
        <v>3.2341639129864048</v>
      </c>
      <c r="AZ21" s="169">
        <f>'4 Utsläpp per FV'!AZ21</f>
        <v>3.473740062113523</v>
      </c>
      <c r="BA21" s="294">
        <f>'4 Utsläpp per FV'!BA21</f>
        <v>3.4332015306660937</v>
      </c>
      <c r="BC21" s="368">
        <f t="shared" si="4"/>
        <v>1.5395454601172753E-2</v>
      </c>
      <c r="BD21" s="369">
        <f t="shared" si="5"/>
        <v>8.8125834476202591E-3</v>
      </c>
      <c r="BE21" s="369">
        <f t="shared" si="6"/>
        <v>8.4652135798801709E-2</v>
      </c>
      <c r="BF21" s="369">
        <f t="shared" si="7"/>
        <v>4.7438757820879696E-2</v>
      </c>
      <c r="BG21" s="369">
        <f t="shared" si="8"/>
        <v>-9.5761118352059027E-3</v>
      </c>
      <c r="BH21" s="369">
        <f t="shared" ref="BH21:BH26" si="9">AW21/AS21-1</f>
        <v>2.3371211999589914E-3</v>
      </c>
      <c r="BI21" s="369">
        <f t="shared" si="1"/>
        <v>-4.154557689428684E-2</v>
      </c>
      <c r="BJ21" s="369">
        <f t="shared" si="2"/>
        <v>-2.0651167915061719E-2</v>
      </c>
      <c r="BK21" s="369">
        <f t="shared" si="3"/>
        <v>-3.8233883072460895E-2</v>
      </c>
      <c r="BL21" s="401">
        <f t="shared" si="3"/>
        <v>8.8995564743088451E-3</v>
      </c>
    </row>
    <row r="22" spans="1:64" s="101" customFormat="1" ht="13.8" x14ac:dyDescent="0.3">
      <c r="A22" s="133">
        <v>18</v>
      </c>
      <c r="B22" s="101" t="s">
        <v>128</v>
      </c>
      <c r="C22" s="101" t="s">
        <v>154</v>
      </c>
      <c r="D22" s="169">
        <f>'4 Utsläpp per FV'!D22</f>
        <v>70.393671206127635</v>
      </c>
      <c r="E22" s="169">
        <f>'4 Utsläpp per FV'!E22</f>
        <v>68.747711797942372</v>
      </c>
      <c r="F22" s="169">
        <f>'4 Utsläpp per FV'!F22</f>
        <v>70.542061504530608</v>
      </c>
      <c r="G22" s="169">
        <f>'4 Utsläpp per FV'!G22</f>
        <v>71.268994438539863</v>
      </c>
      <c r="H22" s="169">
        <f>'4 Utsläpp per FV'!H22</f>
        <v>75.705372626550201</v>
      </c>
      <c r="I22" s="169">
        <f>'4 Utsläpp per FV'!I22</f>
        <v>75.366450646780493</v>
      </c>
      <c r="J22" s="169">
        <f>'4 Utsläpp per FV'!J22</f>
        <v>76.19028472324247</v>
      </c>
      <c r="K22" s="169">
        <f>'4 Utsläpp per FV'!K22</f>
        <v>70.729688224962757</v>
      </c>
      <c r="L22" s="169">
        <f>'4 Utsläpp per FV'!L22</f>
        <v>76.115209946941789</v>
      </c>
      <c r="M22" s="169">
        <f>'4 Utsläpp per FV'!M22</f>
        <v>66.100633227177553</v>
      </c>
      <c r="N22" s="169">
        <f>'4 Utsläpp per FV'!N22</f>
        <v>68.221253634257607</v>
      </c>
      <c r="O22" s="169">
        <f>'4 Utsläpp per FV'!O22</f>
        <v>61.97225002446767</v>
      </c>
      <c r="P22" s="169">
        <f>'4 Utsläpp per FV'!P22</f>
        <v>55.110526771639051</v>
      </c>
      <c r="Q22" s="169">
        <f>'4 Utsläpp per FV'!Q22</f>
        <v>49.959771139761841</v>
      </c>
      <c r="R22" s="169">
        <f>'4 Utsläpp per FV'!R22</f>
        <v>50.495766299168025</v>
      </c>
      <c r="S22" s="169">
        <f>'4 Utsläpp per FV'!S22</f>
        <v>44.420145632537341</v>
      </c>
      <c r="T22" s="169">
        <f>'4 Utsläpp per FV'!T22</f>
        <v>48.170557158483177</v>
      </c>
      <c r="U22" s="169">
        <f>'4 Utsläpp per FV'!U22</f>
        <v>46.529178675423708</v>
      </c>
      <c r="V22" s="169">
        <f>'4 Utsläpp per FV'!V22</f>
        <v>48.772472830154634</v>
      </c>
      <c r="W22" s="169">
        <f>'4 Utsläpp per FV'!W22</f>
        <v>45.778162149181753</v>
      </c>
      <c r="X22" s="169">
        <f>'4 Utsläpp per FV'!X22</f>
        <v>53.597595924542063</v>
      </c>
      <c r="Y22" s="169">
        <f>'4 Utsläpp per FV'!Y22</f>
        <v>51.249179951888777</v>
      </c>
      <c r="Z22" s="169">
        <f>'4 Utsläpp per FV'!Z22</f>
        <v>48.722825902356625</v>
      </c>
      <c r="AA22" s="169">
        <f>'4 Utsläpp per FV'!AA22</f>
        <v>43.772593617856877</v>
      </c>
      <c r="AB22" s="169">
        <f>'4 Utsläpp per FV'!AB22</f>
        <v>51.431168773995459</v>
      </c>
      <c r="AC22" s="169">
        <f>'4 Utsläpp per FV'!AC22</f>
        <v>50.928675254436627</v>
      </c>
      <c r="AD22" s="169">
        <f>'4 Utsläpp per FV'!AD22</f>
        <v>57.191287612707903</v>
      </c>
      <c r="AE22" s="169">
        <f>'4 Utsläpp per FV'!AE22</f>
        <v>47.932287178229934</v>
      </c>
      <c r="AF22" s="169">
        <f>'4 Utsläpp per FV'!AF22</f>
        <v>66.645772827260771</v>
      </c>
      <c r="AG22" s="169">
        <f>'4 Utsläpp per FV'!AG22</f>
        <v>60.718413094444962</v>
      </c>
      <c r="AH22" s="169">
        <f>'4 Utsläpp per FV'!AH22</f>
        <v>64.466363564408482</v>
      </c>
      <c r="AI22" s="169">
        <f>'4 Utsläpp per FV'!AI22</f>
        <v>58.510511189283456</v>
      </c>
      <c r="AJ22" s="169">
        <f>'4 Utsläpp per FV'!AJ22</f>
        <v>64.286506801428644</v>
      </c>
      <c r="AK22" s="169">
        <f>'4 Utsläpp per FV'!AK22</f>
        <v>57.850851254227628</v>
      </c>
      <c r="AL22" s="169">
        <f>'4 Utsläpp per FV'!AL22</f>
        <v>65.112694086033088</v>
      </c>
      <c r="AM22" s="169">
        <f>'4 Utsläpp per FV'!AM22</f>
        <v>59.074132764382803</v>
      </c>
      <c r="AN22" s="169">
        <f>'4 Utsläpp per FV'!AN22</f>
        <v>56.644329987705134</v>
      </c>
      <c r="AO22" s="169">
        <f>'4 Utsläpp per FV'!AO22</f>
        <v>51.911918554666912</v>
      </c>
      <c r="AP22" s="169">
        <f>'4 Utsläpp per FV'!AP22</f>
        <v>55.136207094184122</v>
      </c>
      <c r="AQ22" s="169">
        <f>'4 Utsläpp per FV'!AQ22</f>
        <v>49.026324349558784</v>
      </c>
      <c r="AR22" s="169">
        <f>'4 Utsläpp per FV'!AR22</f>
        <v>55.229195978611159</v>
      </c>
      <c r="AS22" s="169">
        <f>'4 Utsläpp per FV'!AS22</f>
        <v>51.433835708503914</v>
      </c>
      <c r="AT22" s="169">
        <f>'4 Utsläpp per FV'!AT22</f>
        <v>53.997251987450774</v>
      </c>
      <c r="AU22" s="169">
        <f>'4 Utsläpp per FV'!AU22</f>
        <v>48.303577318697272</v>
      </c>
      <c r="AV22" s="169">
        <f>'4 Utsläpp per FV'!AV22</f>
        <v>55.887569787053074</v>
      </c>
      <c r="AW22" s="169">
        <f>'4 Utsläpp per FV'!AW22</f>
        <v>51.302302264412333</v>
      </c>
      <c r="AX22" s="169">
        <f>'4 Utsläpp per FV'!AX22</f>
        <v>53.431310092047433</v>
      </c>
      <c r="AY22" s="169">
        <f>'4 Utsläpp per FV'!AY22</f>
        <v>47.885305125722176</v>
      </c>
      <c r="AZ22" s="169">
        <f>'4 Utsläpp per FV'!AZ22</f>
        <v>53.540746243979825</v>
      </c>
      <c r="BA22" s="294">
        <f>'4 Utsläpp per FV'!BA22</f>
        <v>37.822459921194294</v>
      </c>
      <c r="BC22" s="368">
        <f t="shared" si="4"/>
        <v>-2.4982800739299704E-2</v>
      </c>
      <c r="BD22" s="369">
        <f t="shared" si="5"/>
        <v>-9.2095006209323982E-3</v>
      </c>
      <c r="BE22" s="369">
        <f t="shared" si="6"/>
        <v>-2.0657117468885322E-2</v>
      </c>
      <c r="BF22" s="369">
        <f t="shared" si="7"/>
        <v>-1.4742019526251093E-2</v>
      </c>
      <c r="BG22" s="369">
        <f t="shared" si="8"/>
        <v>1.1920756708044156E-2</v>
      </c>
      <c r="BH22" s="369">
        <f t="shared" si="9"/>
        <v>-2.557332975067883E-3</v>
      </c>
      <c r="BI22" s="369">
        <f t="shared" si="1"/>
        <v>-1.0480938836199827E-2</v>
      </c>
      <c r="BJ22" s="369">
        <f t="shared" si="2"/>
        <v>-8.6592384289764235E-3</v>
      </c>
      <c r="BK22" s="369">
        <f t="shared" si="3"/>
        <v>-4.1991869605625842E-2</v>
      </c>
      <c r="BL22" s="401">
        <f t="shared" si="3"/>
        <v>-0.26275316600301601</v>
      </c>
    </row>
    <row r="23" spans="1:64" s="101" customFormat="1" ht="13.8" x14ac:dyDescent="0.3">
      <c r="A23" s="133">
        <v>19</v>
      </c>
      <c r="B23" s="101" t="s">
        <v>129</v>
      </c>
      <c r="C23" s="101" t="s">
        <v>155</v>
      </c>
      <c r="D23" s="169">
        <f>'4 Utsläpp per FV'!D23</f>
        <v>1.4506338155458629</v>
      </c>
      <c r="E23" s="169">
        <f>'4 Utsläpp per FV'!E23</f>
        <v>1.3683173868350138</v>
      </c>
      <c r="F23" s="169">
        <f>'4 Utsläpp per FV'!F23</f>
        <v>1.3324815066642373</v>
      </c>
      <c r="G23" s="169">
        <f>'4 Utsläpp per FV'!G23</f>
        <v>1.5701957769835835</v>
      </c>
      <c r="H23" s="169">
        <f>'4 Utsläpp per FV'!H23</f>
        <v>1.4403222874219892</v>
      </c>
      <c r="I23" s="169">
        <f>'4 Utsläpp per FV'!I23</f>
        <v>1.388191815513012</v>
      </c>
      <c r="J23" s="169">
        <f>'4 Utsläpp per FV'!J23</f>
        <v>1.3465237943290238</v>
      </c>
      <c r="K23" s="169">
        <f>'4 Utsläpp per FV'!K23</f>
        <v>1.6501217043880954</v>
      </c>
      <c r="L23" s="169">
        <f>'4 Utsläpp per FV'!L23</f>
        <v>1.5548817350619699</v>
      </c>
      <c r="M23" s="169">
        <f>'4 Utsläpp per FV'!M23</f>
        <v>1.3719489801978286</v>
      </c>
      <c r="N23" s="169">
        <f>'4 Utsläpp per FV'!N23</f>
        <v>1.3354681878314896</v>
      </c>
      <c r="O23" s="169">
        <f>'4 Utsläpp per FV'!O23</f>
        <v>1.7117734021693607</v>
      </c>
      <c r="P23" s="169">
        <f>'4 Utsläpp per FV'!P23</f>
        <v>1.4065578701224282</v>
      </c>
      <c r="Q23" s="169">
        <f>'4 Utsläpp per FV'!Q23</f>
        <v>1.3082063765024841</v>
      </c>
      <c r="R23" s="169">
        <f>'4 Utsläpp per FV'!R23</f>
        <v>1.2751919913344525</v>
      </c>
      <c r="S23" s="169">
        <f>'4 Utsläpp per FV'!S23</f>
        <v>1.5089236166571822</v>
      </c>
      <c r="T23" s="169">
        <f>'4 Utsläpp per FV'!T23</f>
        <v>1.2804733779456687</v>
      </c>
      <c r="U23" s="169">
        <f>'4 Utsläpp per FV'!U23</f>
        <v>1.1700748188181433</v>
      </c>
      <c r="V23" s="169">
        <f>'4 Utsläpp per FV'!V23</f>
        <v>1.1780425602225786</v>
      </c>
      <c r="W23" s="169">
        <f>'4 Utsläpp per FV'!W23</f>
        <v>1.44496434641913</v>
      </c>
      <c r="X23" s="169">
        <f>'4 Utsläpp per FV'!X23</f>
        <v>1.2287750933692718</v>
      </c>
      <c r="Y23" s="169">
        <f>'4 Utsläpp per FV'!Y23</f>
        <v>1.1395867731774045</v>
      </c>
      <c r="Z23" s="169">
        <f>'4 Utsläpp per FV'!Z23</f>
        <v>1.1395835254371207</v>
      </c>
      <c r="AA23" s="169">
        <f>'4 Utsläpp per FV'!AA23</f>
        <v>1.3261926296061337</v>
      </c>
      <c r="AB23" s="169">
        <f>'4 Utsläpp per FV'!AB23</f>
        <v>1.1422252111242852</v>
      </c>
      <c r="AC23" s="169">
        <f>'4 Utsläpp per FV'!AC23</f>
        <v>1.0700617094569136</v>
      </c>
      <c r="AD23" s="169">
        <f>'4 Utsläpp per FV'!AD23</f>
        <v>1.0656205840364876</v>
      </c>
      <c r="AE23" s="169">
        <f>'4 Utsläpp per FV'!AE23</f>
        <v>1.2385386195357229</v>
      </c>
      <c r="AF23" s="169">
        <f>'4 Utsläpp per FV'!AF23</f>
        <v>1.0896515802665403</v>
      </c>
      <c r="AG23" s="169">
        <f>'4 Utsläpp per FV'!AG23</f>
        <v>1.0463285224104415</v>
      </c>
      <c r="AH23" s="169">
        <f>'4 Utsläpp per FV'!AH23</f>
        <v>1.0050364302815855</v>
      </c>
      <c r="AI23" s="169">
        <f>'4 Utsläpp per FV'!AI23</f>
        <v>1.1952488131063557</v>
      </c>
      <c r="AJ23" s="169">
        <f>'4 Utsläpp per FV'!AJ23</f>
        <v>1.0044456455938706</v>
      </c>
      <c r="AK23" s="169">
        <f>'4 Utsläpp per FV'!AK23</f>
        <v>0.9556011152544347</v>
      </c>
      <c r="AL23" s="169">
        <f>'4 Utsläpp per FV'!AL23</f>
        <v>0.94841963297678034</v>
      </c>
      <c r="AM23" s="169">
        <f>'4 Utsläpp per FV'!AM23</f>
        <v>1.1492891740354023</v>
      </c>
      <c r="AN23" s="169">
        <f>'4 Utsläpp per FV'!AN23</f>
        <v>0.97366855545893549</v>
      </c>
      <c r="AO23" s="169">
        <f>'4 Utsläpp per FV'!AO23</f>
        <v>0.93179495642678123</v>
      </c>
      <c r="AP23" s="169">
        <f>'4 Utsläpp per FV'!AP23</f>
        <v>0.9132746165819724</v>
      </c>
      <c r="AQ23" s="169">
        <f>'4 Utsläpp per FV'!AQ23</f>
        <v>1.0700686377101998</v>
      </c>
      <c r="AR23" s="169">
        <f>'4 Utsläpp per FV'!AR23</f>
        <v>0.93238637395923041</v>
      </c>
      <c r="AS23" s="169">
        <f>'4 Utsläpp per FV'!AS23</f>
        <v>0.86728053970272545</v>
      </c>
      <c r="AT23" s="169">
        <f>'4 Utsläpp per FV'!AT23</f>
        <v>0.88407031469116859</v>
      </c>
      <c r="AU23" s="169">
        <f>'4 Utsläpp per FV'!AU23</f>
        <v>1.0071995441098958</v>
      </c>
      <c r="AV23" s="169">
        <f>'4 Utsläpp per FV'!AV23</f>
        <v>0.9228651962766341</v>
      </c>
      <c r="AW23" s="169">
        <f>'4 Utsläpp per FV'!AW23</f>
        <v>0.86872690816535747</v>
      </c>
      <c r="AX23" s="169">
        <f>'4 Utsläpp per FV'!AX23</f>
        <v>0.87673390623383296</v>
      </c>
      <c r="AY23" s="169">
        <f>'4 Utsläpp per FV'!AY23</f>
        <v>1.0160465622989636</v>
      </c>
      <c r="AZ23" s="169">
        <f>'4 Utsläpp per FV'!AZ23</f>
        <v>0.98742596713292996</v>
      </c>
      <c r="BA23" s="294">
        <f>'4 Utsläpp per FV'!BA23</f>
        <v>1.4167422406321966</v>
      </c>
      <c r="BC23" s="368">
        <f t="shared" si="4"/>
        <v>-4.2398597827005835E-2</v>
      </c>
      <c r="BD23" s="369">
        <f t="shared" si="5"/>
        <v>-6.9236709513274985E-2</v>
      </c>
      <c r="BE23" s="369">
        <f t="shared" si="6"/>
        <v>-3.1977568806307199E-2</v>
      </c>
      <c r="BF23" s="369">
        <f t="shared" si="7"/>
        <v>-5.8752393430420713E-2</v>
      </c>
      <c r="BG23" s="369">
        <f t="shared" si="8"/>
        <v>-1.0211622508130569E-2</v>
      </c>
      <c r="BH23" s="369">
        <f t="shared" si="9"/>
        <v>1.6677054268134928E-3</v>
      </c>
      <c r="BI23" s="369">
        <f t="shared" si="1"/>
        <v>-8.2984445189729916E-3</v>
      </c>
      <c r="BJ23" s="369">
        <f t="shared" si="2"/>
        <v>8.7837789848150827E-3</v>
      </c>
      <c r="BK23" s="369">
        <f t="shared" si="3"/>
        <v>6.9956881153142358E-2</v>
      </c>
      <c r="BL23" s="401">
        <f t="shared" si="3"/>
        <v>0.63082578347225238</v>
      </c>
    </row>
    <row r="24" spans="1:64" s="101" customFormat="1" ht="13.8" x14ac:dyDescent="0.3">
      <c r="A24" s="133">
        <v>20</v>
      </c>
      <c r="B24" s="101" t="s">
        <v>129</v>
      </c>
      <c r="C24" s="101" t="s">
        <v>156</v>
      </c>
      <c r="D24" s="169">
        <f>'4 Utsläpp per FV'!D24</f>
        <v>0.90230131472761599</v>
      </c>
      <c r="E24" s="169">
        <f>'4 Utsläpp per FV'!E24</f>
        <v>0.90230797406553209</v>
      </c>
      <c r="F24" s="169">
        <f>'4 Utsläpp per FV'!F24</f>
        <v>0.95080427101247011</v>
      </c>
      <c r="G24" s="169">
        <f>'4 Utsläpp per FV'!G24</f>
        <v>0.80298581852957407</v>
      </c>
      <c r="H24" s="169">
        <f>'4 Utsläpp per FV'!H24</f>
        <v>0.83777513632646816</v>
      </c>
      <c r="I24" s="169">
        <f>'4 Utsläpp per FV'!I24</f>
        <v>0.7611330087335213</v>
      </c>
      <c r="J24" s="169">
        <f>'4 Utsläpp per FV'!J24</f>
        <v>0.79539552983130724</v>
      </c>
      <c r="K24" s="169">
        <f>'4 Utsläpp per FV'!K24</f>
        <v>0.66335088350922655</v>
      </c>
      <c r="L24" s="169">
        <f>'4 Utsläpp per FV'!L24</f>
        <v>0.58190141002233664</v>
      </c>
      <c r="M24" s="169">
        <f>'4 Utsläpp per FV'!M24</f>
        <v>0.60803682523844671</v>
      </c>
      <c r="N24" s="169">
        <f>'4 Utsläpp per FV'!N24</f>
        <v>0.61199406568642745</v>
      </c>
      <c r="O24" s="169">
        <f>'4 Utsläpp per FV'!O24</f>
        <v>0.55932680915569444</v>
      </c>
      <c r="P24" s="169">
        <f>'4 Utsläpp per FV'!P24</f>
        <v>0.47731422748847241</v>
      </c>
      <c r="Q24" s="169">
        <f>'4 Utsläpp per FV'!Q24</f>
        <v>0.52394341193887051</v>
      </c>
      <c r="R24" s="169">
        <f>'4 Utsläpp per FV'!R24</f>
        <v>0.50822772099925495</v>
      </c>
      <c r="S24" s="169">
        <f>'4 Utsläpp per FV'!S24</f>
        <v>0.45443976817020043</v>
      </c>
      <c r="T24" s="169">
        <f>'4 Utsläpp per FV'!T24</f>
        <v>0.41201821355517243</v>
      </c>
      <c r="U24" s="169">
        <f>'4 Utsläpp per FV'!U24</f>
        <v>0.45716857848932324</v>
      </c>
      <c r="V24" s="169">
        <f>'4 Utsläpp per FV'!V24</f>
        <v>0.48342335365845696</v>
      </c>
      <c r="W24" s="169">
        <f>'4 Utsläpp per FV'!W24</f>
        <v>0.43700807063789443</v>
      </c>
      <c r="X24" s="169">
        <f>'4 Utsläpp per FV'!X24</f>
        <v>0.389636839493676</v>
      </c>
      <c r="Y24" s="169">
        <f>'4 Utsläpp per FV'!Y24</f>
        <v>0.4453357102413093</v>
      </c>
      <c r="Z24" s="169">
        <f>'4 Utsläpp per FV'!Z24</f>
        <v>0.42091278668059495</v>
      </c>
      <c r="AA24" s="169">
        <f>'4 Utsläpp per FV'!AA24</f>
        <v>0.36956121890926663</v>
      </c>
      <c r="AB24" s="169">
        <f>'4 Utsläpp per FV'!AB24</f>
        <v>0.35521014913226617</v>
      </c>
      <c r="AC24" s="169">
        <f>'4 Utsläpp per FV'!AC24</f>
        <v>0.39846817257811518</v>
      </c>
      <c r="AD24" s="169">
        <f>'4 Utsläpp per FV'!AD24</f>
        <v>0.38632423121525772</v>
      </c>
      <c r="AE24" s="169">
        <f>'4 Utsläpp per FV'!AE24</f>
        <v>0.33037659722010293</v>
      </c>
      <c r="AF24" s="169">
        <f>'4 Utsläpp per FV'!AF24</f>
        <v>0.28634653355567447</v>
      </c>
      <c r="AG24" s="169">
        <f>'4 Utsläpp per FV'!AG24</f>
        <v>0.30676392840480193</v>
      </c>
      <c r="AH24" s="169">
        <f>'4 Utsläpp per FV'!AH24</f>
        <v>0.29719249297295042</v>
      </c>
      <c r="AI24" s="169">
        <f>'4 Utsläpp per FV'!AI24</f>
        <v>0.28297238585628576</v>
      </c>
      <c r="AJ24" s="169">
        <f>'4 Utsläpp per FV'!AJ24</f>
        <v>0.27176506722235361</v>
      </c>
      <c r="AK24" s="169">
        <f>'4 Utsläpp per FV'!AK24</f>
        <v>0.30997705232846789</v>
      </c>
      <c r="AL24" s="169">
        <f>'4 Utsläpp per FV'!AL24</f>
        <v>0.34198320227034384</v>
      </c>
      <c r="AM24" s="169">
        <f>'4 Utsläpp per FV'!AM24</f>
        <v>0.29687850932587384</v>
      </c>
      <c r="AN24" s="169">
        <f>'4 Utsläpp per FV'!AN24</f>
        <v>0.26619003263536667</v>
      </c>
      <c r="AO24" s="169">
        <f>'4 Utsläpp per FV'!AO24</f>
        <v>0.31575382852946382</v>
      </c>
      <c r="AP24" s="169">
        <f>'4 Utsläpp per FV'!AP24</f>
        <v>0.32749850040094847</v>
      </c>
      <c r="AQ24" s="169">
        <f>'4 Utsläpp per FV'!AQ24</f>
        <v>0.31676802308422419</v>
      </c>
      <c r="AR24" s="169">
        <f>'4 Utsläpp per FV'!AR24</f>
        <v>0.25569975033059156</v>
      </c>
      <c r="AS24" s="169">
        <f>'4 Utsläpp per FV'!AS24</f>
        <v>0.2772306501008891</v>
      </c>
      <c r="AT24" s="169">
        <f>'4 Utsläpp per FV'!AT24</f>
        <v>0.28113128568298001</v>
      </c>
      <c r="AU24" s="169">
        <f>'4 Utsläpp per FV'!AU24</f>
        <v>0.25216042039596015</v>
      </c>
      <c r="AV24" s="169">
        <f>'4 Utsläpp per FV'!AV24</f>
        <v>0.24313073964432158</v>
      </c>
      <c r="AW24" s="169">
        <f>'4 Utsläpp per FV'!AW24</f>
        <v>0.27288496396360706</v>
      </c>
      <c r="AX24" s="169">
        <f>'4 Utsläpp per FV'!AX24</f>
        <v>0.27965125523093165</v>
      </c>
      <c r="AY24" s="169">
        <f>'4 Utsläpp per FV'!AY24</f>
        <v>0.25893849785875561</v>
      </c>
      <c r="AZ24" s="169">
        <f>'4 Utsläpp per FV'!AZ24</f>
        <v>0.2436421100178455</v>
      </c>
      <c r="BA24" s="294">
        <f>'4 Utsläpp per FV'!BA24</f>
        <v>0.25306105232969106</v>
      </c>
      <c r="BC24" s="368">
        <f t="shared" si="4"/>
        <v>-3.9408997402787582E-2</v>
      </c>
      <c r="BD24" s="369">
        <f t="shared" si="5"/>
        <v>-0.12200383636830558</v>
      </c>
      <c r="BE24" s="369">
        <f t="shared" si="6"/>
        <v>-0.14157992986594503</v>
      </c>
      <c r="BF24" s="369">
        <f t="shared" si="7"/>
        <v>-0.20395872682857819</v>
      </c>
      <c r="BG24" s="369">
        <f t="shared" si="8"/>
        <v>-4.915534985865111E-2</v>
      </c>
      <c r="BH24" s="369">
        <f t="shared" si="9"/>
        <v>-1.5675345188926881E-2</v>
      </c>
      <c r="BI24" s="369">
        <f t="shared" si="1"/>
        <v>-5.2645526393577669E-3</v>
      </c>
      <c r="BJ24" s="369">
        <f t="shared" si="2"/>
        <v>2.6880021266430409E-2</v>
      </c>
      <c r="BK24" s="369">
        <f t="shared" si="3"/>
        <v>2.1032732194703474E-3</v>
      </c>
      <c r="BL24" s="401">
        <f t="shared" si="3"/>
        <v>-7.26456721762061E-2</v>
      </c>
    </row>
    <row r="25" spans="1:64" s="101" customFormat="1" ht="13.8" x14ac:dyDescent="0.3">
      <c r="A25" s="133">
        <v>21</v>
      </c>
      <c r="B25" s="101" t="s">
        <v>129</v>
      </c>
      <c r="C25" s="101" t="s">
        <v>157</v>
      </c>
      <c r="D25" s="169">
        <f>'4 Utsläpp per FV'!D25</f>
        <v>1.0988267762531285</v>
      </c>
      <c r="E25" s="169">
        <f>'4 Utsläpp per FV'!E25</f>
        <v>1.0455727902932292</v>
      </c>
      <c r="F25" s="169">
        <f>'4 Utsläpp per FV'!F25</f>
        <v>1.0297702080229556</v>
      </c>
      <c r="G25" s="169">
        <f>'4 Utsläpp per FV'!G25</f>
        <v>1.0361791797190758</v>
      </c>
      <c r="H25" s="169">
        <f>'4 Utsläpp per FV'!H25</f>
        <v>0.80507581866171585</v>
      </c>
      <c r="I25" s="169">
        <f>'4 Utsläpp per FV'!I25</f>
        <v>0.79079011043275582</v>
      </c>
      <c r="J25" s="169">
        <f>'4 Utsläpp per FV'!J25</f>
        <v>0.81295854364073572</v>
      </c>
      <c r="K25" s="169">
        <f>'4 Utsläpp per FV'!K25</f>
        <v>0.93631344002756356</v>
      </c>
      <c r="L25" s="169">
        <f>'4 Utsläpp per FV'!L25</f>
        <v>0.79833670920199218</v>
      </c>
      <c r="M25" s="169">
        <f>'4 Utsläpp per FV'!M25</f>
        <v>0.71662660909033837</v>
      </c>
      <c r="N25" s="169">
        <f>'4 Utsläpp per FV'!N25</f>
        <v>0.70555971782645066</v>
      </c>
      <c r="O25" s="169">
        <f>'4 Utsläpp per FV'!O25</f>
        <v>0.87301668261862597</v>
      </c>
      <c r="P25" s="169">
        <f>'4 Utsläpp per FV'!P25</f>
        <v>0.89906583298474352</v>
      </c>
      <c r="Q25" s="169">
        <f>'4 Utsläpp per FV'!Q25</f>
        <v>0.79585882373765449</v>
      </c>
      <c r="R25" s="169">
        <f>'4 Utsläpp per FV'!R25</f>
        <v>0.73845121250139456</v>
      </c>
      <c r="S25" s="169">
        <f>'4 Utsläpp per FV'!S25</f>
        <v>0.78106460736889205</v>
      </c>
      <c r="T25" s="169">
        <f>'4 Utsläpp per FV'!T25</f>
        <v>0.64629367728642362</v>
      </c>
      <c r="U25" s="169">
        <f>'4 Utsläpp per FV'!U25</f>
        <v>0.56527788133626178</v>
      </c>
      <c r="V25" s="169">
        <f>'4 Utsläpp per FV'!V25</f>
        <v>0.5694308479580813</v>
      </c>
      <c r="W25" s="169">
        <f>'4 Utsläpp per FV'!W25</f>
        <v>0.66097509764990359</v>
      </c>
      <c r="X25" s="169">
        <f>'4 Utsläpp per FV'!X25</f>
        <v>0.62738930854595687</v>
      </c>
      <c r="Y25" s="169">
        <f>'4 Utsläpp per FV'!Y25</f>
        <v>0.56783660114439638</v>
      </c>
      <c r="Z25" s="169">
        <f>'4 Utsläpp per FV'!Z25</f>
        <v>0.55590458396349285</v>
      </c>
      <c r="AA25" s="169">
        <f>'4 Utsläpp per FV'!AA25</f>
        <v>0.60377924002284677</v>
      </c>
      <c r="AB25" s="169">
        <f>'4 Utsläpp per FV'!AB25</f>
        <v>0.59735954966279925</v>
      </c>
      <c r="AC25" s="169">
        <f>'4 Utsläpp per FV'!AC25</f>
        <v>0.49879555401743458</v>
      </c>
      <c r="AD25" s="169">
        <f>'4 Utsläpp per FV'!AD25</f>
        <v>0.48848892934645066</v>
      </c>
      <c r="AE25" s="169">
        <f>'4 Utsläpp per FV'!AE25</f>
        <v>0.51448818166688681</v>
      </c>
      <c r="AF25" s="169">
        <f>'4 Utsläpp per FV'!AF25</f>
        <v>0.48601117176477382</v>
      </c>
      <c r="AG25" s="169">
        <f>'4 Utsläpp per FV'!AG25</f>
        <v>0.42663198237699101</v>
      </c>
      <c r="AH25" s="169">
        <f>'4 Utsläpp per FV'!AH25</f>
        <v>0.40391890160920407</v>
      </c>
      <c r="AI25" s="169">
        <f>'4 Utsläpp per FV'!AI25</f>
        <v>0.41167034267812369</v>
      </c>
      <c r="AJ25" s="169">
        <f>'4 Utsläpp per FV'!AJ25</f>
        <v>0.44154458933595686</v>
      </c>
      <c r="AK25" s="169">
        <f>'4 Utsläpp per FV'!AK25</f>
        <v>0.36050094784848391</v>
      </c>
      <c r="AL25" s="169">
        <f>'4 Utsläpp per FV'!AL25</f>
        <v>0.36830397493288702</v>
      </c>
      <c r="AM25" s="169">
        <f>'4 Utsläpp per FV'!AM25</f>
        <v>0.38842349110763319</v>
      </c>
      <c r="AN25" s="169">
        <f>'4 Utsläpp per FV'!AN25</f>
        <v>0.38572650254365426</v>
      </c>
      <c r="AO25" s="169">
        <f>'4 Utsläpp per FV'!AO25</f>
        <v>0.32066682794042234</v>
      </c>
      <c r="AP25" s="169">
        <f>'4 Utsläpp per FV'!AP25</f>
        <v>0.30743545690574198</v>
      </c>
      <c r="AQ25" s="169">
        <f>'4 Utsläpp per FV'!AQ25</f>
        <v>0.3082155532682439</v>
      </c>
      <c r="AR25" s="169">
        <f>'4 Utsläpp per FV'!AR25</f>
        <v>0.39144369300558363</v>
      </c>
      <c r="AS25" s="169">
        <f>'4 Utsläpp per FV'!AS25</f>
        <v>0.31078916375111715</v>
      </c>
      <c r="AT25" s="169">
        <f>'4 Utsläpp per FV'!AT25</f>
        <v>0.29648808387742304</v>
      </c>
      <c r="AU25" s="169">
        <f>'4 Utsläpp per FV'!AU25</f>
        <v>0.28545598930438737</v>
      </c>
      <c r="AV25" s="169">
        <f>'4 Utsläpp per FV'!AV25</f>
        <v>0.37435293509521855</v>
      </c>
      <c r="AW25" s="169">
        <f>'4 Utsläpp per FV'!AW25</f>
        <v>0.3059679767282058</v>
      </c>
      <c r="AX25" s="169">
        <f>'4 Utsläpp per FV'!AX25</f>
        <v>0.28048767465225577</v>
      </c>
      <c r="AY25" s="169">
        <f>'4 Utsläpp per FV'!AY25</f>
        <v>0.25639859570573303</v>
      </c>
      <c r="AZ25" s="169">
        <f>'4 Utsläpp per FV'!AZ25</f>
        <v>0.33624016457343697</v>
      </c>
      <c r="BA25" s="294">
        <f>'4 Utsläpp per FV'!BA25</f>
        <v>0.27876015443160751</v>
      </c>
      <c r="BC25" s="368">
        <f t="shared" si="4"/>
        <v>1.4821876184881289E-2</v>
      </c>
      <c r="BD25" s="369">
        <f t="shared" si="5"/>
        <v>-3.0803511085781499E-2</v>
      </c>
      <c r="BE25" s="369">
        <f t="shared" si="6"/>
        <v>-3.5608687229838121E-2</v>
      </c>
      <c r="BF25" s="369">
        <f t="shared" si="7"/>
        <v>-7.3843009291775119E-2</v>
      </c>
      <c r="BG25" s="369">
        <f t="shared" si="8"/>
        <v>-4.3660833513854302E-2</v>
      </c>
      <c r="BH25" s="369">
        <f t="shared" si="9"/>
        <v>-1.5512725619906687E-2</v>
      </c>
      <c r="BI25" s="369">
        <f t="shared" si="1"/>
        <v>-5.396644956490837E-2</v>
      </c>
      <c r="BJ25" s="369">
        <f t="shared" si="2"/>
        <v>-0.10179290218945047</v>
      </c>
      <c r="BK25" s="369">
        <f t="shared" si="3"/>
        <v>-0.10180972806340471</v>
      </c>
      <c r="BL25" s="401">
        <f t="shared" si="3"/>
        <v>-8.8923757928978442E-2</v>
      </c>
    </row>
    <row r="26" spans="1:64" s="101" customFormat="1" ht="13.8" x14ac:dyDescent="0.3">
      <c r="A26" s="133">
        <v>22</v>
      </c>
      <c r="B26" s="101" t="s">
        <v>129</v>
      </c>
      <c r="C26" s="101" t="s">
        <v>158</v>
      </c>
      <c r="D26" s="169">
        <f>'4 Utsläpp per FV'!D26</f>
        <v>0.95558907298659501</v>
      </c>
      <c r="E26" s="169">
        <f>'4 Utsläpp per FV'!E26</f>
        <v>0.93877831158556435</v>
      </c>
      <c r="F26" s="169">
        <f>'4 Utsläpp per FV'!F26</f>
        <v>1.0865885194466895</v>
      </c>
      <c r="G26" s="169">
        <f>'4 Utsläpp per FV'!G26</f>
        <v>0.87576289396263407</v>
      </c>
      <c r="H26" s="169">
        <f>'4 Utsläpp per FV'!H26</f>
        <v>0.96435417770920517</v>
      </c>
      <c r="I26" s="169">
        <f>'4 Utsläpp per FV'!I26</f>
        <v>0.96811911615467416</v>
      </c>
      <c r="J26" s="169">
        <f>'4 Utsläpp per FV'!J26</f>
        <v>1.1205133775493106</v>
      </c>
      <c r="K26" s="169">
        <f>'4 Utsläpp per FV'!K26</f>
        <v>0.83987055279370249</v>
      </c>
      <c r="L26" s="169">
        <f>'4 Utsläpp per FV'!L26</f>
        <v>0.84710868266964612</v>
      </c>
      <c r="M26" s="169">
        <f>'4 Utsläpp per FV'!M26</f>
        <v>0.78124932968567606</v>
      </c>
      <c r="N26" s="169">
        <f>'4 Utsläpp per FV'!N26</f>
        <v>0.84175030524926842</v>
      </c>
      <c r="O26" s="169">
        <f>'4 Utsläpp per FV'!O26</f>
        <v>0.65755552121618577</v>
      </c>
      <c r="P26" s="169">
        <f>'4 Utsläpp per FV'!P26</f>
        <v>0.83186979291701546</v>
      </c>
      <c r="Q26" s="169">
        <f>'4 Utsläpp per FV'!Q26</f>
        <v>0.7790802768851296</v>
      </c>
      <c r="R26" s="169">
        <f>'4 Utsläpp per FV'!R26</f>
        <v>0.83965447668503135</v>
      </c>
      <c r="S26" s="169">
        <f>'4 Utsläpp per FV'!S26</f>
        <v>0.66757396847557293</v>
      </c>
      <c r="T26" s="169">
        <f>'4 Utsläpp per FV'!T26</f>
        <v>0.76096942018900193</v>
      </c>
      <c r="U26" s="169">
        <f>'4 Utsläpp per FV'!U26</f>
        <v>0.67736655605595186</v>
      </c>
      <c r="V26" s="169">
        <f>'4 Utsläpp per FV'!V26</f>
        <v>0.76240758359158844</v>
      </c>
      <c r="W26" s="169">
        <f>'4 Utsläpp per FV'!W26</f>
        <v>0.61895186806148572</v>
      </c>
      <c r="X26" s="169">
        <f>'4 Utsläpp per FV'!X26</f>
        <v>0.69175080153822444</v>
      </c>
      <c r="Y26" s="169">
        <f>'4 Utsläpp per FV'!Y26</f>
        <v>0.60619604168800623</v>
      </c>
      <c r="Z26" s="169">
        <f>'4 Utsläpp per FV'!Z26</f>
        <v>0.66634304118773979</v>
      </c>
      <c r="AA26" s="169">
        <f>'4 Utsläpp per FV'!AA26</f>
        <v>0.51035952510923444</v>
      </c>
      <c r="AB26" s="169">
        <f>'4 Utsläpp per FV'!AB26</f>
        <v>0.56478489320621883</v>
      </c>
      <c r="AC26" s="169">
        <f>'4 Utsläpp per FV'!AC26</f>
        <v>0.51556279618412193</v>
      </c>
      <c r="AD26" s="169">
        <f>'4 Utsläpp per FV'!AD26</f>
        <v>0.55559777672493915</v>
      </c>
      <c r="AE26" s="169">
        <f>'4 Utsläpp per FV'!AE26</f>
        <v>0.43901347734501006</v>
      </c>
      <c r="AF26" s="169">
        <f>'4 Utsläpp per FV'!AF26</f>
        <v>0.48980439601266484</v>
      </c>
      <c r="AG26" s="169">
        <f>'4 Utsläpp per FV'!AG26</f>
        <v>0.43791334741261878</v>
      </c>
      <c r="AH26" s="169">
        <f>'4 Utsläpp per FV'!AH26</f>
        <v>0.49027058567899046</v>
      </c>
      <c r="AI26" s="169">
        <f>'4 Utsläpp per FV'!AI26</f>
        <v>0.38163425577781118</v>
      </c>
      <c r="AJ26" s="169">
        <f>'4 Utsläpp per FV'!AJ26</f>
        <v>0.51192921035545025</v>
      </c>
      <c r="AK26" s="169">
        <f>'4 Utsläpp per FV'!AK26</f>
        <v>0.43936844105775913</v>
      </c>
      <c r="AL26" s="169">
        <f>'4 Utsläpp per FV'!AL26</f>
        <v>0.50969224195051066</v>
      </c>
      <c r="AM26" s="169">
        <f>'4 Utsläpp per FV'!AM26</f>
        <v>0.35252610555761021</v>
      </c>
      <c r="AN26" s="169">
        <f>'4 Utsläpp per FV'!AN26</f>
        <v>0.48167762667241026</v>
      </c>
      <c r="AO26" s="169">
        <f>'4 Utsläpp per FV'!AO26</f>
        <v>0.41146001332113907</v>
      </c>
      <c r="AP26" s="169">
        <f>'4 Utsläpp per FV'!AP26</f>
        <v>0.42824930959214474</v>
      </c>
      <c r="AQ26" s="169">
        <f>'4 Utsläpp per FV'!AQ26</f>
        <v>0.31637235265789027</v>
      </c>
      <c r="AR26" s="169">
        <f>'4 Utsläpp per FV'!AR26</f>
        <v>0.41211374419216695</v>
      </c>
      <c r="AS26" s="169">
        <f>'4 Utsläpp per FV'!AS26</f>
        <v>0.34700224572690341</v>
      </c>
      <c r="AT26" s="169">
        <f>'4 Utsläpp per FV'!AT26</f>
        <v>0.3755871524972873</v>
      </c>
      <c r="AU26" s="169">
        <f>'4 Utsläpp per FV'!AU26</f>
        <v>0.26991123555145785</v>
      </c>
      <c r="AV26" s="169">
        <f>'4 Utsläpp per FV'!AV26</f>
        <v>0.38836447096090271</v>
      </c>
      <c r="AW26" s="169">
        <f>'4 Utsläpp per FV'!AW26</f>
        <v>0.33232146455146511</v>
      </c>
      <c r="AX26" s="169">
        <f>'4 Utsläpp per FV'!AX26</f>
        <v>0.3617640328429238</v>
      </c>
      <c r="AY26" s="169">
        <f>'4 Utsläpp per FV'!AY26</f>
        <v>0.26759252414161644</v>
      </c>
      <c r="AZ26" s="169">
        <f>'4 Utsläpp per FV'!AZ26</f>
        <v>0.36476424018762016</v>
      </c>
      <c r="BA26" s="294">
        <f>'4 Utsläpp per FV'!BA26</f>
        <v>0.27661137443885542</v>
      </c>
      <c r="BC26" s="368">
        <f t="shared" si="4"/>
        <v>-0.1444199992447518</v>
      </c>
      <c r="BD26" s="369">
        <f t="shared" si="5"/>
        <v>-0.15665621325863133</v>
      </c>
      <c r="BE26" s="369">
        <f t="shared" si="6"/>
        <v>-0.12297079274923228</v>
      </c>
      <c r="BF26" s="369">
        <f t="shared" si="7"/>
        <v>-0.14685580682416077</v>
      </c>
      <c r="BG26" s="369">
        <f t="shared" si="8"/>
        <v>-5.7627957247138206E-2</v>
      </c>
      <c r="BH26" s="369">
        <f t="shared" si="9"/>
        <v>-4.2307452923495803E-2</v>
      </c>
      <c r="BI26" s="369">
        <f t="shared" si="1"/>
        <v>-3.6804026874863172E-2</v>
      </c>
      <c r="BJ26" s="369">
        <f t="shared" si="2"/>
        <v>-8.5906442727514687E-3</v>
      </c>
      <c r="BK26" s="369">
        <f t="shared" si="3"/>
        <v>-6.0768253890192803E-2</v>
      </c>
      <c r="BL26" s="401">
        <f t="shared" si="3"/>
        <v>-0.16763915682606212</v>
      </c>
    </row>
    <row r="27" spans="1:64" s="101" customFormat="1" ht="13.8" x14ac:dyDescent="0.3">
      <c r="A27" s="133">
        <v>23</v>
      </c>
      <c r="B27" s="101" t="s">
        <v>129</v>
      </c>
      <c r="C27" s="101" t="s">
        <v>159</v>
      </c>
      <c r="D27" s="169">
        <f>'4 Utsläpp per FV'!D27</f>
        <v>0.59530674963299157</v>
      </c>
      <c r="E27" s="169">
        <f>'4 Utsläpp per FV'!E27</f>
        <v>0.66567754150587677</v>
      </c>
      <c r="F27" s="169">
        <f>'4 Utsläpp per FV'!F27</f>
        <v>0.63834867972395215</v>
      </c>
      <c r="G27" s="169">
        <f>'4 Utsläpp per FV'!G27</f>
        <v>0.65016200689832282</v>
      </c>
      <c r="H27" s="169">
        <f>'4 Utsläpp per FV'!H27</f>
        <v>0.61938418892934521</v>
      </c>
      <c r="I27" s="169">
        <f>'4 Utsläpp per FV'!I27</f>
        <v>0.62123284508723109</v>
      </c>
      <c r="J27" s="169">
        <f>'4 Utsläpp per FV'!J27</f>
        <v>0.65327521797546528</v>
      </c>
      <c r="K27" s="169">
        <f>'4 Utsläpp per FV'!K27</f>
        <v>0.66933706501014734</v>
      </c>
      <c r="L27" s="169">
        <f>'4 Utsläpp per FV'!L27</f>
        <v>0.70282067132610415</v>
      </c>
      <c r="M27" s="169">
        <f>'4 Utsläpp per FV'!M27</f>
        <v>0.71359939607634082</v>
      </c>
      <c r="N27" s="169">
        <f>'4 Utsläpp per FV'!N27</f>
        <v>0.76176115187159033</v>
      </c>
      <c r="O27" s="169">
        <f>'4 Utsläpp per FV'!O27</f>
        <v>0.78885392866923953</v>
      </c>
      <c r="P27" s="169">
        <f>'4 Utsläpp per FV'!P27</f>
        <v>0.61744157710619851</v>
      </c>
      <c r="Q27" s="169">
        <f>'4 Utsläpp per FV'!Q27</f>
        <v>0.57831197052315075</v>
      </c>
      <c r="R27" s="169">
        <f>'4 Utsläpp per FV'!R27</f>
        <v>0.60426654022832371</v>
      </c>
      <c r="S27" s="169">
        <f>'4 Utsläpp per FV'!S27</f>
        <v>0.67045867433643491</v>
      </c>
      <c r="T27" s="169">
        <f>'4 Utsläpp per FV'!T27</f>
        <v>0.67211007787854138</v>
      </c>
      <c r="U27" s="169">
        <f>'4 Utsläpp per FV'!U27</f>
        <v>0.61504545185013737</v>
      </c>
      <c r="V27" s="169">
        <f>'4 Utsläpp per FV'!V27</f>
        <v>0.64397756290875796</v>
      </c>
      <c r="W27" s="169">
        <f>'4 Utsläpp per FV'!W27</f>
        <v>0.71778999800540744</v>
      </c>
      <c r="X27" s="169">
        <f>'4 Utsläpp per FV'!X27</f>
        <v>0.55816087247632773</v>
      </c>
      <c r="Y27" s="169">
        <f>'4 Utsläpp per FV'!Y27</f>
        <v>0.64261628421139683</v>
      </c>
      <c r="Z27" s="169">
        <f>'4 Utsläpp per FV'!Z27</f>
        <v>0.60197660197632952</v>
      </c>
      <c r="AA27" s="169">
        <f>'4 Utsläpp per FV'!AA27</f>
        <v>0.6011680192634149</v>
      </c>
      <c r="AB27" s="169">
        <f>'4 Utsläpp per FV'!AB27</f>
        <v>0.53677755092953738</v>
      </c>
      <c r="AC27" s="169">
        <f>'4 Utsläpp per FV'!AC27</f>
        <v>0.60312386373723859</v>
      </c>
      <c r="AD27" s="169">
        <f>'4 Utsläpp per FV'!AD27</f>
        <v>0.56718827720442</v>
      </c>
      <c r="AE27" s="169">
        <f>'4 Utsläpp per FV'!AE27</f>
        <v>0.53602907104835062</v>
      </c>
      <c r="AF27" s="169">
        <f>'4 Utsläpp per FV'!AF27</f>
        <v>0.50295191830632935</v>
      </c>
      <c r="AG27" s="169">
        <f>'4 Utsläpp per FV'!AG27</f>
        <v>0.56431363715048577</v>
      </c>
      <c r="AH27" s="169">
        <f>'4 Utsläpp per FV'!AH27</f>
        <v>0.5414894208836758</v>
      </c>
      <c r="AI27" s="169">
        <f>'4 Utsläpp per FV'!AI27</f>
        <v>0.50900567830176413</v>
      </c>
      <c r="AJ27" s="169">
        <f>'4 Utsläpp per FV'!AJ27</f>
        <v>0.47344940273605424</v>
      </c>
      <c r="AK27" s="169">
        <f>'4 Utsläpp per FV'!AK27</f>
        <v>0.51532701710553674</v>
      </c>
      <c r="AL27" s="169">
        <f>'4 Utsläpp per FV'!AL27</f>
        <v>0.50530615245830601</v>
      </c>
      <c r="AM27" s="169">
        <f>'4 Utsläpp per FV'!AM27</f>
        <v>0.48253239926190861</v>
      </c>
      <c r="AN27" s="169">
        <f>'4 Utsläpp per FV'!AN27</f>
        <v>0.4907032709734756</v>
      </c>
      <c r="AO27" s="169">
        <f>'4 Utsläpp per FV'!AO27</f>
        <v>0.5297037553666134</v>
      </c>
      <c r="AP27" s="169">
        <f>'4 Utsläpp per FV'!AP27</f>
        <v>0.50753143580422422</v>
      </c>
      <c r="AQ27" s="169">
        <f>'4 Utsläpp per FV'!AQ27</f>
        <v>0.47887216834412</v>
      </c>
      <c r="AR27" s="169">
        <f>'4 Utsläpp per FV'!AR27</f>
        <v>0.43307759908345012</v>
      </c>
      <c r="AS27" s="169">
        <f>'4 Utsläpp per FV'!AS27</f>
        <v>0.474481240678084</v>
      </c>
      <c r="AT27" s="169">
        <f>'4 Utsläpp per FV'!AT27</f>
        <v>0.46167802236065852</v>
      </c>
      <c r="AU27" s="169">
        <f>'4 Utsläpp per FV'!AU27</f>
        <v>0.4349656565358368</v>
      </c>
      <c r="AV27" s="169">
        <f>'4 Utsläpp per FV'!AV27</f>
        <v>0.4293097393523348</v>
      </c>
      <c r="AW27" s="169">
        <f>'4 Utsläpp per FV'!AW27</f>
        <v>0.47653605626778839</v>
      </c>
      <c r="AX27" s="169">
        <f>'4 Utsläpp per FV'!AX27</f>
        <v>0.4656217667734398</v>
      </c>
      <c r="AY27" s="169">
        <f>'4 Utsläpp per FV'!AY27</f>
        <v>0.42315946827671458</v>
      </c>
      <c r="AZ27" s="169">
        <f>'4 Utsläpp per FV'!AZ27</f>
        <v>0.40675597176794487</v>
      </c>
      <c r="BA27" s="294">
        <f>'4 Utsläpp per FV'!BA27</f>
        <v>0.40647609820760622</v>
      </c>
      <c r="BC27" s="368">
        <f t="shared" ref="BC27:BC40" si="10">AR27/AN27-1</f>
        <v>-0.11743486399775882</v>
      </c>
      <c r="BD27" s="369">
        <f t="shared" ref="BD27:BD40" si="11">AS27/AO27-1</f>
        <v>-0.10425169564884307</v>
      </c>
      <c r="BE27" s="369">
        <f t="shared" ref="BE27:BE40" si="12">AT27/AP27-1</f>
        <v>-9.0345957331504523E-2</v>
      </c>
      <c r="BF27" s="369">
        <f t="shared" ref="BF27:BF40" si="13">AU27/AQ27-1</f>
        <v>-9.1687332676080202E-2</v>
      </c>
      <c r="BG27" s="369">
        <f t="shared" ref="BG27:BG40" si="14">AV27/AR27-1</f>
        <v>-8.700195390132115E-3</v>
      </c>
      <c r="BH27" s="369">
        <f t="shared" ref="BH27:BH40" si="15">AW27/AS27-1</f>
        <v>4.3306571757564249E-3</v>
      </c>
      <c r="BI27" s="369">
        <f t="shared" si="1"/>
        <v>8.5421965564140834E-3</v>
      </c>
      <c r="BJ27" s="369">
        <f t="shared" si="2"/>
        <v>-2.7142805602514253E-2</v>
      </c>
      <c r="BK27" s="369">
        <f t="shared" si="3"/>
        <v>-5.2534954409408474E-2</v>
      </c>
      <c r="BL27" s="401">
        <f t="shared" si="3"/>
        <v>-0.14701921741009272</v>
      </c>
    </row>
    <row r="28" spans="1:64" s="101" customFormat="1" ht="13.8" x14ac:dyDescent="0.3">
      <c r="A28" s="133">
        <v>24</v>
      </c>
      <c r="B28" s="101" t="s">
        <v>129</v>
      </c>
      <c r="C28" s="101" t="s">
        <v>160</v>
      </c>
      <c r="D28" s="169">
        <f>'4 Utsläpp per FV'!D28</f>
        <v>0.97321814224958625</v>
      </c>
      <c r="E28" s="169">
        <f>'4 Utsläpp per FV'!E28</f>
        <v>0.82022172969702678</v>
      </c>
      <c r="F28" s="169">
        <f>'4 Utsläpp per FV'!F28</f>
        <v>0.76440125022311789</v>
      </c>
      <c r="G28" s="169">
        <f>'4 Utsläpp per FV'!G28</f>
        <v>0.86703906700453903</v>
      </c>
      <c r="H28" s="169">
        <f>'4 Utsläpp per FV'!H28</f>
        <v>0.89439789708167616</v>
      </c>
      <c r="I28" s="169">
        <f>'4 Utsläpp per FV'!I28</f>
        <v>0.74956113092522825</v>
      </c>
      <c r="J28" s="169">
        <f>'4 Utsläpp per FV'!J28</f>
        <v>0.75564144997451299</v>
      </c>
      <c r="K28" s="169">
        <f>'4 Utsläpp per FV'!K28</f>
        <v>0.98738988388704052</v>
      </c>
      <c r="L28" s="169">
        <f>'4 Utsläpp per FV'!L28</f>
        <v>1.2033613236991769</v>
      </c>
      <c r="M28" s="169">
        <f>'4 Utsläpp per FV'!M28</f>
        <v>0.87107343260880254</v>
      </c>
      <c r="N28" s="169">
        <f>'4 Utsläpp per FV'!N28</f>
        <v>0.85003086151094664</v>
      </c>
      <c r="O28" s="169">
        <f>'4 Utsläpp per FV'!O28</f>
        <v>1.1452861019630691</v>
      </c>
      <c r="P28" s="169">
        <f>'4 Utsläpp per FV'!P28</f>
        <v>0.97209925140849363</v>
      </c>
      <c r="Q28" s="169">
        <f>'4 Utsläpp per FV'!Q28</f>
        <v>0.78527017689783651</v>
      </c>
      <c r="R28" s="169">
        <f>'4 Utsläpp per FV'!R28</f>
        <v>0.7536340644399222</v>
      </c>
      <c r="S28" s="169">
        <f>'4 Utsläpp per FV'!S28</f>
        <v>0.80813414684170537</v>
      </c>
      <c r="T28" s="169">
        <f>'4 Utsläpp per FV'!T28</f>
        <v>0.79266831283653671</v>
      </c>
      <c r="U28" s="169">
        <f>'4 Utsläpp per FV'!U28</f>
        <v>0.63959894180930787</v>
      </c>
      <c r="V28" s="169">
        <f>'4 Utsläpp per FV'!V28</f>
        <v>0.64095839933003351</v>
      </c>
      <c r="W28" s="169">
        <f>'4 Utsläpp per FV'!W28</f>
        <v>0.76772768468840569</v>
      </c>
      <c r="X28" s="169">
        <f>'4 Utsläpp per FV'!X28</f>
        <v>0.74505087292632988</v>
      </c>
      <c r="Y28" s="169">
        <f>'4 Utsläpp per FV'!Y28</f>
        <v>0.59436897271413769</v>
      </c>
      <c r="Z28" s="169">
        <f>'4 Utsläpp per FV'!Z28</f>
        <v>0.56656489113582009</v>
      </c>
      <c r="AA28" s="169">
        <f>'4 Utsläpp per FV'!AA28</f>
        <v>0.60936320355415996</v>
      </c>
      <c r="AB28" s="169">
        <f>'4 Utsläpp per FV'!AB28</f>
        <v>0.7372871847431135</v>
      </c>
      <c r="AC28" s="169">
        <f>'4 Utsläpp per FV'!AC28</f>
        <v>0.59549530419047003</v>
      </c>
      <c r="AD28" s="169">
        <f>'4 Utsläpp per FV'!AD28</f>
        <v>0.58117672418939959</v>
      </c>
      <c r="AE28" s="169">
        <f>'4 Utsläpp per FV'!AE28</f>
        <v>0.62141040929924873</v>
      </c>
      <c r="AF28" s="169">
        <f>'4 Utsläpp per FV'!AF28</f>
        <v>0.67876844622114074</v>
      </c>
      <c r="AG28" s="169">
        <f>'4 Utsläpp per FV'!AG28</f>
        <v>0.57079971935704499</v>
      </c>
      <c r="AH28" s="169">
        <f>'4 Utsläpp per FV'!AH28</f>
        <v>0.5545352351317121</v>
      </c>
      <c r="AI28" s="169">
        <f>'4 Utsläpp per FV'!AI28</f>
        <v>0.61408815323932364</v>
      </c>
      <c r="AJ28" s="169">
        <f>'4 Utsläpp per FV'!AJ28</f>
        <v>0.64706717897522115</v>
      </c>
      <c r="AK28" s="169">
        <f>'4 Utsläpp per FV'!AK28</f>
        <v>0.53273980220262573</v>
      </c>
      <c r="AL28" s="169">
        <f>'4 Utsläpp per FV'!AL28</f>
        <v>0.52358471907616111</v>
      </c>
      <c r="AM28" s="169">
        <f>'4 Utsläpp per FV'!AM28</f>
        <v>0.62430632188538027</v>
      </c>
      <c r="AN28" s="169">
        <f>'4 Utsläpp per FV'!AN28</f>
        <v>0.58668158455625175</v>
      </c>
      <c r="AO28" s="169">
        <f>'4 Utsläpp per FV'!AO28</f>
        <v>0.50537209687522056</v>
      </c>
      <c r="AP28" s="169">
        <f>'4 Utsläpp per FV'!AP28</f>
        <v>0.5030468209499912</v>
      </c>
      <c r="AQ28" s="169">
        <f>'4 Utsläpp per FV'!AQ28</f>
        <v>0.52244046633986596</v>
      </c>
      <c r="AR28" s="169">
        <f>'4 Utsläpp per FV'!AR28</f>
        <v>0.54514484013796938</v>
      </c>
      <c r="AS28" s="169">
        <f>'4 Utsläpp per FV'!AS28</f>
        <v>0.46920529359800767</v>
      </c>
      <c r="AT28" s="169">
        <f>'4 Utsläpp per FV'!AT28</f>
        <v>0.47280088792812985</v>
      </c>
      <c r="AU28" s="169">
        <f>'4 Utsläpp per FV'!AU28</f>
        <v>0.48948567503813162</v>
      </c>
      <c r="AV28" s="169">
        <f>'4 Utsläpp per FV'!AV28</f>
        <v>0.52863612288944728</v>
      </c>
      <c r="AW28" s="169">
        <f>'4 Utsläpp per FV'!AW28</f>
        <v>0.4655830316339305</v>
      </c>
      <c r="AX28" s="169">
        <f>'4 Utsläpp per FV'!AX28</f>
        <v>0.45787819560148924</v>
      </c>
      <c r="AY28" s="169">
        <f>'4 Utsläpp per FV'!AY28</f>
        <v>0.48367343573602239</v>
      </c>
      <c r="AZ28" s="169">
        <f>'4 Utsläpp per FV'!AZ28</f>
        <v>0.51581766194644252</v>
      </c>
      <c r="BA28" s="294">
        <f>'4 Utsläpp per FV'!BA28</f>
        <v>0.43175926017363797</v>
      </c>
      <c r="BC28" s="368">
        <f t="shared" si="10"/>
        <v>-7.0799468590273751E-2</v>
      </c>
      <c r="BD28" s="369">
        <f t="shared" si="11"/>
        <v>-7.1564701535436592E-2</v>
      </c>
      <c r="BE28" s="369">
        <f t="shared" si="12"/>
        <v>-6.0125482881976389E-2</v>
      </c>
      <c r="BF28" s="369">
        <f t="shared" si="13"/>
        <v>-6.3078558084541769E-2</v>
      </c>
      <c r="BG28" s="369">
        <f t="shared" si="14"/>
        <v>-3.0283176200189166E-2</v>
      </c>
      <c r="BH28" s="369">
        <f t="shared" si="15"/>
        <v>-7.7199938140095625E-3</v>
      </c>
      <c r="BI28" s="369">
        <f t="shared" si="1"/>
        <v>-3.1562318742745288E-2</v>
      </c>
      <c r="BJ28" s="369">
        <f t="shared" si="2"/>
        <v>-1.1874176505076384E-2</v>
      </c>
      <c r="BK28" s="369">
        <f t="shared" si="3"/>
        <v>-2.424817447763683E-2</v>
      </c>
      <c r="BL28" s="401">
        <f t="shared" si="3"/>
        <v>-7.2648204857445942E-2</v>
      </c>
    </row>
    <row r="29" spans="1:64" s="101" customFormat="1" ht="13.8" x14ac:dyDescent="0.3">
      <c r="A29" s="133">
        <v>25</v>
      </c>
      <c r="B29" s="101" t="s">
        <v>129</v>
      </c>
      <c r="C29" s="101" t="s">
        <v>161</v>
      </c>
      <c r="D29" s="169">
        <f>'4 Utsläpp per FV'!D29</f>
        <v>2.7873117288238194</v>
      </c>
      <c r="E29" s="169">
        <f>'4 Utsläpp per FV'!E29</f>
        <v>2.7189788612958123</v>
      </c>
      <c r="F29" s="169">
        <f>'4 Utsläpp per FV'!F29</f>
        <v>3.4491219907994015</v>
      </c>
      <c r="G29" s="169">
        <f>'4 Utsläpp per FV'!G29</f>
        <v>2.6325432102366846</v>
      </c>
      <c r="H29" s="169">
        <f>'4 Utsläpp per FV'!H29</f>
        <v>2.8127569837314237</v>
      </c>
      <c r="I29" s="169">
        <f>'4 Utsläpp per FV'!I29</f>
        <v>2.8650816306072384</v>
      </c>
      <c r="J29" s="169">
        <f>'4 Utsläpp per FV'!J29</f>
        <v>3.6425420322096009</v>
      </c>
      <c r="K29" s="169">
        <f>'4 Utsläpp per FV'!K29</f>
        <v>2.7286458911439535</v>
      </c>
      <c r="L29" s="169">
        <f>'4 Utsläpp per FV'!L29</f>
        <v>2.5951811814309127</v>
      </c>
      <c r="M29" s="169">
        <f>'4 Utsläpp per FV'!M29</f>
        <v>2.4871651975483626</v>
      </c>
      <c r="N29" s="169">
        <f>'4 Utsläpp per FV'!N29</f>
        <v>3.081232092386212</v>
      </c>
      <c r="O29" s="169">
        <f>'4 Utsläpp per FV'!O29</f>
        <v>2.3359109749162799</v>
      </c>
      <c r="P29" s="169">
        <f>'4 Utsläpp per FV'!P29</f>
        <v>2.5648478034965696</v>
      </c>
      <c r="Q29" s="169">
        <f>'4 Utsläpp per FV'!Q29</f>
        <v>2.4385710937508738</v>
      </c>
      <c r="R29" s="169">
        <f>'4 Utsläpp per FV'!R29</f>
        <v>2.8594902348187832</v>
      </c>
      <c r="S29" s="169">
        <f>'4 Utsläpp per FV'!S29</f>
        <v>2.2349065604807676</v>
      </c>
      <c r="T29" s="169">
        <f>'4 Utsläpp per FV'!T29</f>
        <v>2.203011287458652</v>
      </c>
      <c r="U29" s="169">
        <f>'4 Utsläpp per FV'!U29</f>
        <v>2.1414777699031342</v>
      </c>
      <c r="V29" s="169">
        <f>'4 Utsläpp per FV'!V29</f>
        <v>2.7045288805780618</v>
      </c>
      <c r="W29" s="169">
        <f>'4 Utsläpp per FV'!W29</f>
        <v>1.9895938180494397</v>
      </c>
      <c r="X29" s="169">
        <f>'4 Utsläpp per FV'!X29</f>
        <v>1.8892035615897538</v>
      </c>
      <c r="Y29" s="169">
        <f>'4 Utsläpp per FV'!Y29</f>
        <v>1.9577657430130704</v>
      </c>
      <c r="Z29" s="169">
        <f>'4 Utsläpp per FV'!Z29</f>
        <v>2.5019993110694418</v>
      </c>
      <c r="AA29" s="169">
        <f>'4 Utsläpp per FV'!AA29</f>
        <v>1.7540535898811238</v>
      </c>
      <c r="AB29" s="169">
        <f>'4 Utsläpp per FV'!AB29</f>
        <v>1.8227674196006634</v>
      </c>
      <c r="AC29" s="169">
        <f>'4 Utsläpp per FV'!AC29</f>
        <v>1.7918016002375881</v>
      </c>
      <c r="AD29" s="169">
        <f>'4 Utsläpp per FV'!AD29</f>
        <v>2.2418773068840641</v>
      </c>
      <c r="AE29" s="169">
        <f>'4 Utsläpp per FV'!AE29</f>
        <v>1.6511049194654646</v>
      </c>
      <c r="AF29" s="169">
        <f>'4 Utsläpp per FV'!AF29</f>
        <v>1.7458982801743268</v>
      </c>
      <c r="AG29" s="169">
        <f>'4 Utsläpp per FV'!AG29</f>
        <v>1.6610900046524875</v>
      </c>
      <c r="AH29" s="169">
        <f>'4 Utsläpp per FV'!AH29</f>
        <v>2.022240387165283</v>
      </c>
      <c r="AI29" s="169">
        <f>'4 Utsläpp per FV'!AI29</f>
        <v>1.5234591998821847</v>
      </c>
      <c r="AJ29" s="169">
        <f>'4 Utsläpp per FV'!AJ29</f>
        <v>1.4855398680429004</v>
      </c>
      <c r="AK29" s="169">
        <f>'4 Utsläpp per FV'!AK29</f>
        <v>1.4675874546570857</v>
      </c>
      <c r="AL29" s="169">
        <f>'4 Utsläpp per FV'!AL29</f>
        <v>1.9080916013106757</v>
      </c>
      <c r="AM29" s="169">
        <f>'4 Utsläpp per FV'!AM29</f>
        <v>1.380306616758848</v>
      </c>
      <c r="AN29" s="169">
        <f>'4 Utsläpp per FV'!AN29</f>
        <v>1.3384259368313061</v>
      </c>
      <c r="AO29" s="169">
        <f>'4 Utsläpp per FV'!AO29</f>
        <v>1.3564133230781656</v>
      </c>
      <c r="AP29" s="169">
        <f>'4 Utsläpp per FV'!AP29</f>
        <v>1.6979732565720889</v>
      </c>
      <c r="AQ29" s="169">
        <f>'4 Utsläpp per FV'!AQ29</f>
        <v>1.246481886540042</v>
      </c>
      <c r="AR29" s="169">
        <f>'4 Utsläpp per FV'!AR29</f>
        <v>1.2509264842991838</v>
      </c>
      <c r="AS29" s="169">
        <f>'4 Utsläpp per FV'!AS29</f>
        <v>1.2895151325009055</v>
      </c>
      <c r="AT29" s="169">
        <f>'4 Utsläpp per FV'!AT29</f>
        <v>1.6484790387285144</v>
      </c>
      <c r="AU29" s="169">
        <f>'4 Utsläpp per FV'!AU29</f>
        <v>1.166484096224345</v>
      </c>
      <c r="AV29" s="169">
        <f>'4 Utsläpp per FV'!AV29</f>
        <v>1.2113801476077954</v>
      </c>
      <c r="AW29" s="169">
        <f>'4 Utsläpp per FV'!AW29</f>
        <v>1.2756946040367565</v>
      </c>
      <c r="AX29" s="169">
        <f>'4 Utsläpp per FV'!AX29</f>
        <v>1.6530140396350514</v>
      </c>
      <c r="AY29" s="169">
        <f>'4 Utsläpp per FV'!AY29</f>
        <v>1.1751486575313663</v>
      </c>
      <c r="AZ29" s="169">
        <f>'4 Utsläpp per FV'!AZ29</f>
        <v>1.1859002992761458</v>
      </c>
      <c r="BA29" s="294">
        <f>'4 Utsläpp per FV'!BA29</f>
        <v>1.2310270055067185</v>
      </c>
      <c r="BC29" s="368">
        <f t="shared" si="10"/>
        <v>-6.5374893092161157E-2</v>
      </c>
      <c r="BD29" s="369">
        <f t="shared" si="11"/>
        <v>-4.93199155737023E-2</v>
      </c>
      <c r="BE29" s="369">
        <f t="shared" si="12"/>
        <v>-2.9148997283676037E-2</v>
      </c>
      <c r="BF29" s="369">
        <f t="shared" si="13"/>
        <v>-6.417886307016718E-2</v>
      </c>
      <c r="BG29" s="369">
        <f t="shared" si="14"/>
        <v>-3.1613637721919163E-2</v>
      </c>
      <c r="BH29" s="369">
        <f t="shared" si="15"/>
        <v>-1.0717616347274084E-2</v>
      </c>
      <c r="BI29" s="369">
        <f t="shared" si="1"/>
        <v>2.7510212747594576E-3</v>
      </c>
      <c r="BJ29" s="369">
        <f t="shared" si="2"/>
        <v>7.4279292234387118E-3</v>
      </c>
      <c r="BK29" s="369">
        <f t="shared" si="3"/>
        <v>-2.103373444080836E-2</v>
      </c>
      <c r="BL29" s="401">
        <f t="shared" si="3"/>
        <v>-3.5014335240341699E-2</v>
      </c>
    </row>
    <row r="30" spans="1:64" s="101" customFormat="1" ht="13.8" x14ac:dyDescent="0.3">
      <c r="A30" s="133">
        <v>26</v>
      </c>
      <c r="B30" s="101" t="s">
        <v>129</v>
      </c>
      <c r="C30" s="101" t="s">
        <v>162</v>
      </c>
      <c r="D30" s="169">
        <f>'4 Utsläpp per FV'!D30</f>
        <v>2.3305674141410089</v>
      </c>
      <c r="E30" s="169">
        <f>'4 Utsläpp per FV'!E30</f>
        <v>2.3734490354505304</v>
      </c>
      <c r="F30" s="169">
        <f>'4 Utsläpp per FV'!F30</f>
        <v>3.1090302351343508</v>
      </c>
      <c r="G30" s="169">
        <f>'4 Utsläpp per FV'!G30</f>
        <v>2.3810751437727764</v>
      </c>
      <c r="H30" s="169">
        <f>'4 Utsläpp per FV'!H30</f>
        <v>2.356371040125945</v>
      </c>
      <c r="I30" s="169">
        <f>'4 Utsläpp per FV'!I30</f>
        <v>2.5749547376629036</v>
      </c>
      <c r="J30" s="169">
        <f>'4 Utsläpp per FV'!J30</f>
        <v>2.9907504102540114</v>
      </c>
      <c r="K30" s="169">
        <f>'4 Utsläpp per FV'!K30</f>
        <v>2.190133881926144</v>
      </c>
      <c r="L30" s="169">
        <f>'4 Utsläpp per FV'!L30</f>
        <v>2.2014099194675811</v>
      </c>
      <c r="M30" s="169">
        <f>'4 Utsläpp per FV'!M30</f>
        <v>2.422006904178382</v>
      </c>
      <c r="N30" s="169">
        <f>'4 Utsläpp per FV'!N30</f>
        <v>2.6385438380987374</v>
      </c>
      <c r="O30" s="169">
        <f>'4 Utsläpp per FV'!O30</f>
        <v>2.0894276529669926</v>
      </c>
      <c r="P30" s="169">
        <f>'4 Utsläpp per FV'!P30</f>
        <v>2.2819571102570646</v>
      </c>
      <c r="Q30" s="169">
        <f>'4 Utsläpp per FV'!Q30</f>
        <v>2.4685550477913067</v>
      </c>
      <c r="R30" s="169">
        <f>'4 Utsläpp per FV'!R30</f>
        <v>2.5732368488901205</v>
      </c>
      <c r="S30" s="169">
        <f>'4 Utsläpp per FV'!S30</f>
        <v>1.9958175662081699</v>
      </c>
      <c r="T30" s="169">
        <f>'4 Utsläpp per FV'!T30</f>
        <v>2.1354941416289011</v>
      </c>
      <c r="U30" s="169">
        <f>'4 Utsläpp per FV'!U30</f>
        <v>2.2018679136615815</v>
      </c>
      <c r="V30" s="169">
        <f>'4 Utsläpp per FV'!V30</f>
        <v>2.5579040046763053</v>
      </c>
      <c r="W30" s="169">
        <f>'4 Utsläpp per FV'!W30</f>
        <v>2.0418495062244575</v>
      </c>
      <c r="X30" s="169">
        <f>'4 Utsläpp per FV'!X30</f>
        <v>2.0471335874348444</v>
      </c>
      <c r="Y30" s="169">
        <f>'4 Utsläpp per FV'!Y30</f>
        <v>2.2256139322783999</v>
      </c>
      <c r="Z30" s="169">
        <f>'4 Utsläpp per FV'!Z30</f>
        <v>2.4689427309602983</v>
      </c>
      <c r="AA30" s="169">
        <f>'4 Utsläpp per FV'!AA30</f>
        <v>1.9256146051118008</v>
      </c>
      <c r="AB30" s="169">
        <f>'4 Utsläpp per FV'!AB30</f>
        <v>1.8664859559263638</v>
      </c>
      <c r="AC30" s="169">
        <f>'4 Utsläpp per FV'!AC30</f>
        <v>2.099757857129446</v>
      </c>
      <c r="AD30" s="169">
        <f>'4 Utsläpp per FV'!AD30</f>
        <v>2.23597270609294</v>
      </c>
      <c r="AE30" s="169">
        <f>'4 Utsläpp per FV'!AE30</f>
        <v>1.8088046141357161</v>
      </c>
      <c r="AF30" s="169">
        <f>'4 Utsläpp per FV'!AF30</f>
        <v>1.7366200785603561</v>
      </c>
      <c r="AG30" s="169">
        <f>'4 Utsläpp per FV'!AG30</f>
        <v>1.9329504722557382</v>
      </c>
      <c r="AH30" s="169">
        <f>'4 Utsläpp per FV'!AH30</f>
        <v>2.1125120757932656</v>
      </c>
      <c r="AI30" s="169">
        <f>'4 Utsläpp per FV'!AI30</f>
        <v>1.6708483772998854</v>
      </c>
      <c r="AJ30" s="169">
        <f>'4 Utsläpp per FV'!AJ30</f>
        <v>1.5816196142568264</v>
      </c>
      <c r="AK30" s="169">
        <f>'4 Utsläpp per FV'!AK30</f>
        <v>1.6999619790840923</v>
      </c>
      <c r="AL30" s="169">
        <f>'4 Utsläpp per FV'!AL30</f>
        <v>1.8573673433168068</v>
      </c>
      <c r="AM30" s="169">
        <f>'4 Utsläpp per FV'!AM30</f>
        <v>1.5009637862575607</v>
      </c>
      <c r="AN30" s="169">
        <f>'4 Utsläpp per FV'!AN30</f>
        <v>1.4793936455092012</v>
      </c>
      <c r="AO30" s="169">
        <f>'4 Utsläpp per FV'!AO30</f>
        <v>1.5285408429703511</v>
      </c>
      <c r="AP30" s="169">
        <f>'4 Utsläpp per FV'!AP30</f>
        <v>1.6387042200668402</v>
      </c>
      <c r="AQ30" s="169">
        <f>'4 Utsläpp per FV'!AQ30</f>
        <v>1.2880789371594272</v>
      </c>
      <c r="AR30" s="169">
        <f>'4 Utsläpp per FV'!AR30</f>
        <v>1.3808341544592075</v>
      </c>
      <c r="AS30" s="169">
        <f>'4 Utsläpp per FV'!AS30</f>
        <v>1.3838544411953781</v>
      </c>
      <c r="AT30" s="169">
        <f>'4 Utsläpp per FV'!AT30</f>
        <v>1.5576337997602057</v>
      </c>
      <c r="AU30" s="169">
        <f>'4 Utsläpp per FV'!AU30</f>
        <v>1.1894609268311964</v>
      </c>
      <c r="AV30" s="169">
        <f>'4 Utsläpp per FV'!AV30</f>
        <v>1.3254013430337241</v>
      </c>
      <c r="AW30" s="169">
        <f>'4 Utsläpp per FV'!AW30</f>
        <v>1.4709435728671152</v>
      </c>
      <c r="AX30" s="169">
        <f>'4 Utsläpp per FV'!AX30</f>
        <v>1.5921039365006309</v>
      </c>
      <c r="AY30" s="169">
        <f>'4 Utsläpp per FV'!AY30</f>
        <v>1.2751189734008748</v>
      </c>
      <c r="AZ30" s="169">
        <f>'4 Utsläpp per FV'!AZ30</f>
        <v>1.3285681792230688</v>
      </c>
      <c r="BA30" s="294">
        <f>'4 Utsläpp per FV'!BA30</f>
        <v>1.4607763935237958</v>
      </c>
      <c r="BC30" s="368">
        <f t="shared" si="10"/>
        <v>-6.6621545488705802E-2</v>
      </c>
      <c r="BD30" s="369">
        <f t="shared" si="11"/>
        <v>-9.465654937542245E-2</v>
      </c>
      <c r="BE30" s="369">
        <f t="shared" si="12"/>
        <v>-4.9472271636261445E-2</v>
      </c>
      <c r="BF30" s="369">
        <f t="shared" si="13"/>
        <v>-7.6562085974102634E-2</v>
      </c>
      <c r="BG30" s="369">
        <f t="shared" si="14"/>
        <v>-4.0144438234288371E-2</v>
      </c>
      <c r="BH30" s="369">
        <f t="shared" si="15"/>
        <v>6.2932291922631167E-2</v>
      </c>
      <c r="BI30" s="369">
        <f t="shared" si="1"/>
        <v>2.2129807882784736E-2</v>
      </c>
      <c r="BJ30" s="369">
        <f t="shared" si="2"/>
        <v>7.2014174351970661E-2</v>
      </c>
      <c r="BK30" s="369">
        <f t="shared" si="3"/>
        <v>2.3893413161149013E-3</v>
      </c>
      <c r="BL30" s="401">
        <f t="shared" si="3"/>
        <v>-6.9120118071570591E-3</v>
      </c>
    </row>
    <row r="31" spans="1:64" s="101" customFormat="1" ht="13.8" x14ac:dyDescent="0.3">
      <c r="A31" s="133">
        <v>27</v>
      </c>
      <c r="B31" s="101" t="s">
        <v>129</v>
      </c>
      <c r="C31" s="101" t="s">
        <v>163</v>
      </c>
      <c r="D31" s="169">
        <f>'4 Utsläpp per FV'!D31</f>
        <v>3.193971909237538</v>
      </c>
      <c r="E31" s="169">
        <f>'4 Utsläpp per FV'!E31</f>
        <v>3.2394980631351205</v>
      </c>
      <c r="F31" s="169">
        <f>'4 Utsläpp per FV'!F31</f>
        <v>3.902678623962847</v>
      </c>
      <c r="G31" s="169">
        <f>'4 Utsläpp per FV'!G31</f>
        <v>3.4724734344675419</v>
      </c>
      <c r="H31" s="169">
        <f>'4 Utsläpp per FV'!H31</f>
        <v>3.8650426251707724</v>
      </c>
      <c r="I31" s="169">
        <f>'4 Utsläpp per FV'!I31</f>
        <v>3.6141509273815013</v>
      </c>
      <c r="J31" s="169">
        <f>'4 Utsläpp per FV'!J31</f>
        <v>4.2600094689392165</v>
      </c>
      <c r="K31" s="169">
        <f>'4 Utsläpp per FV'!K31</f>
        <v>3.5282244576609672</v>
      </c>
      <c r="L31" s="169">
        <f>'4 Utsläpp per FV'!L31</f>
        <v>4.0899068188402179</v>
      </c>
      <c r="M31" s="169">
        <f>'4 Utsläpp per FV'!M31</f>
        <v>3.7416833386958315</v>
      </c>
      <c r="N31" s="169">
        <f>'4 Utsläpp per FV'!N31</f>
        <v>4.4104573015196973</v>
      </c>
      <c r="O31" s="169">
        <f>'4 Utsläpp per FV'!O31</f>
        <v>3.7469877751829395</v>
      </c>
      <c r="P31" s="169">
        <f>'4 Utsläpp per FV'!P31</f>
        <v>3.9416822287006523</v>
      </c>
      <c r="Q31" s="169">
        <f>'4 Utsläpp per FV'!Q31</f>
        <v>3.6491278610264812</v>
      </c>
      <c r="R31" s="169">
        <f>'4 Utsläpp per FV'!R31</f>
        <v>4.2806425764367857</v>
      </c>
      <c r="S31" s="169">
        <f>'4 Utsläpp per FV'!S31</f>
        <v>3.5459792108065908</v>
      </c>
      <c r="T31" s="169">
        <f>'4 Utsläpp per FV'!T31</f>
        <v>3.8234369230889871</v>
      </c>
      <c r="U31" s="169">
        <f>'4 Utsläpp per FV'!U31</f>
        <v>3.3390711499636092</v>
      </c>
      <c r="V31" s="169">
        <f>'4 Utsläpp per FV'!V31</f>
        <v>4.1380337149636137</v>
      </c>
      <c r="W31" s="169">
        <f>'4 Utsläpp per FV'!W31</f>
        <v>3.522364587562921</v>
      </c>
      <c r="X31" s="169">
        <f>'4 Utsläpp per FV'!X31</f>
        <v>4.0534591038592875</v>
      </c>
      <c r="Y31" s="169">
        <f>'4 Utsläpp per FV'!Y31</f>
        <v>3.7442872368423696</v>
      </c>
      <c r="Z31" s="169">
        <f>'4 Utsläpp per FV'!Z31</f>
        <v>4.4713046649911998</v>
      </c>
      <c r="AA31" s="169">
        <f>'4 Utsläpp per FV'!AA31</f>
        <v>3.6097267357635143</v>
      </c>
      <c r="AB31" s="169">
        <f>'4 Utsläpp per FV'!AB31</f>
        <v>3.335189463291389</v>
      </c>
      <c r="AC31" s="169">
        <f>'4 Utsläpp per FV'!AC31</f>
        <v>3.1543258501037617</v>
      </c>
      <c r="AD31" s="169">
        <f>'4 Utsläpp per FV'!AD31</f>
        <v>3.766787200716454</v>
      </c>
      <c r="AE31" s="169">
        <f>'4 Utsläpp per FV'!AE31</f>
        <v>3.1348908900455363</v>
      </c>
      <c r="AF31" s="169">
        <f>'4 Utsläpp per FV'!AF31</f>
        <v>3.2285769027822848</v>
      </c>
      <c r="AG31" s="169">
        <f>'4 Utsläpp per FV'!AG31</f>
        <v>2.9616022699921278</v>
      </c>
      <c r="AH31" s="169">
        <f>'4 Utsläpp per FV'!AH31</f>
        <v>3.4595254585488604</v>
      </c>
      <c r="AI31" s="169">
        <f>'4 Utsläpp per FV'!AI31</f>
        <v>2.9440371090789057</v>
      </c>
      <c r="AJ31" s="169">
        <f>'4 Utsläpp per FV'!AJ31</f>
        <v>2.8843913217552477</v>
      </c>
      <c r="AK31" s="169">
        <f>'4 Utsläpp per FV'!AK31</f>
        <v>2.6724972009240675</v>
      </c>
      <c r="AL31" s="169">
        <f>'4 Utsläpp per FV'!AL31</f>
        <v>3.3553587043725663</v>
      </c>
      <c r="AM31" s="169">
        <f>'4 Utsläpp per FV'!AM31</f>
        <v>2.8370495431066565</v>
      </c>
      <c r="AN31" s="169">
        <f>'4 Utsläpp per FV'!AN31</f>
        <v>2.8455217090521461</v>
      </c>
      <c r="AO31" s="169">
        <f>'4 Utsläpp per FV'!AO31</f>
        <v>2.6271288540632054</v>
      </c>
      <c r="AP31" s="169">
        <f>'4 Utsläpp per FV'!AP31</f>
        <v>3.2386938709248754</v>
      </c>
      <c r="AQ31" s="169">
        <f>'4 Utsläpp per FV'!AQ31</f>
        <v>2.769628300583296</v>
      </c>
      <c r="AR31" s="169">
        <f>'4 Utsläpp per FV'!AR31</f>
        <v>2.7844216860152624</v>
      </c>
      <c r="AS31" s="169">
        <f>'4 Utsläpp per FV'!AS31</f>
        <v>2.7060846156245426</v>
      </c>
      <c r="AT31" s="169">
        <f>'4 Utsläpp per FV'!AT31</f>
        <v>3.3598014811308152</v>
      </c>
      <c r="AU31" s="169">
        <f>'4 Utsläpp per FV'!AU31</f>
        <v>2.8379664537605085</v>
      </c>
      <c r="AV31" s="169">
        <f>'4 Utsläpp per FV'!AV31</f>
        <v>2.7928244555385753</v>
      </c>
      <c r="AW31" s="169">
        <f>'4 Utsläpp per FV'!AW31</f>
        <v>2.7131494295656937</v>
      </c>
      <c r="AX31" s="169">
        <f>'4 Utsläpp per FV'!AX31</f>
        <v>3.322100285553756</v>
      </c>
      <c r="AY31" s="169">
        <f>'4 Utsläpp per FV'!AY31</f>
        <v>2.9352305259274072</v>
      </c>
      <c r="AZ31" s="169">
        <f>'4 Utsläpp per FV'!AZ31</f>
        <v>2.8136975472900758</v>
      </c>
      <c r="BA31" s="294">
        <f>'4 Utsläpp per FV'!BA31</f>
        <v>2.8403659361832716</v>
      </c>
      <c r="BC31" s="368">
        <f t="shared" si="10"/>
        <v>-2.1472344717143765E-2</v>
      </c>
      <c r="BD31" s="369">
        <f t="shared" si="11"/>
        <v>3.0054011792844282E-2</v>
      </c>
      <c r="BE31" s="369">
        <f t="shared" si="12"/>
        <v>3.7393966528659561E-2</v>
      </c>
      <c r="BF31" s="369">
        <f t="shared" si="13"/>
        <v>2.4674124380813289E-2</v>
      </c>
      <c r="BG31" s="369">
        <f t="shared" si="14"/>
        <v>3.0177790833607609E-3</v>
      </c>
      <c r="BH31" s="369">
        <f t="shared" si="15"/>
        <v>2.6107143510443187E-3</v>
      </c>
      <c r="BI31" s="369">
        <f t="shared" si="1"/>
        <v>-1.1221256907229527E-2</v>
      </c>
      <c r="BJ31" s="369">
        <f t="shared" si="2"/>
        <v>3.4272453093311617E-2</v>
      </c>
      <c r="BK31" s="369">
        <f t="shared" si="3"/>
        <v>7.4738287650362167E-3</v>
      </c>
      <c r="BL31" s="401">
        <f t="shared" si="3"/>
        <v>4.6888868424007857E-2</v>
      </c>
    </row>
    <row r="32" spans="1:64" s="101" customFormat="1" ht="13.8" x14ac:dyDescent="0.3">
      <c r="A32" s="133">
        <v>28</v>
      </c>
      <c r="B32" s="101" t="s">
        <v>129</v>
      </c>
      <c r="C32" s="101" t="s">
        <v>164</v>
      </c>
      <c r="D32" s="169">
        <f>'4 Utsläpp per FV'!D32</f>
        <v>1.7718327604148858</v>
      </c>
      <c r="E32" s="169">
        <f>'4 Utsläpp per FV'!E32</f>
        <v>2.1560302823395334</v>
      </c>
      <c r="F32" s="169">
        <f>'4 Utsläpp per FV'!F32</f>
        <v>2.1017320296203308</v>
      </c>
      <c r="G32" s="169">
        <f>'4 Utsläpp per FV'!G32</f>
        <v>2.0296500464484919</v>
      </c>
      <c r="H32" s="169">
        <f>'4 Utsläpp per FV'!H32</f>
        <v>1.7845736131777095</v>
      </c>
      <c r="I32" s="169">
        <f>'4 Utsläpp per FV'!I32</f>
        <v>2.0041125284301136</v>
      </c>
      <c r="J32" s="169">
        <f>'4 Utsläpp per FV'!J32</f>
        <v>1.9931665280226587</v>
      </c>
      <c r="K32" s="169">
        <f>'4 Utsläpp per FV'!K32</f>
        <v>1.8843403356260899</v>
      </c>
      <c r="L32" s="169">
        <f>'4 Utsläpp per FV'!L32</f>
        <v>1.7842356513086153</v>
      </c>
      <c r="M32" s="169">
        <f>'4 Utsläpp per FV'!M32</f>
        <v>1.9115185804077275</v>
      </c>
      <c r="N32" s="169">
        <f>'4 Utsläpp per FV'!N32</f>
        <v>1.8963284209146289</v>
      </c>
      <c r="O32" s="169">
        <f>'4 Utsläpp per FV'!O32</f>
        <v>1.8027747754431005</v>
      </c>
      <c r="P32" s="169">
        <f>'4 Utsläpp per FV'!P32</f>
        <v>1.5791191554751052</v>
      </c>
      <c r="Q32" s="169">
        <f>'4 Utsläpp per FV'!Q32</f>
        <v>1.8063289065966142</v>
      </c>
      <c r="R32" s="169">
        <f>'4 Utsläpp per FV'!R32</f>
        <v>1.750051540753746</v>
      </c>
      <c r="S32" s="169">
        <f>'4 Utsläpp per FV'!S32</f>
        <v>1.7683388281585921</v>
      </c>
      <c r="T32" s="169">
        <f>'4 Utsläpp per FV'!T32</f>
        <v>1.5018653768791568</v>
      </c>
      <c r="U32" s="169">
        <f>'4 Utsläpp per FV'!U32</f>
        <v>1.687735794306557</v>
      </c>
      <c r="V32" s="169">
        <f>'4 Utsläpp per FV'!V32</f>
        <v>1.6847533652225379</v>
      </c>
      <c r="W32" s="169">
        <f>'4 Utsläpp per FV'!W32</f>
        <v>1.7452600091977013</v>
      </c>
      <c r="X32" s="169">
        <f>'4 Utsläpp per FV'!X32</f>
        <v>1.3790264523400393</v>
      </c>
      <c r="Y32" s="169">
        <f>'4 Utsläpp per FV'!Y32</f>
        <v>1.562426206223809</v>
      </c>
      <c r="Z32" s="169">
        <f>'4 Utsläpp per FV'!Z32</f>
        <v>1.6801774698577303</v>
      </c>
      <c r="AA32" s="169">
        <f>'4 Utsläpp per FV'!AA32</f>
        <v>1.6544720619977624</v>
      </c>
      <c r="AB32" s="169">
        <f>'4 Utsläpp per FV'!AB32</f>
        <v>1.2995305694880463</v>
      </c>
      <c r="AC32" s="169">
        <f>'4 Utsläpp per FV'!AC32</f>
        <v>1.6247139953463843</v>
      </c>
      <c r="AD32" s="169">
        <f>'4 Utsläpp per FV'!AD32</f>
        <v>1.631484372225898</v>
      </c>
      <c r="AE32" s="169">
        <f>'4 Utsläpp per FV'!AE32</f>
        <v>1.629095175609705</v>
      </c>
      <c r="AF32" s="169">
        <f>'4 Utsläpp per FV'!AF32</f>
        <v>1.2486975628368326</v>
      </c>
      <c r="AG32" s="169">
        <f>'4 Utsläpp per FV'!AG32</f>
        <v>1.5440994661663356</v>
      </c>
      <c r="AH32" s="169">
        <f>'4 Utsläpp per FV'!AH32</f>
        <v>1.4932385806029271</v>
      </c>
      <c r="AI32" s="169">
        <f>'4 Utsläpp per FV'!AI32</f>
        <v>1.5664119269034724</v>
      </c>
      <c r="AJ32" s="169">
        <f>'4 Utsläpp per FV'!AJ32</f>
        <v>1.2164916835065203</v>
      </c>
      <c r="AK32" s="169">
        <f>'4 Utsläpp per FV'!AK32</f>
        <v>1.3581657219177294</v>
      </c>
      <c r="AL32" s="169">
        <f>'4 Utsläpp per FV'!AL32</f>
        <v>1.3637421370531435</v>
      </c>
      <c r="AM32" s="169">
        <f>'4 Utsläpp per FV'!AM32</f>
        <v>1.4286426688457334</v>
      </c>
      <c r="AN32" s="169">
        <f>'4 Utsläpp per FV'!AN32</f>
        <v>1.1214893795559395</v>
      </c>
      <c r="AO32" s="169">
        <f>'4 Utsläpp per FV'!AO32</f>
        <v>1.3950248615760681</v>
      </c>
      <c r="AP32" s="169">
        <f>'4 Utsläpp per FV'!AP32</f>
        <v>1.3515467533492473</v>
      </c>
      <c r="AQ32" s="169">
        <f>'4 Utsläpp per FV'!AQ32</f>
        <v>1.3380235438735881</v>
      </c>
      <c r="AR32" s="169">
        <f>'4 Utsläpp per FV'!AR32</f>
        <v>1.1137987284684416</v>
      </c>
      <c r="AS32" s="169">
        <f>'4 Utsläpp per FV'!AS32</f>
        <v>1.3570204514436692</v>
      </c>
      <c r="AT32" s="169">
        <f>'4 Utsläpp per FV'!AT32</f>
        <v>1.3681374558740647</v>
      </c>
      <c r="AU32" s="169">
        <f>'4 Utsläpp per FV'!AU32</f>
        <v>1.3609085328552155</v>
      </c>
      <c r="AV32" s="169">
        <f>'4 Utsläpp per FV'!AV32</f>
        <v>1.0974808925569906</v>
      </c>
      <c r="AW32" s="169">
        <f>'4 Utsläpp per FV'!AW32</f>
        <v>1.2573357265590623</v>
      </c>
      <c r="AX32" s="169">
        <f>'4 Utsläpp per FV'!AX32</f>
        <v>1.3148127550498545</v>
      </c>
      <c r="AY32" s="169">
        <f>'4 Utsläpp per FV'!AY32</f>
        <v>1.2658416418641916</v>
      </c>
      <c r="AZ32" s="169">
        <f>'4 Utsläpp per FV'!AZ32</f>
        <v>1.0336570707953301</v>
      </c>
      <c r="BA32" s="294">
        <f>'4 Utsläpp per FV'!BA32</f>
        <v>1.1275186322123167</v>
      </c>
      <c r="BC32" s="368">
        <f t="shared" si="10"/>
        <v>-6.8575335867585574E-3</v>
      </c>
      <c r="BD32" s="369">
        <f t="shared" si="11"/>
        <v>-2.7242819235108295E-2</v>
      </c>
      <c r="BE32" s="369">
        <f t="shared" si="12"/>
        <v>1.2275344884447481E-2</v>
      </c>
      <c r="BF32" s="369">
        <f t="shared" si="13"/>
        <v>1.7103577202666642E-2</v>
      </c>
      <c r="BG32" s="369">
        <f t="shared" si="14"/>
        <v>-1.4650614598823775E-2</v>
      </c>
      <c r="BH32" s="369">
        <f t="shared" si="15"/>
        <v>-7.3458528041015936E-2</v>
      </c>
      <c r="BI32" s="369">
        <f t="shared" si="1"/>
        <v>-3.8976128162606649E-2</v>
      </c>
      <c r="BJ32" s="369">
        <f t="shared" si="2"/>
        <v>-6.9855459566831812E-2</v>
      </c>
      <c r="BK32" s="369">
        <f t="shared" si="3"/>
        <v>-5.8154836402626642E-2</v>
      </c>
      <c r="BL32" s="401">
        <f t="shared" si="3"/>
        <v>-0.10324775762318839</v>
      </c>
    </row>
    <row r="33" spans="1:64" s="101" customFormat="1" ht="13.8" x14ac:dyDescent="0.3">
      <c r="A33" s="133">
        <v>29</v>
      </c>
      <c r="B33" s="101" t="s">
        <v>129</v>
      </c>
      <c r="C33" s="101" t="s">
        <v>165</v>
      </c>
      <c r="D33" s="169">
        <f>'4 Utsläpp per FV'!D33</f>
        <v>3.4777937558109353</v>
      </c>
      <c r="E33" s="169">
        <f>'4 Utsläpp per FV'!E33</f>
        <v>3.4108945994103546</v>
      </c>
      <c r="F33" s="169">
        <f>'4 Utsläpp per FV'!F33</f>
        <v>4.2687880714937023</v>
      </c>
      <c r="G33" s="169">
        <f>'4 Utsläpp per FV'!G33</f>
        <v>3.2166870883940328</v>
      </c>
      <c r="H33" s="169">
        <f>'4 Utsläpp per FV'!H33</f>
        <v>3.02378522299776</v>
      </c>
      <c r="I33" s="169">
        <f>'4 Utsläpp per FV'!I33</f>
        <v>2.8215948592249691</v>
      </c>
      <c r="J33" s="169">
        <f>'4 Utsläpp per FV'!J33</f>
        <v>3.6956087395055901</v>
      </c>
      <c r="K33" s="169">
        <f>'4 Utsläpp per FV'!K33</f>
        <v>2.680668578249902</v>
      </c>
      <c r="L33" s="169">
        <f>'4 Utsläpp per FV'!L33</f>
        <v>3.4083521813153062</v>
      </c>
      <c r="M33" s="169">
        <f>'4 Utsläpp per FV'!M33</f>
        <v>2.9723754366113431</v>
      </c>
      <c r="N33" s="169">
        <f>'4 Utsläpp per FV'!N33</f>
        <v>3.749553307758148</v>
      </c>
      <c r="O33" s="169">
        <f>'4 Utsläpp per FV'!O33</f>
        <v>2.7706131433441361</v>
      </c>
      <c r="P33" s="169">
        <f>'4 Utsläpp per FV'!P33</f>
        <v>2.6029786226954879</v>
      </c>
      <c r="Q33" s="169">
        <f>'4 Utsläpp per FV'!Q33</f>
        <v>2.5892856628715659</v>
      </c>
      <c r="R33" s="169">
        <f>'4 Utsläpp per FV'!R33</f>
        <v>3.1930944050858621</v>
      </c>
      <c r="S33" s="169">
        <f>'4 Utsläpp per FV'!S33</f>
        <v>2.5697598975717959</v>
      </c>
      <c r="T33" s="169">
        <f>'4 Utsläpp per FV'!T33</f>
        <v>2.8127666259285733</v>
      </c>
      <c r="U33" s="169">
        <f>'4 Utsläpp per FV'!U33</f>
        <v>2.8803896325494551</v>
      </c>
      <c r="V33" s="169">
        <f>'4 Utsläpp per FV'!V33</f>
        <v>3.5230059410955685</v>
      </c>
      <c r="W33" s="169">
        <f>'4 Utsläpp per FV'!W33</f>
        <v>2.9934750427967365</v>
      </c>
      <c r="X33" s="169">
        <f>'4 Utsläpp per FV'!X33</f>
        <v>2.5941043592022148</v>
      </c>
      <c r="Y33" s="169">
        <f>'4 Utsläpp per FV'!Y33</f>
        <v>2.598205056045646</v>
      </c>
      <c r="Z33" s="169">
        <f>'4 Utsläpp per FV'!Z33</f>
        <v>3.055457537169326</v>
      </c>
      <c r="AA33" s="169">
        <f>'4 Utsläpp per FV'!AA33</f>
        <v>2.5249962587593613</v>
      </c>
      <c r="AB33" s="169">
        <f>'4 Utsläpp per FV'!AB33</f>
        <v>2.6533611291544044</v>
      </c>
      <c r="AC33" s="169">
        <f>'4 Utsläpp per FV'!AC33</f>
        <v>2.6709340473960026</v>
      </c>
      <c r="AD33" s="169">
        <f>'4 Utsläpp per FV'!AD33</f>
        <v>3.0668075253614835</v>
      </c>
      <c r="AE33" s="169">
        <f>'4 Utsläpp per FV'!AE33</f>
        <v>2.5602717655352505</v>
      </c>
      <c r="AF33" s="169">
        <f>'4 Utsläpp per FV'!AF33</f>
        <v>2.4226121013470592</v>
      </c>
      <c r="AG33" s="169">
        <f>'4 Utsläpp per FV'!AG33</f>
        <v>2.5512973893686519</v>
      </c>
      <c r="AH33" s="169">
        <f>'4 Utsläpp per FV'!AH33</f>
        <v>2.9325298530574284</v>
      </c>
      <c r="AI33" s="169">
        <f>'4 Utsläpp per FV'!AI33</f>
        <v>2.5209564896480563</v>
      </c>
      <c r="AJ33" s="169">
        <f>'4 Utsläpp per FV'!AJ33</f>
        <v>2.276066910708106</v>
      </c>
      <c r="AK33" s="169">
        <f>'4 Utsläpp per FV'!AK33</f>
        <v>2.0974789849600626</v>
      </c>
      <c r="AL33" s="169">
        <f>'4 Utsläpp per FV'!AL33</f>
        <v>2.4806815841835572</v>
      </c>
      <c r="AM33" s="169">
        <f>'4 Utsläpp per FV'!AM33</f>
        <v>2.0772638809333248</v>
      </c>
      <c r="AN33" s="169">
        <f>'4 Utsläpp per FV'!AN33</f>
        <v>2.9082548713500285</v>
      </c>
      <c r="AO33" s="169">
        <f>'4 Utsläpp per FV'!AO33</f>
        <v>2.770582992157236</v>
      </c>
      <c r="AP33" s="169">
        <f>'4 Utsläpp per FV'!AP33</f>
        <v>3.2676595637018004</v>
      </c>
      <c r="AQ33" s="169">
        <f>'4 Utsläpp per FV'!AQ33</f>
        <v>2.715697260301027</v>
      </c>
      <c r="AR33" s="169">
        <f>'4 Utsläpp per FV'!AR33</f>
        <v>2.7835945441453176</v>
      </c>
      <c r="AS33" s="169">
        <f>'4 Utsläpp per FV'!AS33</f>
        <v>2.6758333140297004</v>
      </c>
      <c r="AT33" s="169">
        <f>'4 Utsläpp per FV'!AT33</f>
        <v>3.241971867900348</v>
      </c>
      <c r="AU33" s="169">
        <f>'4 Utsläpp per FV'!AU33</f>
        <v>2.6019949513595741</v>
      </c>
      <c r="AV33" s="169">
        <f>'4 Utsläpp per FV'!AV33</f>
        <v>2.8257471178652391</v>
      </c>
      <c r="AW33" s="169">
        <f>'4 Utsläpp per FV'!AW33</f>
        <v>2.5463923354235067</v>
      </c>
      <c r="AX33" s="169">
        <f>'4 Utsläpp per FV'!AX33</f>
        <v>2.995851364146763</v>
      </c>
      <c r="AY33" s="169">
        <f>'4 Utsläpp per FV'!AY33</f>
        <v>2.552323741694086</v>
      </c>
      <c r="AZ33" s="169">
        <f>'4 Utsläpp per FV'!AZ33</f>
        <v>2.6879112393141162</v>
      </c>
      <c r="BA33" s="294">
        <f>'4 Utsläpp per FV'!BA33</f>
        <v>2.8111051467341626</v>
      </c>
      <c r="BC33" s="368">
        <f t="shared" si="10"/>
        <v>-4.2864306162699872E-2</v>
      </c>
      <c r="BD33" s="369">
        <f t="shared" si="11"/>
        <v>-3.4198462343754454E-2</v>
      </c>
      <c r="BE33" s="369">
        <f t="shared" si="12"/>
        <v>-7.861190953549646E-3</v>
      </c>
      <c r="BF33" s="369">
        <f t="shared" si="13"/>
        <v>-4.1868550888786937E-2</v>
      </c>
      <c r="BG33" s="369">
        <f t="shared" si="14"/>
        <v>1.5143216101130896E-2</v>
      </c>
      <c r="BH33" s="369">
        <f t="shared" si="15"/>
        <v>-4.8374081422605686E-2</v>
      </c>
      <c r="BI33" s="369">
        <f t="shared" si="1"/>
        <v>-7.5916915316413314E-2</v>
      </c>
      <c r="BJ33" s="369">
        <f t="shared" si="2"/>
        <v>-1.9089664120806371E-2</v>
      </c>
      <c r="BK33" s="369">
        <f t="shared" si="3"/>
        <v>-4.8778561138639098E-2</v>
      </c>
      <c r="BL33" s="401">
        <f t="shared" si="3"/>
        <v>0.10395601951363465</v>
      </c>
    </row>
    <row r="34" spans="1:64" s="101" customFormat="1" ht="13.8" x14ac:dyDescent="0.3">
      <c r="A34" s="133">
        <v>30</v>
      </c>
      <c r="B34" s="101" t="s">
        <v>129</v>
      </c>
      <c r="C34" s="101" t="s">
        <v>166</v>
      </c>
      <c r="D34" s="169">
        <f>'4 Utsläpp per FV'!D34</f>
        <v>0.78099670878830085</v>
      </c>
      <c r="E34" s="169">
        <f>'4 Utsläpp per FV'!E34</f>
        <v>0.83237707909225156</v>
      </c>
      <c r="F34" s="169">
        <f>'4 Utsläpp per FV'!F34</f>
        <v>0.81918095651560741</v>
      </c>
      <c r="G34" s="169">
        <f>'4 Utsläpp per FV'!G34</f>
        <v>0.75930400452976621</v>
      </c>
      <c r="H34" s="169">
        <f>'4 Utsläpp per FV'!H34</f>
        <v>0.75419856431565613</v>
      </c>
      <c r="I34" s="169">
        <f>'4 Utsläpp per FV'!I34</f>
        <v>0.76590383351865166</v>
      </c>
      <c r="J34" s="169">
        <f>'4 Utsläpp per FV'!J34</f>
        <v>0.78655908701358723</v>
      </c>
      <c r="K34" s="169">
        <f>'4 Utsläpp per FV'!K34</f>
        <v>0.70948786621987403</v>
      </c>
      <c r="L34" s="169">
        <f>'4 Utsläpp per FV'!L34</f>
        <v>0.72138221721229667</v>
      </c>
      <c r="M34" s="169">
        <f>'4 Utsläpp per FV'!M34</f>
        <v>0.72913281222445447</v>
      </c>
      <c r="N34" s="169">
        <f>'4 Utsläpp per FV'!N34</f>
        <v>0.71529553801481383</v>
      </c>
      <c r="O34" s="169">
        <f>'4 Utsläpp per FV'!O34</f>
        <v>0.64712980928095265</v>
      </c>
      <c r="P34" s="169">
        <f>'4 Utsläpp per FV'!P34</f>
        <v>0.74558290064213606</v>
      </c>
      <c r="Q34" s="169">
        <f>'4 Utsläpp per FV'!Q34</f>
        <v>0.71409136405774154</v>
      </c>
      <c r="R34" s="169">
        <f>'4 Utsläpp per FV'!R34</f>
        <v>0.67101879958907096</v>
      </c>
      <c r="S34" s="169">
        <f>'4 Utsläpp per FV'!S34</f>
        <v>0.58735721788425976</v>
      </c>
      <c r="T34" s="169">
        <f>'4 Utsläpp per FV'!T34</f>
        <v>0.66296969121737792</v>
      </c>
      <c r="U34" s="169">
        <f>'4 Utsläpp per FV'!U34</f>
        <v>0.63126818552495356</v>
      </c>
      <c r="V34" s="169">
        <f>'4 Utsläpp per FV'!V34</f>
        <v>0.62481145889370859</v>
      </c>
      <c r="W34" s="169">
        <f>'4 Utsläpp per FV'!W34</f>
        <v>0.56219725712209678</v>
      </c>
      <c r="X34" s="169">
        <f>'4 Utsläpp per FV'!X34</f>
        <v>0.60357699405832632</v>
      </c>
      <c r="Y34" s="169">
        <f>'4 Utsläpp per FV'!Y34</f>
        <v>0.6130256118810018</v>
      </c>
      <c r="Z34" s="169">
        <f>'4 Utsläpp per FV'!Z34</f>
        <v>0.59046754171588933</v>
      </c>
      <c r="AA34" s="169">
        <f>'4 Utsläpp per FV'!AA34</f>
        <v>0.51644002980412873</v>
      </c>
      <c r="AB34" s="169">
        <f>'4 Utsläpp per FV'!AB34</f>
        <v>0.56275317989782281</v>
      </c>
      <c r="AC34" s="169">
        <f>'4 Utsläpp per FV'!AC34</f>
        <v>0.58720920680544042</v>
      </c>
      <c r="AD34" s="169">
        <f>'4 Utsläpp per FV'!AD34</f>
        <v>0.54349263428593841</v>
      </c>
      <c r="AE34" s="169">
        <f>'4 Utsläpp per FV'!AE34</f>
        <v>0.49479705353864345</v>
      </c>
      <c r="AF34" s="169">
        <f>'4 Utsläpp per FV'!AF34</f>
        <v>0.55398114146771904</v>
      </c>
      <c r="AG34" s="169">
        <f>'4 Utsläpp per FV'!AG34</f>
        <v>0.57226645076612115</v>
      </c>
      <c r="AH34" s="169">
        <f>'4 Utsläpp per FV'!AH34</f>
        <v>0.55052452845409705</v>
      </c>
      <c r="AI34" s="169">
        <f>'4 Utsläpp per FV'!AI34</f>
        <v>0.48388274880181398</v>
      </c>
      <c r="AJ34" s="169">
        <f>'4 Utsläpp per FV'!AJ34</f>
        <v>0.49663392203724094</v>
      </c>
      <c r="AK34" s="169">
        <f>'4 Utsläpp per FV'!AK34</f>
        <v>0.49713157700425464</v>
      </c>
      <c r="AL34" s="169">
        <f>'4 Utsläpp per FV'!AL34</f>
        <v>0.49630677026731113</v>
      </c>
      <c r="AM34" s="169">
        <f>'4 Utsläpp per FV'!AM34</f>
        <v>0.46684653331270815</v>
      </c>
      <c r="AN34" s="169">
        <f>'4 Utsläpp per FV'!AN34</f>
        <v>0.49039900115055973</v>
      </c>
      <c r="AO34" s="169">
        <f>'4 Utsläpp per FV'!AO34</f>
        <v>0.53229196889694796</v>
      </c>
      <c r="AP34" s="169">
        <f>'4 Utsläpp per FV'!AP34</f>
        <v>0.52089800584716539</v>
      </c>
      <c r="AQ34" s="169">
        <f>'4 Utsläpp per FV'!AQ34</f>
        <v>0.47507062526859378</v>
      </c>
      <c r="AR34" s="169">
        <f>'4 Utsläpp per FV'!AR34</f>
        <v>0.50156365440545736</v>
      </c>
      <c r="AS34" s="169">
        <f>'4 Utsläpp per FV'!AS34</f>
        <v>0.53034962005353448</v>
      </c>
      <c r="AT34" s="169">
        <f>'4 Utsläpp per FV'!AT34</f>
        <v>0.54322839879569618</v>
      </c>
      <c r="AU34" s="169">
        <f>'4 Utsläpp per FV'!AU34</f>
        <v>0.47987561774171728</v>
      </c>
      <c r="AV34" s="169">
        <f>'4 Utsläpp per FV'!AV34</f>
        <v>0.51271510607117265</v>
      </c>
      <c r="AW34" s="169">
        <f>'4 Utsläpp per FV'!AW34</f>
        <v>0.55220766794000242</v>
      </c>
      <c r="AX34" s="169">
        <f>'4 Utsläpp per FV'!AX34</f>
        <v>0.55007268975490176</v>
      </c>
      <c r="AY34" s="169">
        <f>'4 Utsläpp per FV'!AY34</f>
        <v>0.4802681754218468</v>
      </c>
      <c r="AZ34" s="169">
        <f>'4 Utsläpp per FV'!AZ34</f>
        <v>0.49025283049938834</v>
      </c>
      <c r="BA34" s="294">
        <f>'4 Utsläpp per FV'!BA34</f>
        <v>0.48366649415344698</v>
      </c>
      <c r="BC34" s="368">
        <f t="shared" si="10"/>
        <v>2.2766468179387545E-2</v>
      </c>
      <c r="BD34" s="369">
        <f t="shared" si="11"/>
        <v>-3.6490290233732736E-3</v>
      </c>
      <c r="BE34" s="369">
        <f t="shared" si="12"/>
        <v>4.2869031360973642E-2</v>
      </c>
      <c r="BF34" s="369">
        <f t="shared" si="13"/>
        <v>1.0114269789690544E-2</v>
      </c>
      <c r="BG34" s="369">
        <f t="shared" si="14"/>
        <v>2.2233372709061117E-2</v>
      </c>
      <c r="BH34" s="369">
        <f t="shared" si="15"/>
        <v>4.1214412266876943E-2</v>
      </c>
      <c r="BI34" s="369">
        <f t="shared" si="1"/>
        <v>1.2599287839845985E-2</v>
      </c>
      <c r="BJ34" s="369">
        <f t="shared" si="2"/>
        <v>8.1804047885758457E-4</v>
      </c>
      <c r="BK34" s="369">
        <f t="shared" si="3"/>
        <v>-4.3810442301784325E-2</v>
      </c>
      <c r="BL34" s="401">
        <f t="shared" si="3"/>
        <v>-0.12412209711293332</v>
      </c>
    </row>
    <row r="35" spans="1:64" s="101" customFormat="1" ht="13.8" x14ac:dyDescent="0.3">
      <c r="A35" s="133">
        <v>31</v>
      </c>
      <c r="B35" s="101" t="s">
        <v>129</v>
      </c>
      <c r="C35" s="101" t="s">
        <v>167</v>
      </c>
      <c r="D35" s="169">
        <f>'4 Utsläpp per FV'!D35</f>
        <v>6.1154644094257042</v>
      </c>
      <c r="E35" s="169">
        <f>'4 Utsläpp per FV'!E35</f>
        <v>6.0939467970552892</v>
      </c>
      <c r="F35" s="169">
        <f>'4 Utsläpp per FV'!F35</f>
        <v>6.1405519263540072</v>
      </c>
      <c r="G35" s="169">
        <f>'4 Utsläpp per FV'!G35</f>
        <v>5.5111234952224954</v>
      </c>
      <c r="H35" s="169">
        <f>'4 Utsläpp per FV'!H35</f>
        <v>6.3418918327410241</v>
      </c>
      <c r="I35" s="169">
        <f>'4 Utsläpp per FV'!I35</f>
        <v>6.1441261967992578</v>
      </c>
      <c r="J35" s="169">
        <f>'4 Utsläpp per FV'!J35</f>
        <v>6.6353377663688988</v>
      </c>
      <c r="K35" s="169">
        <f>'4 Utsläpp per FV'!K35</f>
        <v>5.6248412505424525</v>
      </c>
      <c r="L35" s="169">
        <f>'4 Utsläpp per FV'!L35</f>
        <v>6.0697076719800034</v>
      </c>
      <c r="M35" s="169">
        <f>'4 Utsläpp per FV'!M35</f>
        <v>5.93727810826047</v>
      </c>
      <c r="N35" s="169">
        <f>'4 Utsläpp per FV'!N35</f>
        <v>6.6115152274053397</v>
      </c>
      <c r="O35" s="169">
        <f>'4 Utsläpp per FV'!O35</f>
        <v>6.0905438222120667</v>
      </c>
      <c r="P35" s="169">
        <f>'4 Utsläpp per FV'!P35</f>
        <v>5.9268202944716029</v>
      </c>
      <c r="Q35" s="169">
        <f>'4 Utsläpp per FV'!Q35</f>
        <v>6.0482911191997388</v>
      </c>
      <c r="R35" s="169">
        <f>'4 Utsläpp per FV'!R35</f>
        <v>6.3584670741703686</v>
      </c>
      <c r="S35" s="169">
        <f>'4 Utsläpp per FV'!S35</f>
        <v>6.0028415412896674</v>
      </c>
      <c r="T35" s="169">
        <f>'4 Utsläpp per FV'!T35</f>
        <v>5.6414629216160117</v>
      </c>
      <c r="U35" s="169">
        <f>'4 Utsläpp per FV'!U35</f>
        <v>5.8624815599869864</v>
      </c>
      <c r="V35" s="169">
        <f>'4 Utsläpp per FV'!V35</f>
        <v>6.1032296946662568</v>
      </c>
      <c r="W35" s="169">
        <f>'4 Utsläpp per FV'!W35</f>
        <v>6.0056654647482146</v>
      </c>
      <c r="X35" s="169">
        <f>'4 Utsläpp per FV'!X35</f>
        <v>5.3517008662544603</v>
      </c>
      <c r="Y35" s="169">
        <f>'4 Utsläpp per FV'!Y35</f>
        <v>5.5269240011188607</v>
      </c>
      <c r="Z35" s="169">
        <f>'4 Utsläpp per FV'!Z35</f>
        <v>5.6735227509107915</v>
      </c>
      <c r="AA35" s="169">
        <f>'4 Utsläpp per FV'!AA35</f>
        <v>5.4262506466152267</v>
      </c>
      <c r="AB35" s="169">
        <f>'4 Utsläpp per FV'!AB35</f>
        <v>5.1376215602974815</v>
      </c>
      <c r="AC35" s="169">
        <f>'4 Utsläpp per FV'!AC35</f>
        <v>5.7574685881088721</v>
      </c>
      <c r="AD35" s="169">
        <f>'4 Utsläpp per FV'!AD35</f>
        <v>5.8183983005820776</v>
      </c>
      <c r="AE35" s="169">
        <f>'4 Utsläpp per FV'!AE35</f>
        <v>5.8014128709427384</v>
      </c>
      <c r="AF35" s="169">
        <f>'4 Utsläpp per FV'!AF35</f>
        <v>5.1699227519138056</v>
      </c>
      <c r="AG35" s="169">
        <f>'4 Utsläpp per FV'!AG35</f>
        <v>5.5315994022189248</v>
      </c>
      <c r="AH35" s="169">
        <f>'4 Utsläpp per FV'!AH35</f>
        <v>5.4187818895026192</v>
      </c>
      <c r="AI35" s="169">
        <f>'4 Utsläpp per FV'!AI35</f>
        <v>5.091961582293643</v>
      </c>
      <c r="AJ35" s="169">
        <f>'4 Utsläpp per FV'!AJ35</f>
        <v>4.6163819410857938</v>
      </c>
      <c r="AK35" s="169">
        <f>'4 Utsläpp per FV'!AK35</f>
        <v>5.1362941539506899</v>
      </c>
      <c r="AL35" s="169">
        <f>'4 Utsläpp per FV'!AL35</f>
        <v>5.1995199431404293</v>
      </c>
      <c r="AM35" s="169">
        <f>'4 Utsläpp per FV'!AM35</f>
        <v>4.6289433374693649</v>
      </c>
      <c r="AN35" s="169">
        <f>'4 Utsläpp per FV'!AN35</f>
        <v>4.5630332208525557</v>
      </c>
      <c r="AO35" s="169">
        <f>'4 Utsläpp per FV'!AO35</f>
        <v>4.9914586926407187</v>
      </c>
      <c r="AP35" s="169">
        <f>'4 Utsläpp per FV'!AP35</f>
        <v>4.6186746383240633</v>
      </c>
      <c r="AQ35" s="169">
        <f>'4 Utsläpp per FV'!AQ35</f>
        <v>4.4447068783906216</v>
      </c>
      <c r="AR35" s="169">
        <f>'4 Utsläpp per FV'!AR35</f>
        <v>4.2972880797733763</v>
      </c>
      <c r="AS35" s="169">
        <f>'4 Utsläpp per FV'!AS35</f>
        <v>4.7618501537384992</v>
      </c>
      <c r="AT35" s="169">
        <f>'4 Utsläpp per FV'!AT35</f>
        <v>4.6156122459473812</v>
      </c>
      <c r="AU35" s="169">
        <f>'4 Utsläpp per FV'!AU35</f>
        <v>4.1444724370748665</v>
      </c>
      <c r="AV35" s="169">
        <f>'4 Utsläpp per FV'!AV35</f>
        <v>3.9340955969199443</v>
      </c>
      <c r="AW35" s="169">
        <f>'4 Utsläpp per FV'!AW35</f>
        <v>4.5036006604618528</v>
      </c>
      <c r="AX35" s="169">
        <f>'4 Utsläpp per FV'!AX35</f>
        <v>4.5228600594857831</v>
      </c>
      <c r="AY35" s="169">
        <f>'4 Utsläpp per FV'!AY35</f>
        <v>4.1181887096263701</v>
      </c>
      <c r="AZ35" s="169">
        <f>'4 Utsläpp per FV'!AZ35</f>
        <v>3.7900617157178358</v>
      </c>
      <c r="BA35" s="294">
        <f>'4 Utsläpp per FV'!BA35</f>
        <v>4.875616187631465</v>
      </c>
      <c r="BC35" s="368">
        <f t="shared" si="10"/>
        <v>-5.8238703997322117E-2</v>
      </c>
      <c r="BD35" s="369">
        <f t="shared" si="11"/>
        <v>-4.6000288300642178E-2</v>
      </c>
      <c r="BE35" s="369">
        <f t="shared" si="12"/>
        <v>-6.6304570390640638E-4</v>
      </c>
      <c r="BF35" s="369">
        <f t="shared" si="13"/>
        <v>-6.7548760701283128E-2</v>
      </c>
      <c r="BG35" s="369">
        <f t="shared" si="14"/>
        <v>-8.4516671005353095E-2</v>
      </c>
      <c r="BH35" s="369">
        <f t="shared" si="15"/>
        <v>-5.4233015516856664E-2</v>
      </c>
      <c r="BI35" s="369">
        <f t="shared" si="1"/>
        <v>-2.0095315966595084E-2</v>
      </c>
      <c r="BJ35" s="369">
        <f t="shared" si="2"/>
        <v>-6.3418753164751207E-3</v>
      </c>
      <c r="BK35" s="369">
        <f t="shared" si="3"/>
        <v>-3.6611688164078782E-2</v>
      </c>
      <c r="BL35" s="401">
        <f t="shared" si="3"/>
        <v>8.2604021807622052E-2</v>
      </c>
    </row>
    <row r="36" spans="1:64" s="101" customFormat="1" ht="13.8" x14ac:dyDescent="0.3">
      <c r="A36" s="133">
        <v>32</v>
      </c>
      <c r="B36" s="101" t="s">
        <v>129</v>
      </c>
      <c r="C36" s="101" t="s">
        <v>168</v>
      </c>
      <c r="D36" s="169">
        <f>'4 Utsläpp per FV'!D36</f>
        <v>4.2645134897057995</v>
      </c>
      <c r="E36" s="169">
        <f>'4 Utsläpp per FV'!E36</f>
        <v>4.0526084428601976</v>
      </c>
      <c r="F36" s="169">
        <f>'4 Utsläpp per FV'!F36</f>
        <v>4.1199322957089972</v>
      </c>
      <c r="G36" s="169">
        <f>'4 Utsläpp per FV'!G36</f>
        <v>3.6495066079726111</v>
      </c>
      <c r="H36" s="169">
        <f>'4 Utsläpp per FV'!H36</f>
        <v>3.9833588626041232</v>
      </c>
      <c r="I36" s="169">
        <f>'4 Utsläpp per FV'!I36</f>
        <v>3.8417626995714618</v>
      </c>
      <c r="J36" s="169">
        <f>'4 Utsläpp per FV'!J36</f>
        <v>4.3014917131976365</v>
      </c>
      <c r="K36" s="169">
        <f>'4 Utsläpp per FV'!K36</f>
        <v>3.6943415724785496</v>
      </c>
      <c r="L36" s="169">
        <f>'4 Utsläpp per FV'!L36</f>
        <v>4.6019536655768487</v>
      </c>
      <c r="M36" s="169">
        <f>'4 Utsläpp per FV'!M36</f>
        <v>3.8163203301424153</v>
      </c>
      <c r="N36" s="169">
        <f>'4 Utsläpp per FV'!N36</f>
        <v>4.1821119361772476</v>
      </c>
      <c r="O36" s="169">
        <f>'4 Utsläpp per FV'!O36</f>
        <v>3.7755847838994709</v>
      </c>
      <c r="P36" s="169">
        <f>'4 Utsläpp per FV'!P36</f>
        <v>4.6675881189476307</v>
      </c>
      <c r="Q36" s="169">
        <f>'4 Utsläpp per FV'!Q36</f>
        <v>3.9412928049365998</v>
      </c>
      <c r="R36" s="169">
        <f>'4 Utsläpp per FV'!R36</f>
        <v>4.0979648662652073</v>
      </c>
      <c r="S36" s="169">
        <f>'4 Utsläpp per FV'!S36</f>
        <v>3.5942391008258352</v>
      </c>
      <c r="T36" s="169">
        <f>'4 Utsläpp per FV'!T36</f>
        <v>4.0626235070081131</v>
      </c>
      <c r="U36" s="169">
        <f>'4 Utsläpp per FV'!U36</f>
        <v>3.3548392422644566</v>
      </c>
      <c r="V36" s="169">
        <f>'4 Utsläpp per FV'!V36</f>
        <v>3.6617464393932662</v>
      </c>
      <c r="W36" s="169">
        <f>'4 Utsläpp per FV'!W36</f>
        <v>3.4743423234495423</v>
      </c>
      <c r="X36" s="169">
        <f>'4 Utsläpp per FV'!X36</f>
        <v>4.0732088777719682</v>
      </c>
      <c r="Y36" s="169">
        <f>'4 Utsläpp per FV'!Y36</f>
        <v>3.361522019315748</v>
      </c>
      <c r="Z36" s="169">
        <f>'4 Utsläpp per FV'!Z36</f>
        <v>3.5504915087344751</v>
      </c>
      <c r="AA36" s="169">
        <f>'4 Utsläpp per FV'!AA36</f>
        <v>3.2442193996048152</v>
      </c>
      <c r="AB36" s="169">
        <f>'4 Utsläpp per FV'!AB36</f>
        <v>3.6940428342949763</v>
      </c>
      <c r="AC36" s="169">
        <f>'4 Utsläpp per FV'!AC36</f>
        <v>3.3104961552418306</v>
      </c>
      <c r="AD36" s="169">
        <f>'4 Utsläpp per FV'!AD36</f>
        <v>3.5313225883916193</v>
      </c>
      <c r="AE36" s="169">
        <f>'4 Utsläpp per FV'!AE36</f>
        <v>3.1927674947269962</v>
      </c>
      <c r="AF36" s="169">
        <f>'4 Utsläpp per FV'!AF36</f>
        <v>3.4008297881727847</v>
      </c>
      <c r="AG36" s="169">
        <f>'4 Utsläpp per FV'!AG36</f>
        <v>2.9976522841205289</v>
      </c>
      <c r="AH36" s="169">
        <f>'4 Utsläpp per FV'!AH36</f>
        <v>3.3774663701689538</v>
      </c>
      <c r="AI36" s="169">
        <f>'4 Utsläpp per FV'!AI36</f>
        <v>2.9953582854298078</v>
      </c>
      <c r="AJ36" s="169">
        <f>'4 Utsläpp per FV'!AJ36</f>
        <v>2.9899130474285998</v>
      </c>
      <c r="AK36" s="169">
        <f>'4 Utsläpp per FV'!AK36</f>
        <v>2.8196659786076927</v>
      </c>
      <c r="AL36" s="169">
        <f>'4 Utsläpp per FV'!AL36</f>
        <v>3.1685906750890336</v>
      </c>
      <c r="AM36" s="169">
        <f>'4 Utsläpp per FV'!AM36</f>
        <v>3.0445114852572575</v>
      </c>
      <c r="AN36" s="169">
        <f>'4 Utsläpp per FV'!AN36</f>
        <v>2.885947062018503</v>
      </c>
      <c r="AO36" s="169">
        <f>'4 Utsläpp per FV'!AO36</f>
        <v>2.6427049979143917</v>
      </c>
      <c r="AP36" s="169">
        <f>'4 Utsläpp per FV'!AP36</f>
        <v>2.934616482901427</v>
      </c>
      <c r="AQ36" s="169">
        <f>'4 Utsläpp per FV'!AQ36</f>
        <v>2.5388067365873357</v>
      </c>
      <c r="AR36" s="169">
        <f>'4 Utsläpp per FV'!AR36</f>
        <v>2.6033083816713489</v>
      </c>
      <c r="AS36" s="169">
        <f>'4 Utsläpp per FV'!AS36</f>
        <v>2.4512044106341366</v>
      </c>
      <c r="AT36" s="169">
        <f>'4 Utsläpp per FV'!AT36</f>
        <v>2.9080393430270508</v>
      </c>
      <c r="AU36" s="169">
        <f>'4 Utsläpp per FV'!AU36</f>
        <v>2.5912304861511153</v>
      </c>
      <c r="AV36" s="169">
        <f>'4 Utsläpp per FV'!AV36</f>
        <v>2.6131343809679839</v>
      </c>
      <c r="AW36" s="169">
        <f>'4 Utsläpp per FV'!AW36</f>
        <v>2.3363162280085708</v>
      </c>
      <c r="AX36" s="169">
        <f>'4 Utsläpp per FV'!AX36</f>
        <v>2.7098050786652097</v>
      </c>
      <c r="AY36" s="169">
        <f>'4 Utsläpp per FV'!AY36</f>
        <v>2.5589515460555901</v>
      </c>
      <c r="AZ36" s="169">
        <f>'4 Utsläpp per FV'!AZ36</f>
        <v>2.4643068586322525</v>
      </c>
      <c r="BA36" s="294">
        <f>'4 Utsläpp per FV'!BA36</f>
        <v>2.070477779616152</v>
      </c>
      <c r="BC36" s="368">
        <f t="shared" si="10"/>
        <v>-9.7936197121186841E-2</v>
      </c>
      <c r="BD36" s="369">
        <f t="shared" si="11"/>
        <v>-7.246385329856575E-2</v>
      </c>
      <c r="BE36" s="369">
        <f t="shared" si="12"/>
        <v>-9.0564269740963654E-3</v>
      </c>
      <c r="BF36" s="369">
        <f t="shared" si="13"/>
        <v>2.0648972136511512E-2</v>
      </c>
      <c r="BG36" s="369">
        <f t="shared" si="14"/>
        <v>3.7744277112212732E-3</v>
      </c>
      <c r="BH36" s="369">
        <f t="shared" si="15"/>
        <v>-4.6870094606203727E-2</v>
      </c>
      <c r="BI36" s="369">
        <f t="shared" si="1"/>
        <v>-6.8167669339539994E-2</v>
      </c>
      <c r="BJ36" s="369">
        <f t="shared" si="2"/>
        <v>-1.2456993026301877E-2</v>
      </c>
      <c r="BK36" s="369">
        <f t="shared" si="3"/>
        <v>-5.6953642881772182E-2</v>
      </c>
      <c r="BL36" s="401">
        <f t="shared" si="3"/>
        <v>-0.11378530235139195</v>
      </c>
    </row>
    <row r="37" spans="1:64" s="101" customFormat="1" ht="13.8" x14ac:dyDescent="0.3">
      <c r="A37" s="133">
        <v>33</v>
      </c>
      <c r="B37" s="101" t="s">
        <v>186</v>
      </c>
      <c r="C37" s="101" t="s">
        <v>169</v>
      </c>
      <c r="D37" s="169">
        <f>'4 Utsläpp per FV'!D37</f>
        <v>0.39824166460732796</v>
      </c>
      <c r="E37" s="169">
        <f>'4 Utsläpp per FV'!E37</f>
        <v>0.37029616813437016</v>
      </c>
      <c r="F37" s="169">
        <f>'4 Utsläpp per FV'!F37</f>
        <v>0.44015360232878215</v>
      </c>
      <c r="G37" s="169">
        <f>'4 Utsläpp per FV'!G37</f>
        <v>0.3738685042847229</v>
      </c>
      <c r="H37" s="169">
        <f>'4 Utsläpp per FV'!H37</f>
        <v>0.39350161272028494</v>
      </c>
      <c r="I37" s="169">
        <f>'4 Utsläpp per FV'!I37</f>
        <v>0.36072290647100419</v>
      </c>
      <c r="J37" s="169">
        <f>'4 Utsläpp per FV'!J37</f>
        <v>0.44573064251312511</v>
      </c>
      <c r="K37" s="169">
        <f>'4 Utsläpp per FV'!K37</f>
        <v>0.37800201481273854</v>
      </c>
      <c r="L37" s="169">
        <f>'4 Utsläpp per FV'!L37</f>
        <v>0.41617332568758386</v>
      </c>
      <c r="M37" s="169">
        <f>'4 Utsläpp per FV'!M37</f>
        <v>0.37202840051847491</v>
      </c>
      <c r="N37" s="169">
        <f>'4 Utsläpp per FV'!N37</f>
        <v>0.45975847134060233</v>
      </c>
      <c r="O37" s="169">
        <f>'4 Utsläpp per FV'!O37</f>
        <v>0.41672346633057644</v>
      </c>
      <c r="P37" s="169">
        <f>'4 Utsläpp per FV'!P37</f>
        <v>0.40288996819474399</v>
      </c>
      <c r="Q37" s="169">
        <f>'4 Utsläpp per FV'!Q37</f>
        <v>0.36307835297251001</v>
      </c>
      <c r="R37" s="169">
        <f>'4 Utsläpp per FV'!R37</f>
        <v>0.43868389061895274</v>
      </c>
      <c r="S37" s="169">
        <f>'4 Utsläpp per FV'!S37</f>
        <v>0.37853274719407409</v>
      </c>
      <c r="T37" s="169">
        <f>'4 Utsläpp per FV'!T37</f>
        <v>0.39866428710723606</v>
      </c>
      <c r="U37" s="169">
        <f>'4 Utsläpp per FV'!U37</f>
        <v>0.34547439341793634</v>
      </c>
      <c r="V37" s="169">
        <f>'4 Utsläpp per FV'!V37</f>
        <v>0.4143084464783916</v>
      </c>
      <c r="W37" s="169">
        <f>'4 Utsläpp per FV'!W37</f>
        <v>0.37130901226969237</v>
      </c>
      <c r="X37" s="169">
        <f>'4 Utsläpp per FV'!X37</f>
        <v>0.37981478978759803</v>
      </c>
      <c r="Y37" s="169">
        <f>'4 Utsläpp per FV'!Y37</f>
        <v>0.35215744884430455</v>
      </c>
      <c r="Z37" s="169">
        <f>'4 Utsläpp per FV'!Z37</f>
        <v>0.41100466394078355</v>
      </c>
      <c r="AA37" s="169">
        <f>'4 Utsläpp per FV'!AA37</f>
        <v>0.36042159241609817</v>
      </c>
      <c r="AB37" s="169">
        <f>'4 Utsläpp per FV'!AB37</f>
        <v>0.3612121943666865</v>
      </c>
      <c r="AC37" s="169">
        <f>'4 Utsläpp per FV'!AC37</f>
        <v>0.34584122105996484</v>
      </c>
      <c r="AD37" s="169">
        <f>'4 Utsläpp per FV'!AD37</f>
        <v>0.39269097197449343</v>
      </c>
      <c r="AE37" s="169">
        <f>'4 Utsläpp per FV'!AE37</f>
        <v>0.35390182854690144</v>
      </c>
      <c r="AF37" s="169">
        <f>'4 Utsläpp per FV'!AF37</f>
        <v>0.36462628020731447</v>
      </c>
      <c r="AG37" s="169">
        <f>'4 Utsläpp per FV'!AG37</f>
        <v>0.3416356524480787</v>
      </c>
      <c r="AH37" s="169">
        <f>'4 Utsläpp per FV'!AH37</f>
        <v>0.3858111347204139</v>
      </c>
      <c r="AI37" s="169">
        <f>'4 Utsläpp per FV'!AI37</f>
        <v>0.35112735783976007</v>
      </c>
      <c r="AJ37" s="169">
        <f>'4 Utsläpp per FV'!AJ37</f>
        <v>0.32591396228487846</v>
      </c>
      <c r="AK37" s="169">
        <f>'4 Utsläpp per FV'!AK37</f>
        <v>0.31305303409670099</v>
      </c>
      <c r="AL37" s="169">
        <f>'4 Utsläpp per FV'!AL37</f>
        <v>0.35814966997952857</v>
      </c>
      <c r="AM37" s="169">
        <f>'4 Utsläpp per FV'!AM37</f>
        <v>0.32167129746752277</v>
      </c>
      <c r="AN37" s="169">
        <f>'4 Utsläpp per FV'!AN37</f>
        <v>0.30811571997589526</v>
      </c>
      <c r="AO37" s="169">
        <f>'4 Utsläpp per FV'!AO37</f>
        <v>0.29980168349268288</v>
      </c>
      <c r="AP37" s="169">
        <f>'4 Utsläpp per FV'!AP37</f>
        <v>0.33327783350247697</v>
      </c>
      <c r="AQ37" s="169">
        <f>'4 Utsläpp per FV'!AQ37</f>
        <v>0.2945804029927348</v>
      </c>
      <c r="AR37" s="169">
        <f>'4 Utsläpp per FV'!AR37</f>
        <v>0.29176326339823605</v>
      </c>
      <c r="AS37" s="169">
        <f>'4 Utsläpp per FV'!AS37</f>
        <v>0.29089882893983232</v>
      </c>
      <c r="AT37" s="169">
        <f>'4 Utsläpp per FV'!AT37</f>
        <v>0.32302225121287531</v>
      </c>
      <c r="AU37" s="169">
        <f>'4 Utsläpp per FV'!AU37</f>
        <v>0.28796519052623437</v>
      </c>
      <c r="AV37" s="169">
        <f>'4 Utsläpp per FV'!AV37</f>
        <v>0.28861513562814883</v>
      </c>
      <c r="AW37" s="169">
        <f>'4 Utsläpp per FV'!AW37</f>
        <v>0.28888809925844966</v>
      </c>
      <c r="AX37" s="169">
        <f>'4 Utsläpp per FV'!AX37</f>
        <v>0.32480360908594319</v>
      </c>
      <c r="AY37" s="169">
        <f>'4 Utsläpp per FV'!AY37</f>
        <v>0.28686048330294772</v>
      </c>
      <c r="AZ37" s="169">
        <f>'4 Utsläpp per FV'!AZ37</f>
        <v>0.28056436235789051</v>
      </c>
      <c r="BA37" s="294">
        <f>'4 Utsläpp per FV'!BA37</f>
        <v>0.28618882198380868</v>
      </c>
      <c r="BC37" s="368">
        <f t="shared" si="10"/>
        <v>-5.3072451411886767E-2</v>
      </c>
      <c r="BD37" s="369">
        <f t="shared" si="11"/>
        <v>-2.9695812408831457E-2</v>
      </c>
      <c r="BE37" s="369">
        <f t="shared" si="12"/>
        <v>-3.0771870369606935E-2</v>
      </c>
      <c r="BF37" s="369">
        <f t="shared" si="13"/>
        <v>-2.2456390171560647E-2</v>
      </c>
      <c r="BG37" s="369">
        <f t="shared" si="14"/>
        <v>-1.0790007396476953E-2</v>
      </c>
      <c r="BH37" s="369">
        <f t="shared" si="15"/>
        <v>-6.9121271086263203E-3</v>
      </c>
      <c r="BI37" s="369">
        <f t="shared" si="1"/>
        <v>5.5146599541651131E-3</v>
      </c>
      <c r="BJ37" s="369">
        <f t="shared" si="2"/>
        <v>-3.8362526431332533E-3</v>
      </c>
      <c r="BK37" s="369">
        <f t="shared" si="3"/>
        <v>-2.7894494350535148E-2</v>
      </c>
      <c r="BL37" s="401">
        <f t="shared" si="3"/>
        <v>-9.3436776439381752E-3</v>
      </c>
    </row>
    <row r="38" spans="1:64" s="101" customFormat="1" ht="13.8" x14ac:dyDescent="0.3">
      <c r="A38" s="133">
        <v>34</v>
      </c>
      <c r="B38" s="101" t="s">
        <v>130</v>
      </c>
      <c r="C38" s="101" t="s">
        <v>170</v>
      </c>
      <c r="D38" s="169">
        <f>'4 Utsläpp per FV'!D38</f>
        <v>1.2793255699303996</v>
      </c>
      <c r="E38" s="169">
        <f>'4 Utsläpp per FV'!E38</f>
        <v>1.3239596496659092</v>
      </c>
      <c r="F38" s="169">
        <f>'4 Utsläpp per FV'!F38</f>
        <v>1.594206496749029</v>
      </c>
      <c r="G38" s="169">
        <f>'4 Utsläpp per FV'!G38</f>
        <v>1.403727803838859</v>
      </c>
      <c r="H38" s="169">
        <f>'4 Utsläpp per FV'!H38</f>
        <v>1.5555885064443944</v>
      </c>
      <c r="I38" s="169">
        <f>'4 Utsläpp per FV'!I38</f>
        <v>1.6379781118015029</v>
      </c>
      <c r="J38" s="169">
        <f>'4 Utsläpp per FV'!J38</f>
        <v>1.9013907283635947</v>
      </c>
      <c r="K38" s="169">
        <f>'4 Utsläpp per FV'!K38</f>
        <v>1.6340187781206197</v>
      </c>
      <c r="L38" s="169">
        <f>'4 Utsläpp per FV'!L38</f>
        <v>1.2203050539137998</v>
      </c>
      <c r="M38" s="169">
        <f>'4 Utsläpp per FV'!M38</f>
        <v>1.2223940280947809</v>
      </c>
      <c r="N38" s="169">
        <f>'4 Utsläpp per FV'!N38</f>
        <v>1.5451674362961163</v>
      </c>
      <c r="O38" s="169">
        <f>'4 Utsläpp per FV'!O38</f>
        <v>1.3957756530415288</v>
      </c>
      <c r="P38" s="169">
        <f>'4 Utsläpp per FV'!P38</f>
        <v>1.2532743646523747</v>
      </c>
      <c r="Q38" s="169">
        <f>'4 Utsläpp per FV'!Q38</f>
        <v>1.3128297425032298</v>
      </c>
      <c r="R38" s="169">
        <f>'4 Utsläpp per FV'!R38</f>
        <v>1.5612819862486471</v>
      </c>
      <c r="S38" s="169">
        <f>'4 Utsläpp per FV'!S38</f>
        <v>1.3296230022337037</v>
      </c>
      <c r="T38" s="169">
        <f>'4 Utsläpp per FV'!T38</f>
        <v>1.1077246409759365</v>
      </c>
      <c r="U38" s="169">
        <f>'4 Utsläpp per FV'!U38</f>
        <v>1.1610369238263829</v>
      </c>
      <c r="V38" s="169">
        <f>'4 Utsläpp per FV'!V38</f>
        <v>1.4211754443574141</v>
      </c>
      <c r="W38" s="169">
        <f>'4 Utsläpp per FV'!W38</f>
        <v>1.210631233627083</v>
      </c>
      <c r="X38" s="169">
        <f>'4 Utsläpp per FV'!X38</f>
        <v>0.98182560050657663</v>
      </c>
      <c r="Y38" s="169">
        <f>'4 Utsläpp per FV'!Y38</f>
        <v>1.0411040107665608</v>
      </c>
      <c r="Z38" s="169">
        <f>'4 Utsläpp per FV'!Z38</f>
        <v>1.2857992254229225</v>
      </c>
      <c r="AA38" s="169">
        <f>'4 Utsläpp per FV'!AA38</f>
        <v>1.0754141132327371</v>
      </c>
      <c r="AB38" s="169">
        <f>'4 Utsläpp per FV'!AB38</f>
        <v>0.99660400030918606</v>
      </c>
      <c r="AC38" s="169">
        <f>'4 Utsläpp per FV'!AC38</f>
        <v>1.0750573995068646</v>
      </c>
      <c r="AD38" s="169">
        <f>'4 Utsläpp per FV'!AD38</f>
        <v>1.3149143622015078</v>
      </c>
      <c r="AE38" s="169">
        <f>'4 Utsläpp per FV'!AE38</f>
        <v>1.0721179324212415</v>
      </c>
      <c r="AF38" s="169">
        <f>'4 Utsläpp per FV'!AF38</f>
        <v>1.0958759438432131</v>
      </c>
      <c r="AG38" s="169">
        <f>'4 Utsläpp per FV'!AG38</f>
        <v>1.1163771632467021</v>
      </c>
      <c r="AH38" s="169">
        <f>'4 Utsläpp per FV'!AH38</f>
        <v>1.3665402986528588</v>
      </c>
      <c r="AI38" s="169">
        <f>'4 Utsläpp per FV'!AI38</f>
        <v>1.2252865326934839</v>
      </c>
      <c r="AJ38" s="169">
        <f>'4 Utsläpp per FV'!AJ38</f>
        <v>0.98934726081328506</v>
      </c>
      <c r="AK38" s="169">
        <f>'4 Utsläpp per FV'!AK38</f>
        <v>1.0568976245410926</v>
      </c>
      <c r="AL38" s="169">
        <f>'4 Utsläpp per FV'!AL38</f>
        <v>1.3254096891718889</v>
      </c>
      <c r="AM38" s="169">
        <f>'4 Utsläpp per FV'!AM38</f>
        <v>1.1427251634530249</v>
      </c>
      <c r="AN38" s="169">
        <f>'4 Utsläpp per FV'!AN38</f>
        <v>1.0150769879967303</v>
      </c>
      <c r="AO38" s="169">
        <f>'4 Utsläpp per FV'!AO38</f>
        <v>1.0868697271203911</v>
      </c>
      <c r="AP38" s="169">
        <f>'4 Utsläpp per FV'!AP38</f>
        <v>1.3464089122447565</v>
      </c>
      <c r="AQ38" s="169">
        <f>'4 Utsläpp per FV'!AQ38</f>
        <v>1.0999340436976246</v>
      </c>
      <c r="AR38" s="169">
        <f>'4 Utsläpp per FV'!AR38</f>
        <v>0.90332618160180611</v>
      </c>
      <c r="AS38" s="169">
        <f>'4 Utsläpp per FV'!AS38</f>
        <v>0.98088772189035567</v>
      </c>
      <c r="AT38" s="169">
        <f>'4 Utsläpp per FV'!AT38</f>
        <v>1.213058851459855</v>
      </c>
      <c r="AU38" s="169">
        <f>'4 Utsläpp per FV'!AU38</f>
        <v>0.98094979154516027</v>
      </c>
      <c r="AV38" s="169">
        <f>'4 Utsläpp per FV'!AV38</f>
        <v>0.87270798303626462</v>
      </c>
      <c r="AW38" s="169">
        <f>'4 Utsläpp per FV'!AW38</f>
        <v>0.93457928320394568</v>
      </c>
      <c r="AX38" s="169">
        <f>'4 Utsläpp per FV'!AX38</f>
        <v>1.1829087461951087</v>
      </c>
      <c r="AY38" s="169">
        <f>'4 Utsläpp per FV'!AY38</f>
        <v>0.94430786219412299</v>
      </c>
      <c r="AZ38" s="169">
        <f>'4 Utsläpp per FV'!AZ38</f>
        <v>0.79727883699463098</v>
      </c>
      <c r="BA38" s="294">
        <f>'4 Utsläpp per FV'!BA38</f>
        <v>0.60096677280419697</v>
      </c>
      <c r="BC38" s="368">
        <f t="shared" si="10"/>
        <v>-0.11009096621869641</v>
      </c>
      <c r="BD38" s="369">
        <f t="shared" si="11"/>
        <v>-9.7511231185755443E-2</v>
      </c>
      <c r="BE38" s="369">
        <f t="shared" si="12"/>
        <v>-9.9041279043955432E-2</v>
      </c>
      <c r="BF38" s="369">
        <f t="shared" si="13"/>
        <v>-0.10817398809884771</v>
      </c>
      <c r="BG38" s="369">
        <f t="shared" si="14"/>
        <v>-3.3894953106803904E-2</v>
      </c>
      <c r="BH38" s="369">
        <f t="shared" si="15"/>
        <v>-4.7210743546840295E-2</v>
      </c>
      <c r="BI38" s="369">
        <f t="shared" si="1"/>
        <v>-2.4854610498462049E-2</v>
      </c>
      <c r="BJ38" s="369">
        <f t="shared" si="2"/>
        <v>-3.7353521726448458E-2</v>
      </c>
      <c r="BK38" s="369">
        <f t="shared" si="3"/>
        <v>-8.6431140207066548E-2</v>
      </c>
      <c r="BL38" s="401">
        <f t="shared" si="3"/>
        <v>-0.35696544573088629</v>
      </c>
    </row>
    <row r="39" spans="1:64" s="101" customFormat="1" ht="13.8" x14ac:dyDescent="0.3">
      <c r="A39" s="133">
        <v>35</v>
      </c>
      <c r="B39" s="101" t="s">
        <v>130</v>
      </c>
      <c r="C39" s="101" t="s">
        <v>171</v>
      </c>
      <c r="D39" s="169">
        <f>'4 Utsläpp per FV'!D39</f>
        <v>0.94239645757358115</v>
      </c>
      <c r="E39" s="169">
        <f>'4 Utsläpp per FV'!E39</f>
        <v>0.9117450431788704</v>
      </c>
      <c r="F39" s="169">
        <f>'4 Utsläpp per FV'!F39</f>
        <v>1.1569090868480116</v>
      </c>
      <c r="G39" s="169">
        <f>'4 Utsläpp per FV'!G39</f>
        <v>1.0186265339684237</v>
      </c>
      <c r="H39" s="169">
        <f>'4 Utsläpp per FV'!H39</f>
        <v>0.94343934707365429</v>
      </c>
      <c r="I39" s="169">
        <f>'4 Utsläpp per FV'!I39</f>
        <v>0.87725443342579357</v>
      </c>
      <c r="J39" s="169">
        <f>'4 Utsläpp per FV'!J39</f>
        <v>1.1218427883116948</v>
      </c>
      <c r="K39" s="169">
        <f>'4 Utsläpp per FV'!K39</f>
        <v>1.0039569958180772</v>
      </c>
      <c r="L39" s="169">
        <f>'4 Utsläpp per FV'!L39</f>
        <v>1.0542309224933919</v>
      </c>
      <c r="M39" s="169">
        <f>'4 Utsläpp per FV'!M39</f>
        <v>0.86799421678711852</v>
      </c>
      <c r="N39" s="169">
        <f>'4 Utsläpp per FV'!N39</f>
        <v>1.1158676402769194</v>
      </c>
      <c r="O39" s="169">
        <f>'4 Utsläpp per FV'!O39</f>
        <v>1.1164002240411395</v>
      </c>
      <c r="P39" s="169">
        <f>'4 Utsläpp per FV'!P39</f>
        <v>0.91348157654152606</v>
      </c>
      <c r="Q39" s="169">
        <f>'4 Utsläpp per FV'!Q39</f>
        <v>0.83305613152232549</v>
      </c>
      <c r="R39" s="169">
        <f>'4 Utsläpp per FV'!R39</f>
        <v>1.0779608864166013</v>
      </c>
      <c r="S39" s="169">
        <f>'4 Utsläpp per FV'!S39</f>
        <v>0.88915429237407695</v>
      </c>
      <c r="T39" s="169">
        <f>'4 Utsläpp per FV'!T39</f>
        <v>0.88146548550522374</v>
      </c>
      <c r="U39" s="169">
        <f>'4 Utsläpp per FV'!U39</f>
        <v>0.865538010557242</v>
      </c>
      <c r="V39" s="169">
        <f>'4 Utsläpp per FV'!V39</f>
        <v>1.1458482391444944</v>
      </c>
      <c r="W39" s="169">
        <f>'4 Utsläpp per FV'!W39</f>
        <v>0.98423991305522085</v>
      </c>
      <c r="X39" s="169">
        <f>'4 Utsläpp per FV'!X39</f>
        <v>0.80697911802412592</v>
      </c>
      <c r="Y39" s="169">
        <f>'4 Utsläpp per FV'!Y39</f>
        <v>0.79349771785712764</v>
      </c>
      <c r="Z39" s="169">
        <f>'4 Utsläpp per FV'!Z39</f>
        <v>0.99760140643556838</v>
      </c>
      <c r="AA39" s="169">
        <f>'4 Utsläpp per FV'!AA39</f>
        <v>0.78342107268715011</v>
      </c>
      <c r="AB39" s="169">
        <f>'4 Utsläpp per FV'!AB39</f>
        <v>0.7353477950218128</v>
      </c>
      <c r="AC39" s="169">
        <f>'4 Utsläpp per FV'!AC39</f>
        <v>0.72394452711163482</v>
      </c>
      <c r="AD39" s="169">
        <f>'4 Utsläpp per FV'!AD39</f>
        <v>0.94229445965945613</v>
      </c>
      <c r="AE39" s="169">
        <f>'4 Utsläpp per FV'!AE39</f>
        <v>0.72972702061406125</v>
      </c>
      <c r="AF39" s="169">
        <f>'4 Utsläpp per FV'!AF39</f>
        <v>0.66346305737199562</v>
      </c>
      <c r="AG39" s="169">
        <f>'4 Utsläpp per FV'!AG39</f>
        <v>0.70776683669532392</v>
      </c>
      <c r="AH39" s="169">
        <f>'4 Utsläpp per FV'!AH39</f>
        <v>0.90995199286376793</v>
      </c>
      <c r="AI39" s="169">
        <f>'4 Utsläpp per FV'!AI39</f>
        <v>0.69954680021173354</v>
      </c>
      <c r="AJ39" s="169">
        <f>'4 Utsläpp per FV'!AJ39</f>
        <v>0.67551551525148945</v>
      </c>
      <c r="AK39" s="169">
        <f>'4 Utsläpp per FV'!AK39</f>
        <v>0.63698818905965215</v>
      </c>
      <c r="AL39" s="169">
        <f>'4 Utsläpp per FV'!AL39</f>
        <v>0.83650216943531386</v>
      </c>
      <c r="AM39" s="169">
        <f>'4 Utsläpp per FV'!AM39</f>
        <v>0.6716685425714316</v>
      </c>
      <c r="AN39" s="169">
        <f>'4 Utsläpp per FV'!AN39</f>
        <v>0.60910310228503728</v>
      </c>
      <c r="AO39" s="169">
        <f>'4 Utsläpp per FV'!AO39</f>
        <v>0.62140519744982581</v>
      </c>
      <c r="AP39" s="169">
        <f>'4 Utsläpp per FV'!AP39</f>
        <v>0.78100108118007949</v>
      </c>
      <c r="AQ39" s="169">
        <f>'4 Utsläpp per FV'!AQ39</f>
        <v>0.60124154341719815</v>
      </c>
      <c r="AR39" s="169">
        <f>'4 Utsläpp per FV'!AR39</f>
        <v>0.56605022518294945</v>
      </c>
      <c r="AS39" s="169">
        <f>'4 Utsläpp per FV'!AS39</f>
        <v>0.55981588316354836</v>
      </c>
      <c r="AT39" s="169">
        <f>'4 Utsläpp per FV'!AT39</f>
        <v>0.72679627273287084</v>
      </c>
      <c r="AU39" s="169">
        <f>'4 Utsläpp per FV'!AU39</f>
        <v>0.55925323801534788</v>
      </c>
      <c r="AV39" s="169">
        <f>'4 Utsläpp per FV'!AV39</f>
        <v>0.54995048499638999</v>
      </c>
      <c r="AW39" s="169">
        <f>'4 Utsläpp per FV'!AW39</f>
        <v>0.56017312732818714</v>
      </c>
      <c r="AX39" s="169">
        <f>'4 Utsläpp per FV'!AX39</f>
        <v>0.71573000928334762</v>
      </c>
      <c r="AY39" s="169">
        <f>'4 Utsläpp per FV'!AY39</f>
        <v>0.56293819613807772</v>
      </c>
      <c r="AZ39" s="169">
        <f>'4 Utsläpp per FV'!AZ39</f>
        <v>0.5446336155108833</v>
      </c>
      <c r="BA39" s="294">
        <f>'4 Utsläpp per FV'!BA39</f>
        <v>0.53893443009208442</v>
      </c>
      <c r="BC39" s="368">
        <f t="shared" si="10"/>
        <v>-7.0682413109662168E-2</v>
      </c>
      <c r="BD39" s="369">
        <f t="shared" si="11"/>
        <v>-9.9112969345980351E-2</v>
      </c>
      <c r="BE39" s="369">
        <f t="shared" si="12"/>
        <v>-6.9404268128932856E-2</v>
      </c>
      <c r="BF39" s="369">
        <f t="shared" si="13"/>
        <v>-6.9836001622919808E-2</v>
      </c>
      <c r="BG39" s="369">
        <f t="shared" si="14"/>
        <v>-2.8442246765922552E-2</v>
      </c>
      <c r="BH39" s="369">
        <f t="shared" si="15"/>
        <v>6.3814581790699876E-4</v>
      </c>
      <c r="BI39" s="369">
        <f t="shared" si="1"/>
        <v>-1.522608723337604E-2</v>
      </c>
      <c r="BJ39" s="369">
        <f t="shared" si="2"/>
        <v>6.5890689087590992E-3</v>
      </c>
      <c r="BK39" s="369">
        <f t="shared" si="3"/>
        <v>-9.6679058034498944E-3</v>
      </c>
      <c r="BL39" s="401">
        <f t="shared" si="3"/>
        <v>-3.7914523564176017E-2</v>
      </c>
    </row>
    <row r="40" spans="1:64" s="101" customFormat="1" ht="13.8" x14ac:dyDescent="0.3">
      <c r="A40" s="171">
        <v>36</v>
      </c>
      <c r="B40" s="111" t="s">
        <v>130</v>
      </c>
      <c r="C40" s="111" t="s">
        <v>172</v>
      </c>
      <c r="D40" s="172">
        <f>'4 Utsläpp per FV'!D40</f>
        <v>0.55976185167885018</v>
      </c>
      <c r="E40" s="172">
        <f>'4 Utsläpp per FV'!E40</f>
        <v>0.62332708631005407</v>
      </c>
      <c r="F40" s="172">
        <f>'4 Utsläpp per FV'!F40</f>
        <v>0.75339857119691189</v>
      </c>
      <c r="G40" s="172">
        <f>'4 Utsläpp per FV'!G40</f>
        <v>0.58098890629919731</v>
      </c>
      <c r="H40" s="172">
        <f>'4 Utsläpp per FV'!H40</f>
        <v>0.56590558307058447</v>
      </c>
      <c r="I40" s="172">
        <f>'4 Utsläpp per FV'!I40</f>
        <v>0.6227055569815676</v>
      </c>
      <c r="J40" s="172">
        <f>'4 Utsläpp per FV'!J40</f>
        <v>0.74542458678601642</v>
      </c>
      <c r="K40" s="172">
        <f>'4 Utsläpp per FV'!K40</f>
        <v>0.56907531110406739</v>
      </c>
      <c r="L40" s="172">
        <f>'4 Utsläpp per FV'!L40</f>
        <v>0.56392516267681891</v>
      </c>
      <c r="M40" s="172">
        <f>'4 Utsläpp per FV'!M40</f>
        <v>0.59729714992995231</v>
      </c>
      <c r="N40" s="172">
        <f>'4 Utsläpp per FV'!N40</f>
        <v>0.71989805366189852</v>
      </c>
      <c r="O40" s="172">
        <f>'4 Utsläpp per FV'!O40</f>
        <v>0.58025359731029158</v>
      </c>
      <c r="P40" s="172">
        <f>'4 Utsläpp per FV'!P40</f>
        <v>0.54466982127377273</v>
      </c>
      <c r="Q40" s="172">
        <f>'4 Utsläpp per FV'!Q40</f>
        <v>0.59051055044342649</v>
      </c>
      <c r="R40" s="172">
        <f>'4 Utsläpp per FV'!R40</f>
        <v>0.69672628005948312</v>
      </c>
      <c r="S40" s="172">
        <f>'4 Utsläpp per FV'!S40</f>
        <v>0.52997170545933281</v>
      </c>
      <c r="T40" s="172">
        <f>'4 Utsläpp per FV'!T40</f>
        <v>0.54253162964014923</v>
      </c>
      <c r="U40" s="172">
        <f>'4 Utsläpp per FV'!U40</f>
        <v>0.59841886193912641</v>
      </c>
      <c r="V40" s="172">
        <f>'4 Utsläpp per FV'!V40</f>
        <v>0.71064609173455628</v>
      </c>
      <c r="W40" s="172">
        <f>'4 Utsläpp per FV'!W40</f>
        <v>0.56556003952043044</v>
      </c>
      <c r="X40" s="172">
        <f>'4 Utsläpp per FV'!X40</f>
        <v>0.5187308392870712</v>
      </c>
      <c r="Y40" s="172">
        <f>'4 Utsläpp per FV'!Y40</f>
        <v>0.57912601428508659</v>
      </c>
      <c r="Z40" s="172">
        <f>'4 Utsläpp per FV'!Z40</f>
        <v>0.68559314594345788</v>
      </c>
      <c r="AA40" s="172">
        <f>'4 Utsläpp per FV'!AA40</f>
        <v>0.51997963426049509</v>
      </c>
      <c r="AB40" s="172">
        <f>'4 Utsläpp per FV'!AB40</f>
        <v>0.48810626685974251</v>
      </c>
      <c r="AC40" s="172">
        <f>'4 Utsläpp per FV'!AC40</f>
        <v>0.55957575400603199</v>
      </c>
      <c r="AD40" s="172">
        <f>'4 Utsläpp per FV'!AD40</f>
        <v>0.65983908018978432</v>
      </c>
      <c r="AE40" s="172">
        <f>'4 Utsläpp per FV'!AE40</f>
        <v>0.50676013800820774</v>
      </c>
      <c r="AF40" s="172">
        <f>'4 Utsläpp per FV'!AF40</f>
        <v>0.47365765838848872</v>
      </c>
      <c r="AG40" s="172">
        <f>'4 Utsläpp per FV'!AG40</f>
        <v>0.54705743292167841</v>
      </c>
      <c r="AH40" s="172">
        <f>'4 Utsläpp per FV'!AH40</f>
        <v>0.66196202876765564</v>
      </c>
      <c r="AI40" s="172">
        <f>'4 Utsläpp per FV'!AI40</f>
        <v>0.50444646373458313</v>
      </c>
      <c r="AJ40" s="172">
        <f>'4 Utsläpp per FV'!AJ40</f>
        <v>0.50180608171805274</v>
      </c>
      <c r="AK40" s="172">
        <f>'4 Utsläpp per FV'!AK40</f>
        <v>0.54027521147999213</v>
      </c>
      <c r="AL40" s="172">
        <f>'4 Utsläpp per FV'!AL40</f>
        <v>0.66242759419397879</v>
      </c>
      <c r="AM40" s="172">
        <f>'4 Utsläpp per FV'!AM40</f>
        <v>0.51819055010964044</v>
      </c>
      <c r="AN40" s="172">
        <f>'4 Utsläpp per FV'!AN40</f>
        <v>0.48141248472303627</v>
      </c>
      <c r="AO40" s="172">
        <f>'4 Utsläpp per FV'!AO40</f>
        <v>0.54620448853359127</v>
      </c>
      <c r="AP40" s="172">
        <f>'4 Utsläpp per FV'!AP40</f>
        <v>0.64920343544833958</v>
      </c>
      <c r="AQ40" s="172">
        <f>'4 Utsläpp per FV'!AQ40</f>
        <v>0.49520186623017609</v>
      </c>
      <c r="AR40" s="172">
        <f>'4 Utsläpp per FV'!AR40</f>
        <v>0.43180740306305321</v>
      </c>
      <c r="AS40" s="172">
        <f>'4 Utsläpp per FV'!AS40</f>
        <v>0.47746571462083653</v>
      </c>
      <c r="AT40" s="172">
        <f>'4 Utsläpp per FV'!AT40</f>
        <v>0.58140124312517483</v>
      </c>
      <c r="AU40" s="172">
        <f>'4 Utsläpp per FV'!AU40</f>
        <v>0.44815595058548707</v>
      </c>
      <c r="AV40" s="172">
        <f>'4 Utsläpp per FV'!AV40</f>
        <v>0.43010911946299041</v>
      </c>
      <c r="AW40" s="172">
        <f>'4 Utsläpp per FV'!AW40</f>
        <v>0.46835480880407188</v>
      </c>
      <c r="AX40" s="172">
        <f>'4 Utsläpp per FV'!AX40</f>
        <v>0.57203518885837601</v>
      </c>
      <c r="AY40" s="172">
        <f>'4 Utsläpp per FV'!AY40</f>
        <v>0.43855681183745088</v>
      </c>
      <c r="AZ40" s="172">
        <f>'4 Utsläpp per FV'!AZ40</f>
        <v>0.427279954914907</v>
      </c>
      <c r="BA40" s="295">
        <f>'4 Utsläpp per FV'!BA40</f>
        <v>0.47426436075817369</v>
      </c>
      <c r="BC40" s="370">
        <f t="shared" si="10"/>
        <v>-0.10304070466415427</v>
      </c>
      <c r="BD40" s="371">
        <f t="shared" si="11"/>
        <v>-0.12584805756045581</v>
      </c>
      <c r="BE40" s="371">
        <f t="shared" si="12"/>
        <v>-0.10443905349382598</v>
      </c>
      <c r="BF40" s="371">
        <f t="shared" si="13"/>
        <v>-9.5003510392308366E-2</v>
      </c>
      <c r="BG40" s="371">
        <f t="shared" si="14"/>
        <v>-3.9329654563954319E-3</v>
      </c>
      <c r="BH40" s="371">
        <f t="shared" si="15"/>
        <v>-1.9081801138328358E-2</v>
      </c>
      <c r="BI40" s="371">
        <f t="shared" si="1"/>
        <v>-1.6109450018465643E-2</v>
      </c>
      <c r="BJ40" s="371">
        <f t="shared" si="2"/>
        <v>-2.1419192884743699E-2</v>
      </c>
      <c r="BK40" s="371">
        <f t="shared" si="3"/>
        <v>-6.577783218397526E-3</v>
      </c>
      <c r="BL40" s="402">
        <f t="shared" si="3"/>
        <v>1.2617681815185522E-2</v>
      </c>
    </row>
    <row r="41" spans="1:64" s="101" customFormat="1" ht="13.8" x14ac:dyDescent="0.3">
      <c r="A41" s="133"/>
      <c r="B41" s="133"/>
      <c r="C41" s="106" t="s">
        <v>132</v>
      </c>
      <c r="D41" s="273">
        <f>'4 Utsläpp per FV'!D41</f>
        <v>17.015747368654718</v>
      </c>
      <c r="E41" s="273">
        <f>'4 Utsläpp per FV'!E41</f>
        <v>15.563704804633581</v>
      </c>
      <c r="F41" s="273">
        <f>'4 Utsläpp per FV'!F41</f>
        <v>16.902360766074967</v>
      </c>
      <c r="G41" s="273">
        <f>'4 Utsläpp per FV'!G41</f>
        <v>17.42761756286556</v>
      </c>
      <c r="H41" s="273">
        <f>'4 Utsläpp per FV'!H41</f>
        <v>17.314095275037566</v>
      </c>
      <c r="I41" s="273">
        <f>'4 Utsläpp per FV'!I41</f>
        <v>15.250006164772975</v>
      </c>
      <c r="J41" s="273">
        <f>'4 Utsläpp per FV'!J41</f>
        <v>15.851137543144114</v>
      </c>
      <c r="K41" s="273">
        <f>'4 Utsläpp per FV'!K41</f>
        <v>16.64341466570604</v>
      </c>
      <c r="L41" s="273">
        <f>'4 Utsläpp per FV'!L41</f>
        <v>19.089410474286002</v>
      </c>
      <c r="M41" s="273">
        <f>'4 Utsläpp per FV'!M41</f>
        <v>15.318662431677904</v>
      </c>
      <c r="N41" s="273">
        <f>'4 Utsläpp per FV'!N41</f>
        <v>15.669501741805245</v>
      </c>
      <c r="O41" s="273">
        <f>'4 Utsläpp per FV'!O41</f>
        <v>16.746218384956691</v>
      </c>
      <c r="P41" s="273">
        <f>'4 Utsläpp per FV'!P41</f>
        <v>16.617954831037501</v>
      </c>
      <c r="Q41" s="273">
        <f>'4 Utsläpp per FV'!Q41</f>
        <v>13.974537307790019</v>
      </c>
      <c r="R41" s="273">
        <f>'4 Utsläpp per FV'!R41</f>
        <v>14.285651490404511</v>
      </c>
      <c r="S41" s="273">
        <f>'4 Utsläpp per FV'!S41</f>
        <v>14.08475717173657</v>
      </c>
      <c r="T41" s="273">
        <f>'4 Utsläpp per FV'!T41</f>
        <v>15.17766328470506</v>
      </c>
      <c r="U41" s="273">
        <f>'4 Utsläpp per FV'!U41</f>
        <v>13.137455076568036</v>
      </c>
      <c r="V41" s="273">
        <f>'4 Utsläpp per FV'!V41</f>
        <v>13.909968326522213</v>
      </c>
      <c r="W41" s="273">
        <f>'4 Utsläpp per FV'!W41</f>
        <v>14.265034188380362</v>
      </c>
      <c r="X41" s="273">
        <f>'4 Utsläpp per FV'!X41</f>
        <v>15.056993787796266</v>
      </c>
      <c r="Y41" s="273">
        <f>'4 Utsläpp per FV'!Y41</f>
        <v>13.000161034045599</v>
      </c>
      <c r="Z41" s="273">
        <f>'4 Utsläpp per FV'!Z41</f>
        <v>13.722916532244652</v>
      </c>
      <c r="AA41" s="273">
        <f>'4 Utsläpp per FV'!AA41</f>
        <v>13.058669628893368</v>
      </c>
      <c r="AB41" s="273">
        <f>'4 Utsläpp per FV'!AB41</f>
        <v>13.739020702054544</v>
      </c>
      <c r="AC41" s="273">
        <f>'4 Utsläpp per FV'!AC41</f>
        <v>12.582098619237689</v>
      </c>
      <c r="AD41" s="273">
        <f>'4 Utsläpp per FV'!AD41</f>
        <v>13.427948577742342</v>
      </c>
      <c r="AE41" s="273">
        <f>'4 Utsläpp per FV'!AE41</f>
        <v>12.849077878537029</v>
      </c>
      <c r="AF41" s="273">
        <f>'4 Utsläpp per FV'!AF41</f>
        <v>14.054429955016367</v>
      </c>
      <c r="AG41" s="273">
        <f>'4 Utsläpp per FV'!AG41</f>
        <v>12.247081509568076</v>
      </c>
      <c r="AH41" s="273">
        <f>'4 Utsläpp per FV'!AH41</f>
        <v>12.928990456709478</v>
      </c>
      <c r="AI41" s="273">
        <f>'4 Utsläpp per FV'!AI41</f>
        <v>12.574689729075326</v>
      </c>
      <c r="AJ41" s="273">
        <f>'4 Utsläpp per FV'!AJ41</f>
        <v>13.345778655813396</v>
      </c>
      <c r="AK41" s="273">
        <f>'4 Utsläpp per FV'!AK41</f>
        <v>11.705015005435115</v>
      </c>
      <c r="AL41" s="273">
        <f>'4 Utsläpp per FV'!AL41</f>
        <v>12.926176961825069</v>
      </c>
      <c r="AM41" s="273">
        <f>'4 Utsläpp per FV'!AM41</f>
        <v>12.363274613327624</v>
      </c>
      <c r="AN41" s="273">
        <f>'4 Utsläpp per FV'!AN41</f>
        <v>12.417816087587164</v>
      </c>
      <c r="AO41" s="273">
        <f>'4 Utsläpp per FV'!AO41</f>
        <v>11.349931141781614</v>
      </c>
      <c r="AP41" s="273">
        <f>'4 Utsläpp per FV'!AP41</f>
        <v>12.340440170912919</v>
      </c>
      <c r="AQ41" s="273">
        <f>'4 Utsläpp per FV'!AQ41</f>
        <v>11.609523721847948</v>
      </c>
      <c r="AR41" s="273">
        <f>'4 Utsläpp per FV'!AR41</f>
        <v>12.141035173763976</v>
      </c>
      <c r="AS41" s="273">
        <f>'4 Utsläpp per FV'!AS41</f>
        <v>10.873987051606635</v>
      </c>
      <c r="AT41" s="273">
        <f>'4 Utsläpp per FV'!AT41</f>
        <v>11.983740007729461</v>
      </c>
      <c r="AU41" s="273">
        <f>'4 Utsläpp per FV'!AU41</f>
        <v>11.247803170260461</v>
      </c>
      <c r="AV41" s="273">
        <f>'4 Utsläpp per FV'!AV41</f>
        <v>11.750443699407283</v>
      </c>
      <c r="AW41" s="273">
        <f>'4 Utsläpp per FV'!AW41</f>
        <v>10.505125727080619</v>
      </c>
      <c r="AX41" s="273">
        <f>'4 Utsläpp per FV'!AX41</f>
        <v>11.697034313789972</v>
      </c>
      <c r="AY41" s="273">
        <f>'4 Utsläpp per FV'!AY41</f>
        <v>10.679961036287008</v>
      </c>
      <c r="AZ41" s="273">
        <f>'4 Utsläpp per FV'!AZ41</f>
        <v>10.772407768068675</v>
      </c>
      <c r="BA41" s="296">
        <f>'4 Utsläpp per FV'!BA41</f>
        <v>10.059995830202713</v>
      </c>
      <c r="BC41" s="372">
        <f t="shared" ref="BC41:BH41" si="16">AR41/AN41-1</f>
        <v>-2.2289016995497124E-2</v>
      </c>
      <c r="BD41" s="373">
        <f t="shared" si="16"/>
        <v>-4.1933654418653044E-2</v>
      </c>
      <c r="BE41" s="373">
        <f t="shared" si="16"/>
        <v>-2.8904978934561787E-2</v>
      </c>
      <c r="BF41" s="373">
        <f t="shared" si="16"/>
        <v>-3.1157225761705098E-2</v>
      </c>
      <c r="BG41" s="373">
        <f t="shared" si="16"/>
        <v>-3.2171183821354643E-2</v>
      </c>
      <c r="BH41" s="373">
        <f t="shared" si="16"/>
        <v>-3.3921442316920625E-2</v>
      </c>
      <c r="BI41" s="373">
        <f t="shared" si="1"/>
        <v>-2.3924558923555161E-2</v>
      </c>
      <c r="BJ41" s="373">
        <f t="shared" si="2"/>
        <v>-5.0484714692985211E-2</v>
      </c>
      <c r="BK41" s="373">
        <f t="shared" si="3"/>
        <v>-8.3233957487745092E-2</v>
      </c>
      <c r="BL41" s="403">
        <f t="shared" si="3"/>
        <v>-4.2372638694882947E-2</v>
      </c>
    </row>
    <row r="42" spans="1:64" s="101" customFormat="1" ht="13.8" x14ac:dyDescent="0.3">
      <c r="A42" s="133"/>
      <c r="B42" s="133"/>
      <c r="C42" s="4"/>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row>
    <row r="43" spans="1:64" ht="13.8" x14ac:dyDescent="0.3">
      <c r="C43" s="104" t="s">
        <v>177</v>
      </c>
      <c r="AH43" s="113"/>
      <c r="AI43" s="113"/>
      <c r="AJ43" s="113"/>
      <c r="AK43" s="113"/>
      <c r="BC43" s="104" t="s">
        <v>176</v>
      </c>
    </row>
    <row r="44" spans="1:64" ht="13.8" x14ac:dyDescent="0.3">
      <c r="C44" s="104" t="s">
        <v>370</v>
      </c>
      <c r="AI44" s="113"/>
      <c r="AJ44" s="113"/>
      <c r="AK44" s="113"/>
      <c r="BC44" s="104" t="s">
        <v>178</v>
      </c>
    </row>
    <row r="45" spans="1:64" ht="13.8" x14ac:dyDescent="0.3">
      <c r="C45" s="117" t="s">
        <v>133</v>
      </c>
      <c r="D45" s="106" t="s">
        <v>203</v>
      </c>
      <c r="E45" s="106" t="s">
        <v>204</v>
      </c>
      <c r="F45" s="106" t="s">
        <v>205</v>
      </c>
      <c r="G45" s="106" t="s">
        <v>206</v>
      </c>
      <c r="H45" s="106" t="s">
        <v>207</v>
      </c>
      <c r="I45" s="106" t="s">
        <v>208</v>
      </c>
      <c r="J45" s="106" t="s">
        <v>209</v>
      </c>
      <c r="K45" s="106" t="s">
        <v>210</v>
      </c>
      <c r="L45" s="106" t="s">
        <v>211</v>
      </c>
      <c r="M45" s="106" t="s">
        <v>212</v>
      </c>
      <c r="N45" s="106" t="s">
        <v>213</v>
      </c>
      <c r="O45" s="106" t="s">
        <v>214</v>
      </c>
      <c r="P45" s="106" t="s">
        <v>215</v>
      </c>
      <c r="Q45" s="106" t="s">
        <v>216</v>
      </c>
      <c r="R45" s="106" t="s">
        <v>217</v>
      </c>
      <c r="S45" s="106" t="s">
        <v>218</v>
      </c>
      <c r="T45" s="106" t="s">
        <v>219</v>
      </c>
      <c r="U45" s="106" t="s">
        <v>220</v>
      </c>
      <c r="V45" s="106" t="s">
        <v>221</v>
      </c>
      <c r="W45" s="106" t="s">
        <v>222</v>
      </c>
      <c r="X45" s="106" t="s">
        <v>223</v>
      </c>
      <c r="Y45" s="106" t="s">
        <v>224</v>
      </c>
      <c r="Z45" s="106" t="s">
        <v>225</v>
      </c>
      <c r="AA45" s="106" t="s">
        <v>226</v>
      </c>
      <c r="AB45" s="106" t="s">
        <v>227</v>
      </c>
      <c r="AC45" s="106" t="s">
        <v>228</v>
      </c>
      <c r="AD45" s="106" t="s">
        <v>229</v>
      </c>
      <c r="AE45" s="106" t="s">
        <v>230</v>
      </c>
      <c r="AF45" s="106" t="s">
        <v>231</v>
      </c>
      <c r="AG45" s="106" t="s">
        <v>232</v>
      </c>
      <c r="AH45" s="106" t="s">
        <v>233</v>
      </c>
      <c r="AI45" s="106" t="s">
        <v>234</v>
      </c>
      <c r="AJ45" s="106" t="s">
        <v>235</v>
      </c>
      <c r="AK45" s="106" t="s">
        <v>238</v>
      </c>
      <c r="AL45" s="106" t="s">
        <v>240</v>
      </c>
      <c r="AM45" s="107" t="s">
        <v>242</v>
      </c>
      <c r="AN45" s="107" t="s">
        <v>245</v>
      </c>
      <c r="AO45" s="107" t="s">
        <v>252</v>
      </c>
      <c r="AP45" s="107" t="s">
        <v>257</v>
      </c>
      <c r="AQ45" s="107" t="s">
        <v>261</v>
      </c>
      <c r="AR45" s="107" t="s">
        <v>317</v>
      </c>
      <c r="AS45" s="107" t="s">
        <v>331</v>
      </c>
      <c r="AT45" s="107" t="s">
        <v>333</v>
      </c>
      <c r="AU45" s="107" t="s">
        <v>339</v>
      </c>
      <c r="AV45" s="107" t="s">
        <v>341</v>
      </c>
      <c r="AW45" s="106" t="s">
        <v>344</v>
      </c>
      <c r="AX45" s="106" t="s">
        <v>346</v>
      </c>
      <c r="AY45" s="106" t="s">
        <v>355</v>
      </c>
      <c r="AZ45" s="106" t="s">
        <v>366</v>
      </c>
      <c r="BA45" s="289" t="s">
        <v>390</v>
      </c>
      <c r="BB45" s="104"/>
      <c r="BC45" s="399" t="s">
        <v>317</v>
      </c>
      <c r="BD45" s="400" t="s">
        <v>331</v>
      </c>
      <c r="BE45" s="400" t="s">
        <v>333</v>
      </c>
      <c r="BF45" s="400" t="s">
        <v>339</v>
      </c>
      <c r="BG45" s="400" t="s">
        <v>341</v>
      </c>
      <c r="BH45" s="400" t="s">
        <v>344</v>
      </c>
      <c r="BI45" s="400" t="s">
        <v>346</v>
      </c>
      <c r="BJ45" s="400" t="s">
        <v>355</v>
      </c>
      <c r="BK45" s="400" t="s">
        <v>366</v>
      </c>
      <c r="BL45" s="289" t="s">
        <v>390</v>
      </c>
    </row>
    <row r="46" spans="1:64" ht="13.8" x14ac:dyDescent="0.3">
      <c r="C46" s="118" t="s">
        <v>123</v>
      </c>
      <c r="D46" s="189">
        <f>'4 Utsläpp per FV'!D46</f>
        <v>140.4826470471447</v>
      </c>
      <c r="E46" s="189">
        <f>'4 Utsläpp per FV'!E46</f>
        <v>137.46756115258151</v>
      </c>
      <c r="F46" s="189">
        <f>'4 Utsläpp per FV'!F46</f>
        <v>151.58808996400336</v>
      </c>
      <c r="G46" s="189">
        <f>'4 Utsläpp per FV'!G46</f>
        <v>166.50928858005702</v>
      </c>
      <c r="H46" s="189">
        <f>'4 Utsläpp per FV'!H46</f>
        <v>136.49487976334325</v>
      </c>
      <c r="I46" s="189">
        <f>'4 Utsläpp per FV'!I46</f>
        <v>130.1376914276407</v>
      </c>
      <c r="J46" s="189">
        <f>'4 Utsläpp per FV'!J46</f>
        <v>146.05543838953864</v>
      </c>
      <c r="K46" s="189">
        <f>'4 Utsläpp per FV'!K46</f>
        <v>161.1770561543814</v>
      </c>
      <c r="L46" s="189">
        <f>'4 Utsläpp per FV'!L46</f>
        <v>139.03588305742105</v>
      </c>
      <c r="M46" s="189">
        <f>'4 Utsläpp per FV'!M46</f>
        <v>131.18754141749005</v>
      </c>
      <c r="N46" s="189">
        <f>'4 Utsläpp per FV'!N46</f>
        <v>148.79300989798691</v>
      </c>
      <c r="O46" s="189">
        <f>'4 Utsläpp per FV'!O46</f>
        <v>170.87958165304241</v>
      </c>
      <c r="P46" s="189">
        <f>'4 Utsläpp per FV'!P46</f>
        <v>131.54771332166936</v>
      </c>
      <c r="Q46" s="189">
        <f>'4 Utsläpp per FV'!Q46</f>
        <v>130.6053779544124</v>
      </c>
      <c r="R46" s="189">
        <f>'4 Utsläpp per FV'!R46</f>
        <v>147.20344656292858</v>
      </c>
      <c r="S46" s="189">
        <f>'4 Utsläpp per FV'!S46</f>
        <v>165.08250314602654</v>
      </c>
      <c r="T46" s="189">
        <f>'4 Utsläpp per FV'!T46</f>
        <v>127.77346711512941</v>
      </c>
      <c r="U46" s="189">
        <f>'4 Utsläpp per FV'!U46</f>
        <v>126.336276517945</v>
      </c>
      <c r="V46" s="189">
        <f>'4 Utsläpp per FV'!V46</f>
        <v>147.28515572887696</v>
      </c>
      <c r="W46" s="189">
        <f>'4 Utsläpp per FV'!W46</f>
        <v>163.7393528977496</v>
      </c>
      <c r="X46" s="189">
        <f>'4 Utsläpp per FV'!X46</f>
        <v>129.20854507403621</v>
      </c>
      <c r="Y46" s="189">
        <f>'4 Utsläpp per FV'!Y46</f>
        <v>125.38773773401857</v>
      </c>
      <c r="Z46" s="189">
        <f>'4 Utsläpp per FV'!Z46</f>
        <v>146.38869502627156</v>
      </c>
      <c r="AA46" s="189">
        <f>'4 Utsläpp per FV'!AA46</f>
        <v>162.9109099755311</v>
      </c>
      <c r="AB46" s="189">
        <f>'4 Utsläpp per FV'!AB46</f>
        <v>117.78150562814596</v>
      </c>
      <c r="AC46" s="189">
        <f>'4 Utsläpp per FV'!AC46</f>
        <v>118.30822021612046</v>
      </c>
      <c r="AD46" s="189">
        <f>'4 Utsläpp per FV'!AD46</f>
        <v>137.41962588655093</v>
      </c>
      <c r="AE46" s="189">
        <f>'4 Utsläpp per FV'!AE46</f>
        <v>153.60470247984026</v>
      </c>
      <c r="AF46" s="189">
        <f>'4 Utsläpp per FV'!AF46</f>
        <v>112.78944941740919</v>
      </c>
      <c r="AG46" s="189">
        <f>'4 Utsläpp per FV'!AG46</f>
        <v>114.18138976367572</v>
      </c>
      <c r="AH46" s="189">
        <f>'4 Utsläpp per FV'!AH46</f>
        <v>131.70693671918519</v>
      </c>
      <c r="AI46" s="189">
        <f>'4 Utsläpp per FV'!AI46</f>
        <v>152.14489095946539</v>
      </c>
      <c r="AJ46" s="189">
        <f>'4 Utsläpp per FV'!AJ46</f>
        <v>114.93408040184356</v>
      </c>
      <c r="AK46" s="189">
        <f>'4 Utsläpp per FV'!AK46</f>
        <v>114.69949974949206</v>
      </c>
      <c r="AL46" s="189">
        <f>'4 Utsläpp per FV'!AL46</f>
        <v>130.01193837838102</v>
      </c>
      <c r="AM46" s="189">
        <f>'4 Utsläpp per FV'!AM46</f>
        <v>147.83206295910142</v>
      </c>
      <c r="AN46" s="189">
        <f>'4 Utsläpp per FV'!AN46</f>
        <v>108.19259279139668</v>
      </c>
      <c r="AO46" s="189">
        <f>'4 Utsläpp per FV'!AO46</f>
        <v>108.82075386290536</v>
      </c>
      <c r="AP46" s="189">
        <f>'4 Utsläpp per FV'!AP46</f>
        <v>125.30432656173788</v>
      </c>
      <c r="AQ46" s="189">
        <f>'4 Utsläpp per FV'!AQ46</f>
        <v>143.7375944754703</v>
      </c>
      <c r="AR46" s="189">
        <f>'4 Utsläpp per FV'!AR46</f>
        <v>111.96517649681513</v>
      </c>
      <c r="AS46" s="189">
        <f>'4 Utsläpp per FV'!AS46</f>
        <v>117.95066925143152</v>
      </c>
      <c r="AT46" s="189">
        <f>'4 Utsläpp per FV'!AT46</f>
        <v>135.41295204268457</v>
      </c>
      <c r="AU46" s="189">
        <f>'4 Utsläpp per FV'!AU46</f>
        <v>153.42379675535437</v>
      </c>
      <c r="AV46" s="189">
        <f>'4 Utsläpp per FV'!AV46</f>
        <v>105.71892101438893</v>
      </c>
      <c r="AW46" s="189">
        <f>'4 Utsläpp per FV'!AW46</f>
        <v>111.6793620547291</v>
      </c>
      <c r="AX46" s="189">
        <f>'4 Utsläpp per FV'!AX46</f>
        <v>128.19860164702567</v>
      </c>
      <c r="AY46" s="189">
        <f>'4 Utsläpp per FV'!AY46</f>
        <v>144.7408520760537</v>
      </c>
      <c r="AZ46" s="189">
        <f>'4 Utsläpp per FV'!AZ46</f>
        <v>101.63565918039944</v>
      </c>
      <c r="BA46" s="302">
        <f>'4 Utsläpp per FV'!BA46</f>
        <v>115.49938866754833</v>
      </c>
      <c r="BB46" s="189"/>
      <c r="BC46" s="368">
        <f t="shared" ref="BC46:BH46" si="17">AR46/AN46-1</f>
        <v>3.4869149616298278E-2</v>
      </c>
      <c r="BD46" s="369">
        <f t="shared" si="17"/>
        <v>8.3898659625426086E-2</v>
      </c>
      <c r="BE46" s="369">
        <f t="shared" si="17"/>
        <v>8.0672597334187968E-2</v>
      </c>
      <c r="BF46" s="369">
        <f t="shared" si="17"/>
        <v>6.7388092274892397E-2</v>
      </c>
      <c r="BG46" s="369">
        <f t="shared" si="17"/>
        <v>-5.5787483911159508E-2</v>
      </c>
      <c r="BH46" s="369">
        <f t="shared" si="17"/>
        <v>-5.3168898798989339E-2</v>
      </c>
      <c r="BI46" s="369">
        <f t="shared" ref="BI46:BL53" si="18">AX46/AT46-1</f>
        <v>-5.3276664357666537E-2</v>
      </c>
      <c r="BJ46" s="369">
        <f t="shared" si="18"/>
        <v>-5.6594510518770957E-2</v>
      </c>
      <c r="BK46" s="369">
        <f t="shared" si="18"/>
        <v>-3.8623756228402417E-2</v>
      </c>
      <c r="BL46" s="401">
        <f t="shared" si="18"/>
        <v>3.4205304745089871E-2</v>
      </c>
    </row>
    <row r="47" spans="1:64" ht="13.8" x14ac:dyDescent="0.3">
      <c r="C47" s="118" t="s">
        <v>124</v>
      </c>
      <c r="D47" s="189">
        <f>'4 Utsläpp per FV'!D47</f>
        <v>20.288190373927929</v>
      </c>
      <c r="E47" s="189">
        <f>'4 Utsläpp per FV'!E47</f>
        <v>25.209049698667862</v>
      </c>
      <c r="F47" s="189">
        <f>'4 Utsläpp per FV'!F47</f>
        <v>26.037300533937188</v>
      </c>
      <c r="G47" s="189">
        <f>'4 Utsläpp per FV'!G47</f>
        <v>28.323226329421779</v>
      </c>
      <c r="H47" s="189">
        <f>'4 Utsläpp per FV'!H47</f>
        <v>19.559838659481052</v>
      </c>
      <c r="I47" s="189">
        <f>'4 Utsläpp per FV'!I47</f>
        <v>22.299258877274355</v>
      </c>
      <c r="J47" s="189">
        <f>'4 Utsläpp per FV'!J47</f>
        <v>24.631008911141031</v>
      </c>
      <c r="K47" s="189">
        <f>'4 Utsläpp per FV'!K47</f>
        <v>27.494525022561351</v>
      </c>
      <c r="L47" s="189">
        <f>'4 Utsläpp per FV'!L47</f>
        <v>24.640381445742037</v>
      </c>
      <c r="M47" s="189">
        <f>'4 Utsläpp per FV'!M47</f>
        <v>25.593465928822511</v>
      </c>
      <c r="N47" s="189">
        <f>'4 Utsläpp per FV'!N47</f>
        <v>26.242143432254963</v>
      </c>
      <c r="O47" s="189">
        <f>'4 Utsläpp per FV'!O47</f>
        <v>31.09025133541353</v>
      </c>
      <c r="P47" s="189">
        <f>'4 Utsläpp per FV'!P47</f>
        <v>25.236011033554121</v>
      </c>
      <c r="Q47" s="189">
        <f>'4 Utsläpp per FV'!Q47</f>
        <v>28.376940661705319</v>
      </c>
      <c r="R47" s="189">
        <f>'4 Utsläpp per FV'!R47</f>
        <v>30.144726110011817</v>
      </c>
      <c r="S47" s="189">
        <f>'4 Utsläpp per FV'!S47</f>
        <v>32.155235366061234</v>
      </c>
      <c r="T47" s="189">
        <f>'4 Utsläpp per FV'!T47</f>
        <v>24.577223594656434</v>
      </c>
      <c r="U47" s="189">
        <f>'4 Utsläpp per FV'!U47</f>
        <v>30.412184291475114</v>
      </c>
      <c r="V47" s="189">
        <f>'4 Utsläpp per FV'!V47</f>
        <v>34.369715713795976</v>
      </c>
      <c r="W47" s="189">
        <f>'4 Utsläpp per FV'!W47</f>
        <v>38.877715160843088</v>
      </c>
      <c r="X47" s="189">
        <f>'4 Utsläpp per FV'!X47</f>
        <v>26.755029058364336</v>
      </c>
      <c r="Y47" s="189">
        <f>'4 Utsläpp per FV'!Y47</f>
        <v>35.370049462069758</v>
      </c>
      <c r="Z47" s="189">
        <f>'4 Utsläpp per FV'!Z47</f>
        <v>37.97857303304793</v>
      </c>
      <c r="AA47" s="189">
        <f>'4 Utsläpp per FV'!AA47</f>
        <v>40.092034276326274</v>
      </c>
      <c r="AB47" s="189">
        <f>'4 Utsläpp per FV'!AB47</f>
        <v>29.645479569276194</v>
      </c>
      <c r="AC47" s="189">
        <f>'4 Utsläpp per FV'!AC47</f>
        <v>38.589428381936692</v>
      </c>
      <c r="AD47" s="189">
        <f>'4 Utsläpp per FV'!AD47</f>
        <v>44.329869647788534</v>
      </c>
      <c r="AE47" s="189">
        <f>'4 Utsläpp per FV'!AE47</f>
        <v>47.724200687358611</v>
      </c>
      <c r="AF47" s="189">
        <f>'4 Utsläpp per FV'!AF47</f>
        <v>27.119449582314409</v>
      </c>
      <c r="AG47" s="189">
        <f>'4 Utsläpp per FV'!AG47</f>
        <v>37.541181039313976</v>
      </c>
      <c r="AH47" s="189">
        <f>'4 Utsläpp per FV'!AH47</f>
        <v>40.885754821936168</v>
      </c>
      <c r="AI47" s="189">
        <f>'4 Utsläpp per FV'!AI47</f>
        <v>45.212044381697716</v>
      </c>
      <c r="AJ47" s="189">
        <f>'4 Utsläpp per FV'!AJ47</f>
        <v>31.28529831769508</v>
      </c>
      <c r="AK47" s="189">
        <f>'4 Utsläpp per FV'!AK47</f>
        <v>39.766958988343383</v>
      </c>
      <c r="AL47" s="189">
        <f>'4 Utsläpp per FV'!AL47</f>
        <v>45.198526915779681</v>
      </c>
      <c r="AM47" s="189">
        <f>'4 Utsläpp per FV'!AM47</f>
        <v>46.265633813204253</v>
      </c>
      <c r="AN47" s="189">
        <f>'4 Utsläpp per FV'!AN47</f>
        <v>28.292618662064289</v>
      </c>
      <c r="AO47" s="189">
        <f>'4 Utsläpp per FV'!AO47</f>
        <v>38.938581126046572</v>
      </c>
      <c r="AP47" s="189">
        <f>'4 Utsläpp per FV'!AP47</f>
        <v>42.744727454772566</v>
      </c>
      <c r="AQ47" s="189">
        <f>'4 Utsläpp per FV'!AQ47</f>
        <v>42.462129044922705</v>
      </c>
      <c r="AR47" s="189">
        <f>'4 Utsläpp per FV'!AR47</f>
        <v>27.719245086945861</v>
      </c>
      <c r="AS47" s="189">
        <f>'4 Utsläpp per FV'!AS47</f>
        <v>34.361090897795535</v>
      </c>
      <c r="AT47" s="189">
        <f>'4 Utsläpp per FV'!AT47</f>
        <v>39.264791078925477</v>
      </c>
      <c r="AU47" s="189">
        <f>'4 Utsläpp per FV'!AU47</f>
        <v>40.466881970306446</v>
      </c>
      <c r="AV47" s="189">
        <f>'4 Utsläpp per FV'!AV47</f>
        <v>25.708001886110466</v>
      </c>
      <c r="AW47" s="189">
        <f>'4 Utsläpp per FV'!AW47</f>
        <v>34.933454938652808</v>
      </c>
      <c r="AX47" s="189">
        <f>'4 Utsläpp per FV'!AX47</f>
        <v>39.906340567750959</v>
      </c>
      <c r="AY47" s="189">
        <f>'4 Utsläpp per FV'!AY47</f>
        <v>42.914696094409642</v>
      </c>
      <c r="AZ47" s="189">
        <f>'4 Utsläpp per FV'!AZ47</f>
        <v>25.871292886175986</v>
      </c>
      <c r="BA47" s="302">
        <f>'4 Utsläpp per FV'!BA47</f>
        <v>35.332158205411993</v>
      </c>
      <c r="BB47" s="189"/>
      <c r="BC47" s="368">
        <f t="shared" ref="BC47:BF52" si="19">AR47/AN47-1</f>
        <v>-2.0265836187416175E-2</v>
      </c>
      <c r="BD47" s="369">
        <f t="shared" si="19"/>
        <v>-0.11755667761579247</v>
      </c>
      <c r="BE47" s="369">
        <f t="shared" si="19"/>
        <v>-8.1412061394686597E-2</v>
      </c>
      <c r="BF47" s="369">
        <f t="shared" si="19"/>
        <v>-4.698886088602372E-2</v>
      </c>
      <c r="BG47" s="369">
        <f>AV47/AR47-1</f>
        <v>-7.2557647025624505E-2</v>
      </c>
      <c r="BH47" s="369">
        <f>AW47/AS47-1</f>
        <v>1.6657330308857965E-2</v>
      </c>
      <c r="BI47" s="369">
        <f t="shared" si="18"/>
        <v>1.6339052652436514E-2</v>
      </c>
      <c r="BJ47" s="369">
        <f t="shared" si="18"/>
        <v>6.0489318794053393E-2</v>
      </c>
      <c r="BK47" s="369">
        <f t="shared" si="18"/>
        <v>6.3517577441032369E-3</v>
      </c>
      <c r="BL47" s="401">
        <f t="shared" si="18"/>
        <v>1.1413221722825773E-2</v>
      </c>
    </row>
    <row r="48" spans="1:64" ht="13.8" x14ac:dyDescent="0.3">
      <c r="C48" s="118" t="s">
        <v>125</v>
      </c>
      <c r="D48" s="189">
        <f>'4 Utsläpp per FV'!D48</f>
        <v>26.765542663001018</v>
      </c>
      <c r="E48" s="189">
        <f>'4 Utsläpp per FV'!E48</f>
        <v>25.46126476305631</v>
      </c>
      <c r="F48" s="189">
        <f>'4 Utsläpp per FV'!F48</f>
        <v>27.0146004679589</v>
      </c>
      <c r="G48" s="189">
        <f>'4 Utsläpp per FV'!G48</f>
        <v>31.713989487462499</v>
      </c>
      <c r="H48" s="189">
        <f>'4 Utsläpp per FV'!H48</f>
        <v>30.096741801139224</v>
      </c>
      <c r="I48" s="189">
        <f>'4 Utsläpp per FV'!I48</f>
        <v>28.052653285057385</v>
      </c>
      <c r="J48" s="189">
        <f>'4 Utsläpp per FV'!J48</f>
        <v>26.033269553321897</v>
      </c>
      <c r="K48" s="189">
        <f>'4 Utsläpp per FV'!K48</f>
        <v>30.949453999509032</v>
      </c>
      <c r="L48" s="189">
        <f>'4 Utsläpp per FV'!L48</f>
        <v>32.321482912414943</v>
      </c>
      <c r="M48" s="189">
        <f>'4 Utsläpp per FV'!M48</f>
        <v>27.927363411880393</v>
      </c>
      <c r="N48" s="189">
        <f>'4 Utsläpp per FV'!N48</f>
        <v>26.340093699901669</v>
      </c>
      <c r="O48" s="189">
        <f>'4 Utsläpp per FV'!O48</f>
        <v>27.290365481404056</v>
      </c>
      <c r="P48" s="189">
        <f>'4 Utsläpp per FV'!P48</f>
        <v>26.35422565325365</v>
      </c>
      <c r="Q48" s="189">
        <f>'4 Utsläpp per FV'!Q48</f>
        <v>25.025794100590108</v>
      </c>
      <c r="R48" s="189">
        <f>'4 Utsläpp per FV'!R48</f>
        <v>24.302845145748091</v>
      </c>
      <c r="S48" s="189">
        <f>'4 Utsläpp per FV'!S48</f>
        <v>25.353735503671643</v>
      </c>
      <c r="T48" s="189">
        <f>'4 Utsläpp per FV'!T48</f>
        <v>26.09304716111108</v>
      </c>
      <c r="U48" s="189">
        <f>'4 Utsläpp per FV'!U48</f>
        <v>25.075639225003609</v>
      </c>
      <c r="V48" s="189">
        <f>'4 Utsläpp per FV'!V48</f>
        <v>24.947505392520153</v>
      </c>
      <c r="W48" s="189">
        <f>'4 Utsläpp per FV'!W48</f>
        <v>27.953325016830483</v>
      </c>
      <c r="X48" s="189">
        <f>'4 Utsläpp per FV'!X48</f>
        <v>25.730449881603601</v>
      </c>
      <c r="Y48" s="189">
        <f>'4 Utsläpp per FV'!Y48</f>
        <v>24.471675898703623</v>
      </c>
      <c r="Z48" s="189">
        <f>'4 Utsläpp per FV'!Z48</f>
        <v>25.493032780389651</v>
      </c>
      <c r="AA48" s="189">
        <f>'4 Utsläpp per FV'!AA48</f>
        <v>25.376275931469657</v>
      </c>
      <c r="AB48" s="189">
        <f>'4 Utsläpp per FV'!AB48</f>
        <v>25.793505057536937</v>
      </c>
      <c r="AC48" s="189">
        <f>'4 Utsläpp per FV'!AC48</f>
        <v>24.978675134823831</v>
      </c>
      <c r="AD48" s="189">
        <f>'4 Utsläpp per FV'!AD48</f>
        <v>25.57006785927447</v>
      </c>
      <c r="AE48" s="189">
        <f>'4 Utsläpp per FV'!AE48</f>
        <v>25.947401725083079</v>
      </c>
      <c r="AF48" s="189">
        <f>'4 Utsläpp per FV'!AF48</f>
        <v>26.629400027289439</v>
      </c>
      <c r="AG48" s="189">
        <f>'4 Utsläpp per FV'!AG48</f>
        <v>23.669832790759045</v>
      </c>
      <c r="AH48" s="189">
        <f>'4 Utsläpp per FV'!AH48</f>
        <v>23.918655716936584</v>
      </c>
      <c r="AI48" s="189">
        <f>'4 Utsläpp per FV'!AI48</f>
        <v>24.130409827425581</v>
      </c>
      <c r="AJ48" s="189">
        <f>'4 Utsläpp per FV'!AJ48</f>
        <v>23.55058019182939</v>
      </c>
      <c r="AK48" s="189">
        <f>'4 Utsläpp per FV'!AK48</f>
        <v>23.676605954780726</v>
      </c>
      <c r="AL48" s="189">
        <f>'4 Utsläpp per FV'!AL48</f>
        <v>24.983075648625878</v>
      </c>
      <c r="AM48" s="189">
        <f>'4 Utsläpp per FV'!AM48</f>
        <v>25.091878835676894</v>
      </c>
      <c r="AN48" s="189">
        <f>'4 Utsläpp per FV'!AN48</f>
        <v>22.935158984950004</v>
      </c>
      <c r="AO48" s="189">
        <f>'4 Utsläpp per FV'!AO48</f>
        <v>23.244300781176882</v>
      </c>
      <c r="AP48" s="189">
        <f>'4 Utsläpp per FV'!AP48</f>
        <v>24.014751781761056</v>
      </c>
      <c r="AQ48" s="189">
        <f>'4 Utsläpp per FV'!AQ48</f>
        <v>23.99108685212018</v>
      </c>
      <c r="AR48" s="189">
        <f>'4 Utsläpp per FV'!AR48</f>
        <v>22.062597764286235</v>
      </c>
      <c r="AS48" s="189">
        <f>'4 Utsläpp per FV'!AS48</f>
        <v>22.984202005963809</v>
      </c>
      <c r="AT48" s="189">
        <f>'4 Utsläpp per FV'!AT48</f>
        <v>23.436266020816166</v>
      </c>
      <c r="AU48" s="189">
        <f>'4 Utsläpp per FV'!AU48</f>
        <v>22.886972266443479</v>
      </c>
      <c r="AV48" s="189">
        <f>'4 Utsläpp per FV'!AV48</f>
        <v>21.752568732268731</v>
      </c>
      <c r="AW48" s="189">
        <f>'4 Utsläpp per FV'!AW48</f>
        <v>22.366410656545263</v>
      </c>
      <c r="AX48" s="189">
        <f>'4 Utsläpp per FV'!AX48</f>
        <v>23.464399269895338</v>
      </c>
      <c r="AY48" s="189">
        <f>'4 Utsläpp per FV'!AY48</f>
        <v>23.143105867379763</v>
      </c>
      <c r="AZ48" s="189">
        <f>'4 Utsläpp per FV'!AZ48</f>
        <v>21.187806195540222</v>
      </c>
      <c r="BA48" s="302">
        <f>'4 Utsläpp per FV'!BA48</f>
        <v>27.051147734178198</v>
      </c>
      <c r="BB48" s="189"/>
      <c r="BC48" s="368">
        <f t="shared" si="19"/>
        <v>-3.8044699024599837E-2</v>
      </c>
      <c r="BD48" s="369">
        <f t="shared" si="19"/>
        <v>-1.1189787021844921E-2</v>
      </c>
      <c r="BE48" s="369">
        <f t="shared" si="19"/>
        <v>-2.408876702961571E-2</v>
      </c>
      <c r="BF48" s="369">
        <f t="shared" si="19"/>
        <v>-4.6021866057273986E-2</v>
      </c>
      <c r="BG48" s="369">
        <f t="shared" ref="BG48:BH53" si="20">AV48/AR48-1</f>
        <v>-1.4052245131321861E-2</v>
      </c>
      <c r="BH48" s="369">
        <f t="shared" si="20"/>
        <v>-2.6878955782682623E-2</v>
      </c>
      <c r="BI48" s="369">
        <f t="shared" si="18"/>
        <v>1.2004151623037362E-3</v>
      </c>
      <c r="BJ48" s="369">
        <f t="shared" si="18"/>
        <v>1.1191240062444763E-2</v>
      </c>
      <c r="BK48" s="369">
        <f t="shared" si="18"/>
        <v>-2.596302734079925E-2</v>
      </c>
      <c r="BL48" s="401">
        <f>BA48/AW48-1</f>
        <v>0.20945412965767951</v>
      </c>
    </row>
    <row r="49" spans="2:64" ht="13.8" x14ac:dyDescent="0.3">
      <c r="C49" s="118" t="s">
        <v>126</v>
      </c>
      <c r="D49" s="189">
        <f>'4 Utsläpp per FV'!D49</f>
        <v>86.064042270837547</v>
      </c>
      <c r="E49" s="189">
        <f>'4 Utsläpp per FV'!E49</f>
        <v>69.264414279351314</v>
      </c>
      <c r="F49" s="189">
        <f>'4 Utsläpp per FV'!F49</f>
        <v>69.9711196390532</v>
      </c>
      <c r="G49" s="189">
        <f>'4 Utsläpp per FV'!G49</f>
        <v>94.115557461397017</v>
      </c>
      <c r="H49" s="189">
        <f>'4 Utsläpp per FV'!H49</f>
        <v>93.730418058824611</v>
      </c>
      <c r="I49" s="189">
        <f>'4 Utsläpp per FV'!I49</f>
        <v>72.365669050458138</v>
      </c>
      <c r="J49" s="189">
        <f>'4 Utsläpp per FV'!J49</f>
        <v>61.744466454906188</v>
      </c>
      <c r="K49" s="189">
        <f>'4 Utsläpp per FV'!K49</f>
        <v>103.64548696643052</v>
      </c>
      <c r="L49" s="189">
        <f>'4 Utsläpp per FV'!L49</f>
        <v>133.41396393742556</v>
      </c>
      <c r="M49" s="189">
        <f>'4 Utsläpp per FV'!M49</f>
        <v>82.948696019680597</v>
      </c>
      <c r="N49" s="189">
        <f>'4 Utsläpp per FV'!N49</f>
        <v>64.521687010407902</v>
      </c>
      <c r="O49" s="189">
        <f>'4 Utsläpp per FV'!O49</f>
        <v>120.27090775479604</v>
      </c>
      <c r="P49" s="189">
        <f>'4 Utsläpp per FV'!P49</f>
        <v>113.24325680886896</v>
      </c>
      <c r="Q49" s="189">
        <f>'4 Utsläpp per FV'!Q49</f>
        <v>73.521435714811815</v>
      </c>
      <c r="R49" s="189">
        <f>'4 Utsläpp per FV'!R49</f>
        <v>56.950465752000412</v>
      </c>
      <c r="S49" s="189">
        <f>'4 Utsläpp per FV'!S49</f>
        <v>79.992888757625025</v>
      </c>
      <c r="T49" s="189">
        <f>'4 Utsläpp per FV'!T49</f>
        <v>88.332412373436739</v>
      </c>
      <c r="U49" s="189">
        <f>'4 Utsläpp per FV'!U49</f>
        <v>56.480619726194057</v>
      </c>
      <c r="V49" s="189">
        <f>'4 Utsläpp per FV'!V49</f>
        <v>49.829698426317741</v>
      </c>
      <c r="W49" s="189">
        <f>'4 Utsläpp per FV'!W49</f>
        <v>76.29043441329577</v>
      </c>
      <c r="X49" s="189">
        <f>'4 Utsläpp per FV'!X49</f>
        <v>88.606680768310895</v>
      </c>
      <c r="Y49" s="189">
        <f>'4 Utsläpp per FV'!Y49</f>
        <v>59.29805555610065</v>
      </c>
      <c r="Z49" s="189">
        <f>'4 Utsläpp per FV'!Z49</f>
        <v>54.021588390847178</v>
      </c>
      <c r="AA49" s="189">
        <f>'4 Utsläpp per FV'!AA49</f>
        <v>66.897713033729516</v>
      </c>
      <c r="AB49" s="189">
        <f>'4 Utsläpp per FV'!AB49</f>
        <v>64.880868818010811</v>
      </c>
      <c r="AC49" s="189">
        <f>'4 Utsläpp per FV'!AC49</f>
        <v>53.277015793471364</v>
      </c>
      <c r="AD49" s="189">
        <f>'4 Utsläpp per FV'!AD49</f>
        <v>47.630223613932337</v>
      </c>
      <c r="AE49" s="189">
        <f>'4 Utsläpp per FV'!AE49</f>
        <v>65.442733400743123</v>
      </c>
      <c r="AF49" s="189">
        <f>'4 Utsläpp per FV'!AF49</f>
        <v>70.145899129289361</v>
      </c>
      <c r="AG49" s="189">
        <f>'4 Utsläpp per FV'!AG49</f>
        <v>48.747267973750702</v>
      </c>
      <c r="AH49" s="189">
        <f>'4 Utsläpp per FV'!AH49</f>
        <v>40.117700672416056</v>
      </c>
      <c r="AI49" s="189">
        <f>'4 Utsläpp per FV'!AI49</f>
        <v>64.591140827472586</v>
      </c>
      <c r="AJ49" s="189">
        <f>'4 Utsläpp per FV'!AJ49</f>
        <v>70.906286328876277</v>
      </c>
      <c r="AK49" s="189">
        <f>'4 Utsläpp per FV'!AK49</f>
        <v>52.671829412314331</v>
      </c>
      <c r="AL49" s="189">
        <f>'4 Utsläpp per FV'!AL49</f>
        <v>47.630772378524917</v>
      </c>
      <c r="AM49" s="189">
        <f>'4 Utsläpp per FV'!AM49</f>
        <v>66.177231176988499</v>
      </c>
      <c r="AN49" s="189">
        <f>'4 Utsläpp per FV'!AN49</f>
        <v>67.358598645219857</v>
      </c>
      <c r="AO49" s="189">
        <f>'4 Utsläpp per FV'!AO49</f>
        <v>54.942881481041205</v>
      </c>
      <c r="AP49" s="189">
        <f>'4 Utsläpp per FV'!AP49</f>
        <v>56.995167311391384</v>
      </c>
      <c r="AQ49" s="189">
        <f>'4 Utsläpp per FV'!AQ49</f>
        <v>69.65918077942321</v>
      </c>
      <c r="AR49" s="189">
        <f>'4 Utsläpp per FV'!AR49</f>
        <v>75.441743636521778</v>
      </c>
      <c r="AS49" s="189">
        <f>'4 Utsläpp per FV'!AS49</f>
        <v>55.529093635043559</v>
      </c>
      <c r="AT49" s="189">
        <f>'4 Utsläpp per FV'!AT49</f>
        <v>60.033565791878893</v>
      </c>
      <c r="AU49" s="189">
        <f>'4 Utsläpp per FV'!AU49</f>
        <v>76.846811683269038</v>
      </c>
      <c r="AV49" s="189">
        <f>'4 Utsläpp per FV'!AV49</f>
        <v>71.407139446031437</v>
      </c>
      <c r="AW49" s="189">
        <f>'4 Utsläpp per FV'!AW49</f>
        <v>43.219573708115703</v>
      </c>
      <c r="AX49" s="189">
        <f>'4 Utsläpp per FV'!AX49</f>
        <v>50.700426702210265</v>
      </c>
      <c r="AY49" s="189">
        <f>'4 Utsläpp per FV'!AY49</f>
        <v>58.754035120105236</v>
      </c>
      <c r="AZ49" s="189">
        <f>'4 Utsläpp per FV'!AZ49</f>
        <v>48.681293138482154</v>
      </c>
      <c r="BA49" s="302">
        <f>'4 Utsläpp per FV'!BA49</f>
        <v>50.806808163789199</v>
      </c>
      <c r="BB49" s="189"/>
      <c r="BC49" s="368">
        <f t="shared" si="19"/>
        <v>0.12000167987276766</v>
      </c>
      <c r="BD49" s="369">
        <f t="shared" si="19"/>
        <v>1.0669483256072754E-2</v>
      </c>
      <c r="BE49" s="369">
        <f t="shared" si="19"/>
        <v>5.330975631472934E-2</v>
      </c>
      <c r="BF49" s="369">
        <f t="shared" si="19"/>
        <v>0.103182822758217</v>
      </c>
      <c r="BG49" s="369">
        <f t="shared" si="20"/>
        <v>-5.3479731459138313E-2</v>
      </c>
      <c r="BH49" s="369">
        <f t="shared" si="20"/>
        <v>-0.22167694664404725</v>
      </c>
      <c r="BI49" s="369">
        <f t="shared" si="18"/>
        <v>-0.15546534620355967</v>
      </c>
      <c r="BJ49" s="369">
        <f t="shared" si="18"/>
        <v>-0.23543952139139868</v>
      </c>
      <c r="BK49" s="369">
        <f t="shared" si="18"/>
        <v>-0.31825734070645939</v>
      </c>
      <c r="BL49" s="401">
        <f t="shared" si="18"/>
        <v>0.17555088596926116</v>
      </c>
    </row>
    <row r="50" spans="2:64" ht="13.8" x14ac:dyDescent="0.3">
      <c r="C50" s="118" t="s">
        <v>127</v>
      </c>
      <c r="D50" s="189">
        <f>'4 Utsläpp per FV'!D50</f>
        <v>9.0763237120978459</v>
      </c>
      <c r="E50" s="189">
        <f>'4 Utsläpp per FV'!E50</f>
        <v>7.1320856072899863</v>
      </c>
      <c r="F50" s="189">
        <f>'4 Utsläpp per FV'!F50</f>
        <v>8.9772737362990309</v>
      </c>
      <c r="G50" s="189">
        <f>'4 Utsläpp per FV'!G50</f>
        <v>8.3026714808340802</v>
      </c>
      <c r="H50" s="189">
        <f>'4 Utsläpp per FV'!H50</f>
        <v>9.6588654392657638</v>
      </c>
      <c r="I50" s="189">
        <f>'4 Utsläpp per FV'!I50</f>
        <v>6.9518187940056686</v>
      </c>
      <c r="J50" s="189">
        <f>'4 Utsläpp per FV'!J50</f>
        <v>8.4095103382713319</v>
      </c>
      <c r="K50" s="189">
        <f>'4 Utsläpp per FV'!K50</f>
        <v>7.5973947549894181</v>
      </c>
      <c r="L50" s="189">
        <f>'4 Utsläpp per FV'!L50</f>
        <v>10.198923025041299</v>
      </c>
      <c r="M50" s="189">
        <f>'4 Utsläpp per FV'!M50</f>
        <v>7.1999376335545326</v>
      </c>
      <c r="N50" s="189">
        <f>'4 Utsläpp per FV'!N50</f>
        <v>8.72563305746921</v>
      </c>
      <c r="O50" s="189">
        <f>'4 Utsläpp per FV'!O50</f>
        <v>8.5722156660996784</v>
      </c>
      <c r="P50" s="189">
        <f>'4 Utsläpp per FV'!P50</f>
        <v>9.8780216290380576</v>
      </c>
      <c r="Q50" s="189">
        <f>'4 Utsläpp per FV'!Q50</f>
        <v>7.2834766597725054</v>
      </c>
      <c r="R50" s="189">
        <f>'4 Utsläpp per FV'!R50</f>
        <v>8.699709767520341</v>
      </c>
      <c r="S50" s="189">
        <f>'4 Utsläpp per FV'!S50</f>
        <v>8.0754251743319596</v>
      </c>
      <c r="T50" s="189">
        <f>'4 Utsläpp per FV'!T50</f>
        <v>9.1596774295525734</v>
      </c>
      <c r="U50" s="189">
        <f>'4 Utsläpp per FV'!U50</f>
        <v>6.9264930772823892</v>
      </c>
      <c r="V50" s="189">
        <f>'4 Utsläpp per FV'!V50</f>
        <v>8.938483993626356</v>
      </c>
      <c r="W50" s="189">
        <f>'4 Utsläpp per FV'!W50</f>
        <v>8.1517331893013267</v>
      </c>
      <c r="X50" s="189">
        <f>'4 Utsläpp per FV'!X50</f>
        <v>9.2567412169677379</v>
      </c>
      <c r="Y50" s="189">
        <f>'4 Utsläpp per FV'!Y50</f>
        <v>7.0943508701660987</v>
      </c>
      <c r="Z50" s="189">
        <f>'4 Utsläpp per FV'!Z50</f>
        <v>9.1876505628262617</v>
      </c>
      <c r="AA50" s="189">
        <f>'4 Utsläpp per FV'!AA50</f>
        <v>8.4726108142432448</v>
      </c>
      <c r="AB50" s="189">
        <f>'4 Utsläpp per FV'!AB50</f>
        <v>8.5166956703529966</v>
      </c>
      <c r="AC50" s="189">
        <f>'4 Utsläpp per FV'!AC50</f>
        <v>6.7395464631520987</v>
      </c>
      <c r="AD50" s="189">
        <f>'4 Utsläpp per FV'!AD50</f>
        <v>8.5624581406280402</v>
      </c>
      <c r="AE50" s="189">
        <f>'4 Utsläpp per FV'!AE50</f>
        <v>7.9018706228208533</v>
      </c>
      <c r="AF50" s="189">
        <f>'4 Utsläpp per FV'!AF50</f>
        <v>8.0789041336250413</v>
      </c>
      <c r="AG50" s="189">
        <f>'4 Utsläpp per FV'!AG50</f>
        <v>6.6518535177143558</v>
      </c>
      <c r="AH50" s="189">
        <f>'4 Utsläpp per FV'!AH50</f>
        <v>8.1657467000733561</v>
      </c>
      <c r="AI50" s="189">
        <f>'4 Utsläpp per FV'!AI50</f>
        <v>7.4556566833120277</v>
      </c>
      <c r="AJ50" s="189">
        <f>'4 Utsläpp per FV'!AJ50</f>
        <v>7.4073549581307603</v>
      </c>
      <c r="AK50" s="189">
        <f>'4 Utsläpp per FV'!AK50</f>
        <v>6.3735267400833235</v>
      </c>
      <c r="AL50" s="189">
        <f>'4 Utsläpp per FV'!AL50</f>
        <v>8.2494781929907202</v>
      </c>
      <c r="AM50" s="189">
        <f>'4 Utsläpp per FV'!AM50</f>
        <v>7.6623802533001042</v>
      </c>
      <c r="AN50" s="189">
        <f>'4 Utsläpp per FV'!AN50</f>
        <v>6.694803499412818</v>
      </c>
      <c r="AO50" s="189">
        <f>'4 Utsläpp per FV'!AO50</f>
        <v>5.6355092937539366</v>
      </c>
      <c r="AP50" s="189">
        <f>'4 Utsläpp per FV'!AP50</f>
        <v>7.0472379116777564</v>
      </c>
      <c r="AQ50" s="189">
        <f>'4 Utsläpp per FV'!AQ50</f>
        <v>6.3548876258614699</v>
      </c>
      <c r="AR50" s="189">
        <f>'4 Utsläpp per FV'!AR50</f>
        <v>5.8814512410673014</v>
      </c>
      <c r="AS50" s="189">
        <f>'4 Utsläpp per FV'!AS50</f>
        <v>5.419570554884162</v>
      </c>
      <c r="AT50" s="189">
        <f>'4 Utsläpp per FV'!AT50</f>
        <v>7.4526405666262558</v>
      </c>
      <c r="AU50" s="189">
        <f>'4 Utsläpp per FV'!AU50</f>
        <v>6.1569705016329079</v>
      </c>
      <c r="AV50" s="189">
        <f>'4 Utsläpp per FV'!AV50</f>
        <v>5.6994994205369416</v>
      </c>
      <c r="AW50" s="189">
        <f>'4 Utsläpp per FV'!AW50</f>
        <v>5.4425054102120809</v>
      </c>
      <c r="AX50" s="189">
        <f>'4 Utsläpp per FV'!AX50</f>
        <v>7.3178835852472384</v>
      </c>
      <c r="AY50" s="189">
        <f>'4 Utsläpp per FV'!AY50</f>
        <v>6.0147751178193136</v>
      </c>
      <c r="AZ50" s="189">
        <f>'4 Utsläpp per FV'!AZ50</f>
        <v>5.5910111148402049</v>
      </c>
      <c r="BA50" s="302">
        <f>'4 Utsläpp per FV'!BA50</f>
        <v>5.2815062996711948</v>
      </c>
      <c r="BB50" s="189"/>
      <c r="BC50" s="368">
        <f t="shared" si="19"/>
        <v>-0.12149008681387785</v>
      </c>
      <c r="BD50" s="369">
        <f t="shared" si="19"/>
        <v>-3.8317519786385312E-2</v>
      </c>
      <c r="BE50" s="369">
        <f t="shared" si="19"/>
        <v>5.7526460725374262E-2</v>
      </c>
      <c r="BF50" s="369">
        <f t="shared" si="19"/>
        <v>-3.1144079310408301E-2</v>
      </c>
      <c r="BG50" s="369">
        <f t="shared" si="20"/>
        <v>-3.0936551723812489E-2</v>
      </c>
      <c r="BH50" s="369">
        <f t="shared" si="20"/>
        <v>4.2318584278324689E-3</v>
      </c>
      <c r="BI50" s="369">
        <f t="shared" si="18"/>
        <v>-1.8081776542729577E-2</v>
      </c>
      <c r="BJ50" s="369">
        <f t="shared" si="18"/>
        <v>-2.3095024375361595E-2</v>
      </c>
      <c r="BK50" s="369">
        <f t="shared" si="18"/>
        <v>-1.9034707733423417E-2</v>
      </c>
      <c r="BL50" s="401">
        <f t="shared" si="18"/>
        <v>-2.9581800734418073E-2</v>
      </c>
    </row>
    <row r="51" spans="2:64" ht="13.8" x14ac:dyDescent="0.3">
      <c r="C51" s="118" t="s">
        <v>128</v>
      </c>
      <c r="D51" s="189">
        <f>'4 Utsläpp per FV'!D51</f>
        <v>70.393671206127635</v>
      </c>
      <c r="E51" s="189">
        <f>'4 Utsläpp per FV'!E51</f>
        <v>68.747711797942372</v>
      </c>
      <c r="F51" s="189">
        <f>'4 Utsläpp per FV'!F51</f>
        <v>70.542061504530608</v>
      </c>
      <c r="G51" s="189">
        <f>'4 Utsläpp per FV'!G51</f>
        <v>71.268994438539863</v>
      </c>
      <c r="H51" s="189">
        <f>'4 Utsläpp per FV'!H51</f>
        <v>75.705372626550201</v>
      </c>
      <c r="I51" s="189">
        <f>'4 Utsläpp per FV'!I51</f>
        <v>75.366450646780493</v>
      </c>
      <c r="J51" s="189">
        <f>'4 Utsläpp per FV'!J51</f>
        <v>76.19028472324247</v>
      </c>
      <c r="K51" s="189">
        <f>'4 Utsläpp per FV'!K51</f>
        <v>70.729688224962757</v>
      </c>
      <c r="L51" s="189">
        <f>'4 Utsläpp per FV'!L51</f>
        <v>76.115209946941789</v>
      </c>
      <c r="M51" s="189">
        <f>'4 Utsläpp per FV'!M51</f>
        <v>66.100633227177553</v>
      </c>
      <c r="N51" s="189">
        <f>'4 Utsläpp per FV'!N51</f>
        <v>68.221253634257607</v>
      </c>
      <c r="O51" s="189">
        <f>'4 Utsläpp per FV'!O51</f>
        <v>61.97225002446767</v>
      </c>
      <c r="P51" s="189">
        <f>'4 Utsläpp per FV'!P51</f>
        <v>55.110526771639051</v>
      </c>
      <c r="Q51" s="189">
        <f>'4 Utsläpp per FV'!Q51</f>
        <v>49.959771139761841</v>
      </c>
      <c r="R51" s="189">
        <f>'4 Utsläpp per FV'!R51</f>
        <v>50.495766299168025</v>
      </c>
      <c r="S51" s="189">
        <f>'4 Utsläpp per FV'!S51</f>
        <v>44.420145632537341</v>
      </c>
      <c r="T51" s="189">
        <f>'4 Utsläpp per FV'!T51</f>
        <v>48.170557158483177</v>
      </c>
      <c r="U51" s="189">
        <f>'4 Utsläpp per FV'!U51</f>
        <v>46.529178675423708</v>
      </c>
      <c r="V51" s="189">
        <f>'4 Utsläpp per FV'!V51</f>
        <v>48.772472830154634</v>
      </c>
      <c r="W51" s="189">
        <f>'4 Utsläpp per FV'!W51</f>
        <v>45.778162149181753</v>
      </c>
      <c r="X51" s="189">
        <f>'4 Utsläpp per FV'!X51</f>
        <v>53.597595924542063</v>
      </c>
      <c r="Y51" s="189">
        <f>'4 Utsläpp per FV'!Y51</f>
        <v>51.249179951888777</v>
      </c>
      <c r="Z51" s="189">
        <f>'4 Utsläpp per FV'!Z51</f>
        <v>48.722825902356625</v>
      </c>
      <c r="AA51" s="189">
        <f>'4 Utsläpp per FV'!AA51</f>
        <v>43.772593617856877</v>
      </c>
      <c r="AB51" s="189">
        <f>'4 Utsläpp per FV'!AB51</f>
        <v>51.431168773995459</v>
      </c>
      <c r="AC51" s="189">
        <f>'4 Utsläpp per FV'!AC51</f>
        <v>50.928675254436627</v>
      </c>
      <c r="AD51" s="189">
        <f>'4 Utsläpp per FV'!AD51</f>
        <v>57.191287612707903</v>
      </c>
      <c r="AE51" s="189">
        <f>'4 Utsläpp per FV'!AE51</f>
        <v>47.932287178229934</v>
      </c>
      <c r="AF51" s="189">
        <f>'4 Utsläpp per FV'!AF51</f>
        <v>66.645772827260771</v>
      </c>
      <c r="AG51" s="189">
        <f>'4 Utsläpp per FV'!AG51</f>
        <v>60.718413094444962</v>
      </c>
      <c r="AH51" s="189">
        <f>'4 Utsläpp per FV'!AH51</f>
        <v>64.466363564408482</v>
      </c>
      <c r="AI51" s="189">
        <f>'4 Utsläpp per FV'!AI51</f>
        <v>58.510511189283456</v>
      </c>
      <c r="AJ51" s="189">
        <f>'4 Utsläpp per FV'!AJ51</f>
        <v>64.286506801428644</v>
      </c>
      <c r="AK51" s="189">
        <f>'4 Utsläpp per FV'!AK51</f>
        <v>57.850851254227628</v>
      </c>
      <c r="AL51" s="189">
        <f>'4 Utsläpp per FV'!AL51</f>
        <v>65.112694086033088</v>
      </c>
      <c r="AM51" s="189">
        <f>'4 Utsläpp per FV'!AM51</f>
        <v>59.074132764382803</v>
      </c>
      <c r="AN51" s="189">
        <f>'4 Utsläpp per FV'!AN51</f>
        <v>56.644329987705134</v>
      </c>
      <c r="AO51" s="189">
        <f>'4 Utsläpp per FV'!AO51</f>
        <v>51.911918554666912</v>
      </c>
      <c r="AP51" s="189">
        <f>'4 Utsläpp per FV'!AP51</f>
        <v>55.136207094184122</v>
      </c>
      <c r="AQ51" s="189">
        <f>'4 Utsläpp per FV'!AQ51</f>
        <v>49.026324349558784</v>
      </c>
      <c r="AR51" s="189">
        <f>'4 Utsläpp per FV'!AR51</f>
        <v>55.229195978611159</v>
      </c>
      <c r="AS51" s="189">
        <f>'4 Utsläpp per FV'!AS51</f>
        <v>51.433835708503914</v>
      </c>
      <c r="AT51" s="189">
        <f>'4 Utsläpp per FV'!AT51</f>
        <v>53.997251987450774</v>
      </c>
      <c r="AU51" s="189">
        <f>'4 Utsläpp per FV'!AU51</f>
        <v>48.303577318697272</v>
      </c>
      <c r="AV51" s="189">
        <f>'4 Utsläpp per FV'!AV51</f>
        <v>55.887569787053074</v>
      </c>
      <c r="AW51" s="189">
        <f>'4 Utsläpp per FV'!AW51</f>
        <v>51.302302264412333</v>
      </c>
      <c r="AX51" s="189">
        <f>'4 Utsläpp per FV'!AX51</f>
        <v>53.431310092047433</v>
      </c>
      <c r="AY51" s="189">
        <f>'4 Utsläpp per FV'!AY51</f>
        <v>47.885305125722176</v>
      </c>
      <c r="AZ51" s="189">
        <f>'4 Utsläpp per FV'!AZ51</f>
        <v>53.540746243979825</v>
      </c>
      <c r="BA51" s="302">
        <f>'4 Utsläpp per FV'!BA51</f>
        <v>37.822459921194294</v>
      </c>
      <c r="BB51" s="189"/>
      <c r="BC51" s="368">
        <f t="shared" si="19"/>
        <v>-2.4982800739299704E-2</v>
      </c>
      <c r="BD51" s="369">
        <f t="shared" si="19"/>
        <v>-9.2095006209323982E-3</v>
      </c>
      <c r="BE51" s="369">
        <f t="shared" si="19"/>
        <v>-2.0657117468885322E-2</v>
      </c>
      <c r="BF51" s="369">
        <f t="shared" si="19"/>
        <v>-1.4742019526251093E-2</v>
      </c>
      <c r="BG51" s="369">
        <f t="shared" si="20"/>
        <v>1.1920756708044156E-2</v>
      </c>
      <c r="BH51" s="369">
        <f t="shared" si="20"/>
        <v>-2.557332975067883E-3</v>
      </c>
      <c r="BI51" s="369">
        <f t="shared" si="18"/>
        <v>-1.0480938836199827E-2</v>
      </c>
      <c r="BJ51" s="369">
        <f t="shared" si="18"/>
        <v>-8.6592384289764235E-3</v>
      </c>
      <c r="BK51" s="369">
        <f t="shared" si="18"/>
        <v>-4.1991869605625842E-2</v>
      </c>
      <c r="BL51" s="401">
        <f t="shared" si="18"/>
        <v>-0.26275316600301601</v>
      </c>
    </row>
    <row r="52" spans="2:64" ht="13.8" x14ac:dyDescent="0.3">
      <c r="C52" s="118" t="s">
        <v>129</v>
      </c>
      <c r="D52" s="189">
        <f>'4 Utsläpp per FV'!D52</f>
        <v>2.7462623942903082</v>
      </c>
      <c r="E52" s="189">
        <f>'4 Utsläpp per FV'!E52</f>
        <v>2.7302060458407422</v>
      </c>
      <c r="F52" s="189">
        <f>'4 Utsläpp per FV'!F52</f>
        <v>2.8822306026324043</v>
      </c>
      <c r="G52" s="189">
        <f>'4 Utsläpp per FV'!G52</f>
        <v>2.6835460931303206</v>
      </c>
      <c r="H52" s="189">
        <f>'4 Utsläpp per FV'!H52</f>
        <v>2.6246426542014145</v>
      </c>
      <c r="I52" s="189">
        <f>'4 Utsläpp per FV'!I52</f>
        <v>2.5934451838510912</v>
      </c>
      <c r="J52" s="189">
        <f>'4 Utsläpp per FV'!J52</f>
        <v>2.7963745866503391</v>
      </c>
      <c r="K52" s="189">
        <f>'4 Utsläpp per FV'!K52</f>
        <v>2.5541511818317857</v>
      </c>
      <c r="L52" s="189">
        <f>'4 Utsläpp per FV'!L52</f>
        <v>2.7423892993473635</v>
      </c>
      <c r="M52" s="189">
        <f>'4 Utsläpp per FV'!M52</f>
        <v>2.5658419116772535</v>
      </c>
      <c r="N52" s="189">
        <f>'4 Utsläpp per FV'!N52</f>
        <v>2.7453541785789257</v>
      </c>
      <c r="O52" s="189">
        <f>'4 Utsläpp per FV'!O52</f>
        <v>2.5687371237698975</v>
      </c>
      <c r="P52" s="189">
        <f>'4 Utsläpp per FV'!P52</f>
        <v>2.6298990047383457</v>
      </c>
      <c r="Q52" s="189">
        <f>'4 Utsläpp per FV'!Q52</f>
        <v>2.5123143221071156</v>
      </c>
      <c r="R52" s="189">
        <f>'4 Utsläpp per FV'!R52</f>
        <v>2.6233971488738579</v>
      </c>
      <c r="S52" s="189">
        <f>'4 Utsläpp per FV'!S52</f>
        <v>2.4024349590549332</v>
      </c>
      <c r="T52" s="189">
        <f>'4 Utsläpp per FV'!T52</f>
        <v>2.3777507508607689</v>
      </c>
      <c r="U52" s="189">
        <f>'4 Utsläpp per FV'!U52</f>
        <v>2.2316118209661715</v>
      </c>
      <c r="V52" s="189">
        <f>'4 Utsläpp per FV'!V52</f>
        <v>2.4127816774061204</v>
      </c>
      <c r="W52" s="189">
        <f>'4 Utsläpp per FV'!W52</f>
        <v>2.2719741659396777</v>
      </c>
      <c r="X52" s="189">
        <f>'4 Utsläpp per FV'!X52</f>
        <v>2.2557359665507541</v>
      </c>
      <c r="Y52" s="189">
        <f>'4 Utsläpp per FV'!Y52</f>
        <v>2.1795192108553292</v>
      </c>
      <c r="Z52" s="189">
        <f>'4 Utsläpp per FV'!Z52</f>
        <v>2.3018993156228156</v>
      </c>
      <c r="AA52" s="189">
        <f>'4 Utsläpp per FV'!AA52</f>
        <v>2.0527719150415127</v>
      </c>
      <c r="AB52" s="189">
        <f>'4 Utsläpp per FV'!AB52</f>
        <v>2.0345824176177181</v>
      </c>
      <c r="AC52" s="189">
        <f>'4 Utsläpp per FV'!AC52</f>
        <v>1.9720977883520145</v>
      </c>
      <c r="AD52" s="189">
        <f>'4 Utsläpp per FV'!AD52</f>
        <v>2.0712569425758982</v>
      </c>
      <c r="AE52" s="189">
        <f>'4 Utsläpp per FV'!AE52</f>
        <v>1.8634409362167923</v>
      </c>
      <c r="AF52" s="189">
        <f>'4 Utsläpp per FV'!AF52</f>
        <v>1.9110963145029463</v>
      </c>
      <c r="AG52" s="189">
        <f>'4 Utsläpp per FV'!AG52</f>
        <v>1.8452710351720312</v>
      </c>
      <c r="AH52" s="189">
        <f>'4 Utsläpp per FV'!AH52</f>
        <v>1.9205445884341066</v>
      </c>
      <c r="AI52" s="189">
        <f>'4 Utsläpp per FV'!AI52</f>
        <v>1.7470529081990565</v>
      </c>
      <c r="AJ52" s="189">
        <f>'4 Utsläpp per FV'!AJ52</f>
        <v>1.7750445424807084</v>
      </c>
      <c r="AK52" s="189">
        <f>'4 Utsläpp per FV'!AK52</f>
        <v>1.7000145043889372</v>
      </c>
      <c r="AL52" s="189">
        <f>'4 Utsläpp per FV'!AL52</f>
        <v>1.8502277929059616</v>
      </c>
      <c r="AM52" s="189">
        <f>'4 Utsläpp per FV'!AM52</f>
        <v>1.6713237759826418</v>
      </c>
      <c r="AN52" s="189">
        <f>'4 Utsläpp per FV'!AN52</f>
        <v>1.7136111181173321</v>
      </c>
      <c r="AO52" s="189">
        <f>'4 Utsläpp per FV'!AO52</f>
        <v>1.662051049961129</v>
      </c>
      <c r="AP52" s="189">
        <f>'4 Utsläpp per FV'!AP52</f>
        <v>1.7636358619438763</v>
      </c>
      <c r="AQ52" s="189">
        <f>'4 Utsläpp per FV'!AQ52</f>
        <v>1.5668505220937206</v>
      </c>
      <c r="AR52" s="189">
        <f>'4 Utsläpp per FV'!AR52</f>
        <v>1.6518546459911561</v>
      </c>
      <c r="AS52" s="189">
        <f>'4 Utsläpp per FV'!AS52</f>
        <v>1.5990337502126386</v>
      </c>
      <c r="AT52" s="189">
        <f>'4 Utsläpp per FV'!AT52</f>
        <v>1.749638059414516</v>
      </c>
      <c r="AU52" s="189">
        <f>'4 Utsläpp per FV'!AU52</f>
        <v>1.5152793024721281</v>
      </c>
      <c r="AV52" s="189">
        <f>'4 Utsläpp per FV'!AV52</f>
        <v>1.6173460836156481</v>
      </c>
      <c r="AW52" s="189">
        <f>'4 Utsläpp per FV'!AW52</f>
        <v>1.5861215580683632</v>
      </c>
      <c r="AX52" s="189">
        <f>'4 Utsläpp per FV'!AX52</f>
        <v>1.7084935189600239</v>
      </c>
      <c r="AY52" s="189">
        <f>'4 Utsläpp per FV'!AY52</f>
        <v>1.5025399016806038</v>
      </c>
      <c r="AZ52" s="189">
        <f>'4 Utsläpp per FV'!AZ52</f>
        <v>1.5685399976320185</v>
      </c>
      <c r="BA52" s="302">
        <f>'4 Utsläpp per FV'!BA52</f>
        <v>1.5399919785935736</v>
      </c>
      <c r="BB52" s="189"/>
      <c r="BC52" s="368">
        <f t="shared" si="19"/>
        <v>-3.6038790524436592E-2</v>
      </c>
      <c r="BD52" s="369">
        <f t="shared" si="19"/>
        <v>-3.7915381570237661E-2</v>
      </c>
      <c r="BE52" s="369">
        <f t="shared" si="19"/>
        <v>-7.9369005991588581E-3</v>
      </c>
      <c r="BF52" s="369">
        <f t="shared" si="19"/>
        <v>-3.2913937158906448E-2</v>
      </c>
      <c r="BG52" s="369">
        <f t="shared" si="20"/>
        <v>-2.0890798387894427E-2</v>
      </c>
      <c r="BH52" s="369">
        <f t="shared" si="20"/>
        <v>-8.0749966300325271E-3</v>
      </c>
      <c r="BI52" s="369">
        <f t="shared" si="18"/>
        <v>-2.3516029634300661E-2</v>
      </c>
      <c r="BJ52" s="369">
        <f t="shared" si="18"/>
        <v>-8.4072954542045997E-3</v>
      </c>
      <c r="BK52" s="369">
        <f t="shared" si="18"/>
        <v>-3.0176649560693658E-2</v>
      </c>
      <c r="BL52" s="401">
        <f t="shared" si="18"/>
        <v>-2.9083256097324539E-2</v>
      </c>
    </row>
    <row r="53" spans="2:64" ht="13.8" x14ac:dyDescent="0.3">
      <c r="C53" s="177" t="s">
        <v>130</v>
      </c>
      <c r="D53" s="190">
        <f>'4 Utsläpp per FV'!D53</f>
        <v>0.94004857821072529</v>
      </c>
      <c r="E53" s="190">
        <f>'4 Utsläpp per FV'!E53</f>
        <v>0.96192743564289607</v>
      </c>
      <c r="F53" s="190">
        <f>'4 Utsläpp per FV'!F53</f>
        <v>1.1853093030871293</v>
      </c>
      <c r="G53" s="190">
        <f>'4 Utsläpp per FV'!G53</f>
        <v>1.0094324621887234</v>
      </c>
      <c r="H53" s="190">
        <f>'4 Utsläpp per FV'!H53</f>
        <v>1.0174164166721056</v>
      </c>
      <c r="I53" s="190">
        <f>'4 Utsläpp per FV'!I53</f>
        <v>1.034626388885719</v>
      </c>
      <c r="J53" s="190">
        <f>'4 Utsläpp per FV'!J53</f>
        <v>1.2584555645388935</v>
      </c>
      <c r="K53" s="190">
        <f>'4 Utsläpp per FV'!K53</f>
        <v>1.0608243470918997</v>
      </c>
      <c r="L53" s="190">
        <f>'4 Utsläpp per FV'!L53</f>
        <v>0.98224309467710647</v>
      </c>
      <c r="M53" s="190">
        <f>'4 Utsläpp per FV'!M53</f>
        <v>0.90775195984458257</v>
      </c>
      <c r="N53" s="190">
        <f>'4 Utsläpp per FV'!N53</f>
        <v>1.1446221776296632</v>
      </c>
      <c r="O53" s="190">
        <f>'4 Utsläpp per FV'!O53</f>
        <v>1.0569625893330119</v>
      </c>
      <c r="P53" s="190">
        <f>'4 Utsläpp per FV'!P53</f>
        <v>0.9187464382764865</v>
      </c>
      <c r="Q53" s="190">
        <f>'4 Utsläpp per FV'!Q53</f>
        <v>0.91618209963152841</v>
      </c>
      <c r="R53" s="190">
        <f>'4 Utsläpp per FV'!R53</f>
        <v>1.1268441412276835</v>
      </c>
      <c r="S53" s="190">
        <f>'4 Utsläpp per FV'!S53</f>
        <v>0.91822148766455403</v>
      </c>
      <c r="T53" s="190">
        <f>'4 Utsläpp per FV'!T53</f>
        <v>0.86280767274575687</v>
      </c>
      <c r="U53" s="190">
        <f>'4 Utsläpp per FV'!U53</f>
        <v>0.89058327340595123</v>
      </c>
      <c r="V53" s="190">
        <f>'4 Utsläpp per FV'!V53</f>
        <v>1.1202838940449891</v>
      </c>
      <c r="W53" s="190">
        <f>'4 Utsläpp per FV'!W53</f>
        <v>0.94290113423026634</v>
      </c>
      <c r="X53" s="190">
        <f>'4 Utsläpp per FV'!X53</f>
        <v>0.78774922002536751</v>
      </c>
      <c r="Y53" s="190">
        <f>'4 Utsläpp per FV'!Y53</f>
        <v>0.81922119293577778</v>
      </c>
      <c r="Z53" s="190">
        <f>'4 Utsläpp per FV'!Z53</f>
        <v>1.0097025025994357</v>
      </c>
      <c r="AA53" s="190">
        <f>'4 Utsläpp per FV'!AA53</f>
        <v>0.80186978114154528</v>
      </c>
      <c r="AB53" s="190">
        <f>'4 Utsläpp per FV'!AB53</f>
        <v>0.7531009492469285</v>
      </c>
      <c r="AC53" s="190">
        <f>'4 Utsläpp per FV'!AC53</f>
        <v>0.79484780922962062</v>
      </c>
      <c r="AD53" s="190">
        <f>'4 Utsläpp per FV'!AD53</f>
        <v>0.99003366984471308</v>
      </c>
      <c r="AE53" s="190">
        <f>'4 Utsläpp per FV'!AE53</f>
        <v>0.77535770551007877</v>
      </c>
      <c r="AF53" s="190">
        <f>'4 Utsläpp per FV'!AF53</f>
        <v>0.74452742250514869</v>
      </c>
      <c r="AG53" s="190">
        <f>'4 Utsläpp per FV'!AG53</f>
        <v>0.79717589936539357</v>
      </c>
      <c r="AH53" s="190">
        <f>'4 Utsläpp per FV'!AH53</f>
        <v>0.99376839213316137</v>
      </c>
      <c r="AI53" s="190">
        <f>'4 Utsläpp per FV'!AI53</f>
        <v>0.80519223186916411</v>
      </c>
      <c r="AJ53" s="190">
        <f>'4 Utsläpp per FV'!AJ53</f>
        <v>0.7288002782695725</v>
      </c>
      <c r="AK53" s="190">
        <f>'4 Utsläpp per FV'!AK53</f>
        <v>0.74371151120290591</v>
      </c>
      <c r="AL53" s="190">
        <f>'4 Utsläpp per FV'!AL53</f>
        <v>0.94949501388469104</v>
      </c>
      <c r="AM53" s="190">
        <f>'4 Utsläpp per FV'!AM53</f>
        <v>0.77076704771428028</v>
      </c>
      <c r="AN53" s="190">
        <f>'4 Utsläpp per FV'!AN53</f>
        <v>0.69899939005957545</v>
      </c>
      <c r="AO53" s="190">
        <f>'4 Utsläpp per FV'!AO53</f>
        <v>0.74829221939771684</v>
      </c>
      <c r="AP53" s="190">
        <f>'4 Utsläpp per FV'!AP53</f>
        <v>0.92817663902897363</v>
      </c>
      <c r="AQ53" s="190">
        <f>'4 Utsläpp per FV'!AQ53</f>
        <v>0.71987357855897616</v>
      </c>
      <c r="AR53" s="190">
        <f>'4 Utsläpp per FV'!AR53</f>
        <v>0.63572196941128378</v>
      </c>
      <c r="AS53" s="190">
        <f>'4 Utsläpp per FV'!AS53</f>
        <v>0.67196929379764858</v>
      </c>
      <c r="AT53" s="190">
        <f>'4 Utsläpp per FV'!AT53</f>
        <v>0.84577329746243002</v>
      </c>
      <c r="AU53" s="190">
        <f>'4 Utsläpp per FV'!AU53</f>
        <v>0.65675866738296862</v>
      </c>
      <c r="AV53" s="190">
        <f>'4 Utsläpp per FV'!AV53</f>
        <v>0.6182128430331294</v>
      </c>
      <c r="AW53" s="190">
        <f>'4 Utsläpp per FV'!AW53</f>
        <v>0.65530428507223004</v>
      </c>
      <c r="AX53" s="190">
        <f>'4 Utsläpp per FV'!AX53</f>
        <v>0.82795066224244529</v>
      </c>
      <c r="AY53" s="190">
        <f>'4 Utsläpp per FV'!AY53</f>
        <v>0.64450125864746033</v>
      </c>
      <c r="AZ53" s="190">
        <f>'4 Utsläpp per FV'!AZ53</f>
        <v>0.59347954812818016</v>
      </c>
      <c r="BA53" s="303">
        <f>'4 Utsläpp per FV'!BA53</f>
        <v>0.54647007774223699</v>
      </c>
      <c r="BB53" s="189"/>
      <c r="BC53" s="370">
        <f>AR53/AN53-1</f>
        <v>-9.0525716543040979E-2</v>
      </c>
      <c r="BD53" s="371">
        <f>AS53/AO53-1</f>
        <v>-0.10199615019584041</v>
      </c>
      <c r="BE53" s="371">
        <f>AT53/AP53-1</f>
        <v>-8.877980559040044E-2</v>
      </c>
      <c r="BF53" s="371">
        <f>AU53/AQ53-1</f>
        <v>-8.7674993298614057E-2</v>
      </c>
      <c r="BG53" s="371">
        <f t="shared" si="20"/>
        <v>-2.7542113094453646E-2</v>
      </c>
      <c r="BH53" s="371">
        <f t="shared" si="20"/>
        <v>-2.4800253343773893E-2</v>
      </c>
      <c r="BI53" s="371">
        <f t="shared" si="18"/>
        <v>-2.1072591524771367E-2</v>
      </c>
      <c r="BJ53" s="371">
        <f t="shared" si="18"/>
        <v>-1.8663489869652161E-2</v>
      </c>
      <c r="BK53" s="371">
        <f t="shared" si="18"/>
        <v>-4.0007733879484975E-2</v>
      </c>
      <c r="BL53" s="402">
        <f t="shared" si="18"/>
        <v>-0.16608194057207626</v>
      </c>
    </row>
    <row r="54" spans="2:64" x14ac:dyDescent="0.25">
      <c r="AI54" s="123"/>
      <c r="AJ54" s="123"/>
      <c r="AK54" s="123"/>
    </row>
    <row r="55" spans="2:64" s="101" customFormat="1" ht="13.8" x14ac:dyDescent="0.3">
      <c r="B55" s="102"/>
      <c r="C55" s="102"/>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row>
    <row r="56" spans="2:64" ht="13.8" x14ac:dyDescent="0.3">
      <c r="C56" s="179" t="s">
        <v>249</v>
      </c>
      <c r="D56" s="191" t="str">
        <f>'1 Emissions'!D4</f>
        <v>2008Q1</v>
      </c>
      <c r="E56" s="191" t="str">
        <f>'1 Emissions'!E4</f>
        <v>2008Q2</v>
      </c>
      <c r="F56" s="191" t="str">
        <f>'1 Emissions'!F4</f>
        <v>2008Q3</v>
      </c>
      <c r="G56" s="191" t="str">
        <f>'1 Emissions'!G4</f>
        <v>2008Q4</v>
      </c>
      <c r="H56" s="191" t="str">
        <f>'1 Emissions'!H4</f>
        <v>2009Q1</v>
      </c>
      <c r="I56" s="191" t="str">
        <f>'1 Emissions'!I4</f>
        <v>2009Q2</v>
      </c>
      <c r="J56" s="191" t="str">
        <f>'1 Emissions'!J4</f>
        <v>2009Q3</v>
      </c>
      <c r="K56" s="191" t="str">
        <f>'1 Emissions'!K4</f>
        <v>2009Q4</v>
      </c>
      <c r="L56" s="191" t="str">
        <f>'1 Emissions'!L4</f>
        <v>2010Q1</v>
      </c>
      <c r="M56" s="191" t="str">
        <f>'1 Emissions'!M4</f>
        <v>2010Q2</v>
      </c>
      <c r="N56" s="191" t="str">
        <f>'1 Emissions'!N4</f>
        <v>2010Q3</v>
      </c>
      <c r="O56" s="191" t="str">
        <f>'1 Emissions'!O4</f>
        <v>2010Q4</v>
      </c>
      <c r="P56" s="191" t="str">
        <f>'1 Emissions'!P4</f>
        <v>2011Q1</v>
      </c>
      <c r="Q56" s="191" t="str">
        <f>'1 Emissions'!Q4</f>
        <v>2011Q2</v>
      </c>
      <c r="R56" s="191" t="str">
        <f>'1 Emissions'!R4</f>
        <v>2011Q3</v>
      </c>
      <c r="S56" s="191" t="str">
        <f>'1 Emissions'!S4</f>
        <v>2011Q4</v>
      </c>
      <c r="T56" s="191" t="str">
        <f>'1 Emissions'!T4</f>
        <v>2012Q1</v>
      </c>
      <c r="U56" s="191" t="str">
        <f>'1 Emissions'!U4</f>
        <v>2012Q2</v>
      </c>
      <c r="V56" s="191" t="str">
        <f>'1 Emissions'!V4</f>
        <v>2012Q3</v>
      </c>
      <c r="W56" s="191" t="str">
        <f>'1 Emissions'!W4</f>
        <v>2012Q4</v>
      </c>
      <c r="X56" s="191" t="str">
        <f>'1 Emissions'!X4</f>
        <v>2013Q1</v>
      </c>
      <c r="Y56" s="191" t="str">
        <f>'1 Emissions'!Y4</f>
        <v>2013Q2</v>
      </c>
      <c r="Z56" s="191" t="str">
        <f>'1 Emissions'!Z4</f>
        <v>2013Q3</v>
      </c>
      <c r="AA56" s="191" t="str">
        <f>'1 Emissions'!AA4</f>
        <v>2013Q4</v>
      </c>
      <c r="AB56" s="191" t="str">
        <f>'1 Emissions'!AB4</f>
        <v>2014Q1</v>
      </c>
      <c r="AC56" s="191" t="str">
        <f>'1 Emissions'!AC4</f>
        <v>2014Q2</v>
      </c>
      <c r="AD56" s="191" t="str">
        <f>'1 Emissions'!AD4</f>
        <v>2014Q3</v>
      </c>
      <c r="AE56" s="191" t="str">
        <f>'1 Emissions'!AE4</f>
        <v>2014Q4</v>
      </c>
      <c r="AF56" s="191" t="str">
        <f>'1 Emissions'!AF4</f>
        <v>2015Q1</v>
      </c>
      <c r="AG56" s="191" t="str">
        <f>'1 Emissions'!AG4</f>
        <v>2015Q2</v>
      </c>
      <c r="AH56" s="191" t="str">
        <f>'1 Emissions'!AH4</f>
        <v>2015Q3</v>
      </c>
      <c r="AI56" s="191" t="str">
        <f>'1 Emissions'!AI4</f>
        <v>2015Q4</v>
      </c>
      <c r="AJ56" s="191" t="str">
        <f>'1 Emissions'!AJ4</f>
        <v>2016Q1</v>
      </c>
      <c r="AK56" s="191" t="str">
        <f>'1 Emissions'!AK4</f>
        <v>2016Q2</v>
      </c>
      <c r="AL56" s="191" t="str">
        <f>'1 Emissions'!AL4</f>
        <v>2016Q3</v>
      </c>
      <c r="AM56" s="191" t="str">
        <f>'1 Emissions'!AM4</f>
        <v>2016Q4</v>
      </c>
      <c r="AN56" s="191" t="str">
        <f>'1 Emissions'!AN4</f>
        <v>2017Q1</v>
      </c>
      <c r="AO56" s="191" t="str">
        <f>'1 Emissions'!AO4</f>
        <v>2017Q2</v>
      </c>
      <c r="AP56" s="191" t="str">
        <f>'1 Emissions'!AP4</f>
        <v>2017Q3</v>
      </c>
      <c r="AQ56" s="107" t="s">
        <v>261</v>
      </c>
      <c r="AR56" s="107" t="s">
        <v>317</v>
      </c>
      <c r="AS56" s="107" t="s">
        <v>331</v>
      </c>
      <c r="AT56" s="107" t="s">
        <v>333</v>
      </c>
      <c r="AU56" s="107" t="s">
        <v>339</v>
      </c>
      <c r="AV56" s="107" t="s">
        <v>341</v>
      </c>
      <c r="AW56" s="107" t="s">
        <v>344</v>
      </c>
      <c r="AX56" s="107" t="s">
        <v>346</v>
      </c>
      <c r="AY56" s="107" t="s">
        <v>355</v>
      </c>
      <c r="AZ56" s="107" t="s">
        <v>366</v>
      </c>
      <c r="BA56" s="289" t="s">
        <v>390</v>
      </c>
    </row>
    <row r="57" spans="2:64" ht="13.8" x14ac:dyDescent="0.3">
      <c r="C57" s="101" t="s">
        <v>117</v>
      </c>
      <c r="D57" s="180">
        <f>'1 Utsläpp'!D42/'1 Utsläpp'!$D42</f>
        <v>1</v>
      </c>
      <c r="E57" s="180">
        <f>'1 Utsläpp'!E42/'1 Utsläpp'!$D42</f>
        <v>0.95923519745391916</v>
      </c>
      <c r="F57" s="180">
        <f>'1 Utsläpp'!F42/'1 Utsläpp'!$D42</f>
        <v>0.93040705153879122</v>
      </c>
      <c r="G57" s="180">
        <f>'1 Utsläpp'!G42/'1 Utsläpp'!$D42</f>
        <v>1.0327085758982617</v>
      </c>
      <c r="H57" s="180">
        <f>'1 Utsläpp'!H42/'1 Utsläpp'!$D42</f>
        <v>0.96131499288368794</v>
      </c>
      <c r="I57" s="180">
        <f>'1 Utsläpp'!I42/'1 Utsläpp'!$D42</f>
        <v>0.88320362657723372</v>
      </c>
      <c r="J57" s="180">
        <f>'1 Utsläpp'!J42/'1 Utsläpp'!$D42</f>
        <v>0.83012025949638002</v>
      </c>
      <c r="K57" s="180">
        <f>'1 Utsläpp'!K42/'1 Utsläpp'!$D42</f>
        <v>0.97717418754834784</v>
      </c>
      <c r="L57" s="180">
        <f>'1 Utsläpp'!L42/'1 Utsläpp'!$D42</f>
        <v>1.0931955960041342</v>
      </c>
      <c r="M57" s="180">
        <f>'1 Utsläpp'!M42/'1 Utsläpp'!$D42</f>
        <v>0.93896129727867184</v>
      </c>
      <c r="N57" s="180">
        <f>'1 Utsläpp'!N42/'1 Utsläpp'!$D42</f>
        <v>0.8762877084811137</v>
      </c>
      <c r="O57" s="180">
        <f>'1 Utsläpp'!O42/'1 Utsläpp'!$D42</f>
        <v>1.0616648880315591</v>
      </c>
      <c r="P57" s="180">
        <f>'1 Utsläpp'!P42/'1 Utsläpp'!$D42</f>
        <v>1.0065643890204183</v>
      </c>
      <c r="Q57" s="180">
        <f>'1 Utsläpp'!Q42/'1 Utsläpp'!$D42</f>
        <v>0.88349146542384105</v>
      </c>
      <c r="R57" s="180">
        <f>'1 Utsläpp'!R42/'1 Utsläpp'!$D42</f>
        <v>0.82917015594532251</v>
      </c>
      <c r="S57" s="180">
        <f>'1 Utsläpp'!S42/'1 Utsläpp'!$D42</f>
        <v>0.89648642816000601</v>
      </c>
      <c r="T57" s="180">
        <f>'1 Utsläpp'!T42/'1 Utsläpp'!$D42</f>
        <v>0.92698891096949221</v>
      </c>
      <c r="U57" s="180">
        <f>'1 Utsläpp'!U42/'1 Utsläpp'!$D42</f>
        <v>0.82920515077406998</v>
      </c>
      <c r="V57" s="180">
        <f>'1 Utsläpp'!V42/'1 Utsläpp'!$D42</f>
        <v>0.79410237063485112</v>
      </c>
      <c r="W57" s="180">
        <f>'1 Utsläpp'!W42/'1 Utsläpp'!$D42</f>
        <v>0.89523927826328098</v>
      </c>
      <c r="X57" s="180">
        <f>'1 Utsläpp'!X42/'1 Utsläpp'!$D42</f>
        <v>0.91838875126567898</v>
      </c>
      <c r="Y57" s="180">
        <f>'1 Utsläpp'!Y42/'1 Utsläpp'!$D42</f>
        <v>0.82835010593998992</v>
      </c>
      <c r="Z57" s="180">
        <f>'1 Utsläpp'!Z42/'1 Utsläpp'!$D42</f>
        <v>0.79372951828828608</v>
      </c>
      <c r="AA57" s="180">
        <f>'1 Utsläpp'!AA42/'1 Utsläpp'!$D42</f>
        <v>0.84079729198330555</v>
      </c>
      <c r="AB57" s="180">
        <f>'1 Utsläpp'!AB42/'1 Utsläpp'!$D42</f>
        <v>0.85329269147804787</v>
      </c>
      <c r="AC57" s="180">
        <f>'1 Utsläpp'!AC42/'1 Utsläpp'!$D42</f>
        <v>0.82104086519626163</v>
      </c>
      <c r="AD57" s="180">
        <f>'1 Utsläpp'!AD42/'1 Utsläpp'!$D42</f>
        <v>0.79991004311481073</v>
      </c>
      <c r="AE57" s="180">
        <f>'1 Utsläpp'!AE42/'1 Utsläpp'!$D42</f>
        <v>0.85535199250181848</v>
      </c>
      <c r="AF57" s="180">
        <f>'1 Utsläpp'!AF42/'1 Utsläpp'!$D42</f>
        <v>0.90447775347873005</v>
      </c>
      <c r="AG57" s="180">
        <f>'1 Utsläpp'!AG42/'1 Utsläpp'!$D42</f>
        <v>0.8346024205404412</v>
      </c>
      <c r="AH57" s="180">
        <f>'1 Utsläpp'!AH42/'1 Utsläpp'!$D42</f>
        <v>0.80504127505971457</v>
      </c>
      <c r="AI57" s="180">
        <f>'1 Utsläpp'!AI42/'1 Utsläpp'!$D42</f>
        <v>0.8816519847979587</v>
      </c>
      <c r="AJ57" s="180">
        <f>'1 Utsläpp'!AJ42/'1 Utsläpp'!$D42</f>
        <v>0.88040854325429041</v>
      </c>
      <c r="AK57" s="180">
        <f>'1 Utsläpp'!AK42/'1 Utsläpp'!$D42</f>
        <v>0.82211642277985308</v>
      </c>
      <c r="AL57" s="180">
        <f>'1 Utsläpp'!AL42/'1 Utsläpp'!$D42</f>
        <v>0.81187835016345067</v>
      </c>
      <c r="AM57" s="180">
        <f>'1 Utsläpp'!AM42/'1 Utsläpp'!$D42</f>
        <v>0.88214946975030595</v>
      </c>
      <c r="AN57" s="180">
        <f>'1 Utsläpp'!AN42/'1 Utsläpp'!$D42</f>
        <v>0.84292835293892476</v>
      </c>
      <c r="AO57" s="180">
        <f>'1 Utsläpp'!AO42/'1 Utsläpp'!$D42</f>
        <v>0.81089780256874378</v>
      </c>
      <c r="AP57" s="180">
        <f>'1 Utsläpp'!AP42/'1 Utsläpp'!$D42</f>
        <v>0.79882959509800866</v>
      </c>
      <c r="AQ57" s="180">
        <f>'1 Utsläpp'!AQ42/'1 Utsläpp'!$D42</f>
        <v>0.85040951894643735</v>
      </c>
      <c r="AR57" s="180">
        <f>'1 Utsläpp'!AR42/'1 Utsläpp'!$D42</f>
        <v>0.8437947855126342</v>
      </c>
      <c r="AS57" s="180">
        <f>'1 Utsläpp'!AS42/'1 Utsläpp'!$D42</f>
        <v>0.80089278563711908</v>
      </c>
      <c r="AT57" s="180">
        <f>'1 Utsläpp'!AT42/'1 Utsläpp'!$D42</f>
        <v>0.7809416113547395</v>
      </c>
      <c r="AU57" s="180">
        <f>'1 Utsläpp'!AU42/'1 Utsläpp'!$D42</f>
        <v>0.83682141915361674</v>
      </c>
      <c r="AV57" s="180">
        <f>'1 Utsläpp'!AV42/'1 Utsläpp'!$D42</f>
        <v>0.83113024979586669</v>
      </c>
      <c r="AW57" s="180">
        <f>'1 Utsläpp'!AW42/'1 Utsläpp'!$D42</f>
        <v>0.77799815694873431</v>
      </c>
      <c r="AX57" s="180">
        <f>'1 Utsläpp'!AX42/'1 Utsläpp'!$D42</f>
        <v>0.77826931757846685</v>
      </c>
      <c r="AY57" s="180">
        <f>'1 Utsläpp'!AY42/'1 Utsläpp'!$D42</f>
        <v>0.80052372114370163</v>
      </c>
      <c r="AZ57" s="180">
        <f>'1 Utsläpp'!AZ42/'1 Utsläpp'!$D42</f>
        <v>0.76700971924366967</v>
      </c>
      <c r="BA57" s="299">
        <f>'1 Utsläpp'!BA42/'1 Utsläpp'!$D42</f>
        <v>0.69061203525787096</v>
      </c>
    </row>
    <row r="58" spans="2:64" ht="13.8" x14ac:dyDescent="0.3">
      <c r="C58" s="109" t="s">
        <v>248</v>
      </c>
      <c r="D58" s="181">
        <f>'6 FV'!D41/'6 FV'!$D41</f>
        <v>1</v>
      </c>
      <c r="E58" s="181">
        <f>'6 FV'!E41/'6 FV'!$D41</f>
        <v>1.048728692292991</v>
      </c>
      <c r="F58" s="181">
        <f>'6 FV'!F41/'6 FV'!$D41</f>
        <v>0.93664852845732738</v>
      </c>
      <c r="G58" s="181">
        <f>'6 FV'!G41/'6 FV'!$D41</f>
        <v>1.0083023780812561</v>
      </c>
      <c r="H58" s="181">
        <f>'6 FV'!H41/'6 FV'!$D41</f>
        <v>0.94475008949455219</v>
      </c>
      <c r="I58" s="181">
        <f>'6 FV'!I41/'6 FV'!$D41</f>
        <v>0.98546647276988797</v>
      </c>
      <c r="J58" s="181">
        <f>'6 FV'!J41/'6 FV'!$D41</f>
        <v>0.89111059586394503</v>
      </c>
      <c r="K58" s="181">
        <f>'6 FV'!K41/'6 FV'!$D41</f>
        <v>0.99903472000574323</v>
      </c>
      <c r="L58" s="181">
        <f>'6 FV'!L41/'6 FV'!$D41</f>
        <v>0.97444287822241016</v>
      </c>
      <c r="M58" s="181">
        <f>'6 FV'!M41/'6 FV'!$D41</f>
        <v>1.0429845487291773</v>
      </c>
      <c r="N58" s="181">
        <f>'6 FV'!N41/'6 FV'!$D41</f>
        <v>0.95157398846902708</v>
      </c>
      <c r="O58" s="181">
        <f>'6 FV'!O41/'6 FV'!$D41</f>
        <v>1.0787522955716446</v>
      </c>
      <c r="P58" s="181">
        <f>'6 FV'!P41/'6 FV'!$D41</f>
        <v>1.0306590388527623</v>
      </c>
      <c r="Q58" s="181">
        <f>'6 FV'!Q41/'6 FV'!$D41</f>
        <v>1.0757613827854198</v>
      </c>
      <c r="R58" s="181">
        <f>'6 FV'!R41/'6 FV'!$D41</f>
        <v>0.98763083424444775</v>
      </c>
      <c r="S58" s="181">
        <f>'6 FV'!S41/'6 FV'!$D41</f>
        <v>1.0830422132948645</v>
      </c>
      <c r="T58" s="181">
        <f>'6 FV'!T41/'6 FV'!$D41</f>
        <v>1.0392514859976194</v>
      </c>
      <c r="U58" s="181">
        <f>'6 FV'!U41/'6 FV'!$D41</f>
        <v>1.0739938047456852</v>
      </c>
      <c r="V58" s="181">
        <f>'6 FV'!V41/'6 FV'!$D41</f>
        <v>0.97140733942640056</v>
      </c>
      <c r="W58" s="181">
        <f>'6 FV'!W41/'6 FV'!$D41</f>
        <v>1.0678674297067585</v>
      </c>
      <c r="X58" s="181">
        <f>'6 FV'!X41/'6 FV'!$D41</f>
        <v>1.03786128877976</v>
      </c>
      <c r="Y58" s="181">
        <f>'6 FV'!Y41/'6 FV'!$D41</f>
        <v>1.08421704150898</v>
      </c>
      <c r="Z58" s="181">
        <f>'6 FV'!Z41/'6 FV'!$D41</f>
        <v>0.98418590031519548</v>
      </c>
      <c r="AA58" s="181">
        <f>'6 FV'!AA41/'6 FV'!$D41</f>
        <v>1.0955782415217858</v>
      </c>
      <c r="AB58" s="181">
        <f>'6 FV'!AB41/'6 FV'!$D41</f>
        <v>1.0568011494107912</v>
      </c>
      <c r="AC58" s="181">
        <f>'6 FV'!AC41/'6 FV'!$D41</f>
        <v>1.1103572118057139</v>
      </c>
      <c r="AD58" s="181">
        <f>'6 FV'!AD41/'6 FV'!$D41</f>
        <v>1.0136371265118274</v>
      </c>
      <c r="AE58" s="181">
        <f>'6 FV'!AE41/'6 FV'!$D41</f>
        <v>1.1327235738836949</v>
      </c>
      <c r="AF58" s="181">
        <f>'6 FV'!AF41/'6 FV'!$D41</f>
        <v>1.0950543709721388</v>
      </c>
      <c r="AG58" s="181">
        <f>'6 FV'!AG41/'6 FV'!$D41</f>
        <v>1.159572909683747</v>
      </c>
      <c r="AH58" s="181">
        <f>'6 FV'!AH41/'6 FV'!$D41</f>
        <v>1.0595087840479478</v>
      </c>
      <c r="AI58" s="181">
        <f>'6 FV'!AI41/'6 FV'!$D41</f>
        <v>1.1930288351932354</v>
      </c>
      <c r="AJ58" s="181">
        <f>'6 FV'!AJ41/'6 FV'!$D41</f>
        <v>1.1225129488188175</v>
      </c>
      <c r="AK58" s="181">
        <f>'6 FV'!AK41/'6 FV'!$D41</f>
        <v>1.1951223771305282</v>
      </c>
      <c r="AL58" s="181">
        <f>'6 FV'!AL41/'6 FV'!$D41</f>
        <v>1.0687395771588559</v>
      </c>
      <c r="AM58" s="181">
        <f>'6 FV'!AM41/'6 FV'!$D41</f>
        <v>1.214114624816524</v>
      </c>
      <c r="AN58" s="181">
        <f>'6 FV'!AN41/'6 FV'!$D41</f>
        <v>1.1550385190373587</v>
      </c>
      <c r="AO58" s="181">
        <f>'6 FV'!AO41/'6 FV'!$D41</f>
        <v>1.2156930273799973</v>
      </c>
      <c r="AP58" s="181">
        <f>'6 FV'!AP41/'6 FV'!$D41</f>
        <v>1.1014746955972561</v>
      </c>
      <c r="AQ58" s="181">
        <f>'6 FV'!AQ41/'6 FV'!$D41</f>
        <v>1.2464209455087316</v>
      </c>
      <c r="AR58" s="181">
        <f>'6 FV'!AR41/'6 FV'!$D41</f>
        <v>1.1825844086423118</v>
      </c>
      <c r="AS58" s="181">
        <f>'6 FV'!AS41/'6 FV'!$D41</f>
        <v>1.2532467847445015</v>
      </c>
      <c r="AT58" s="181">
        <f>'6 FV'!AT41/'6 FV'!$D41</f>
        <v>1.1088612703472778</v>
      </c>
      <c r="AU58" s="181">
        <f>'6 FV'!AU41/'6 FV'!$D41</f>
        <v>1.2659487053121443</v>
      </c>
      <c r="AV58" s="181">
        <f>'6 FV'!AV41/'6 FV'!$D41</f>
        <v>1.2035547527185486</v>
      </c>
      <c r="AW58" s="181">
        <f>'6 FV'!AW41/'6 FV'!$D41</f>
        <v>1.2601676967837259</v>
      </c>
      <c r="AX58" s="181">
        <f>'6 FV'!AX41/'6 FV'!$D41</f>
        <v>1.1321531370629683</v>
      </c>
      <c r="AY58" s="181">
        <f>'6 FV'!AY41/'6 FV'!$D41</f>
        <v>1.2754268817381638</v>
      </c>
      <c r="AZ58" s="181">
        <f>'6 FV'!AZ41/'6 FV'!$D41</f>
        <v>1.2115437786006642</v>
      </c>
      <c r="BA58" s="299">
        <f>'6 FV'!BA41/'6 FV'!$D41</f>
        <v>1.1681197606881719</v>
      </c>
    </row>
    <row r="59" spans="2:64" ht="13.8" x14ac:dyDescent="0.3">
      <c r="C59" s="111" t="s">
        <v>351</v>
      </c>
      <c r="D59" s="182">
        <f>D41/$D41</f>
        <v>1</v>
      </c>
      <c r="E59" s="182">
        <f t="shared" ref="E59:AX59" si="21">E41/$D41</f>
        <v>0.91466477889205178</v>
      </c>
      <c r="F59" s="182">
        <f t="shared" si="21"/>
        <v>0.99333637247173612</v>
      </c>
      <c r="G59" s="182">
        <f t="shared" si="21"/>
        <v>1.0242052367896317</v>
      </c>
      <c r="H59" s="182">
        <f t="shared" si="21"/>
        <v>1.0175336351627107</v>
      </c>
      <c r="I59" s="182">
        <f t="shared" si="21"/>
        <v>0.8962289950816692</v>
      </c>
      <c r="J59" s="182">
        <f t="shared" si="21"/>
        <v>0.93155693956434904</v>
      </c>
      <c r="K59" s="182">
        <f t="shared" si="21"/>
        <v>0.97811834561938982</v>
      </c>
      <c r="L59" s="182">
        <f t="shared" si="21"/>
        <v>1.1218672950828623</v>
      </c>
      <c r="M59" s="182">
        <f t="shared" si="21"/>
        <v>0.90026386145676607</v>
      </c>
      <c r="N59" s="182">
        <f t="shared" si="21"/>
        <v>0.92088236868576001</v>
      </c>
      <c r="O59" s="182">
        <f t="shared" si="21"/>
        <v>0.98416002671768998</v>
      </c>
      <c r="P59" s="182">
        <f t="shared" si="21"/>
        <v>0.97662209428720104</v>
      </c>
      <c r="Q59" s="182">
        <f t="shared" si="21"/>
        <v>0.82127085017335089</v>
      </c>
      <c r="R59" s="182">
        <f t="shared" si="21"/>
        <v>0.83955474778149275</v>
      </c>
      <c r="S59" s="182">
        <f t="shared" si="21"/>
        <v>0.82774837135173829</v>
      </c>
      <c r="T59" s="182">
        <f t="shared" si="21"/>
        <v>0.8919774698033156</v>
      </c>
      <c r="U59" s="182">
        <f t="shared" si="21"/>
        <v>0.77207628862479383</v>
      </c>
      <c r="V59" s="182">
        <f t="shared" si="21"/>
        <v>0.81747618985847392</v>
      </c>
      <c r="W59" s="182">
        <f t="shared" si="21"/>
        <v>0.83834308768937549</v>
      </c>
      <c r="X59" s="182">
        <f t="shared" si="21"/>
        <v>0.88488583319785652</v>
      </c>
      <c r="Y59" s="182">
        <f t="shared" si="21"/>
        <v>0.76400764259074705</v>
      </c>
      <c r="Z59" s="182">
        <f t="shared" si="21"/>
        <v>0.80648332599977934</v>
      </c>
      <c r="AA59" s="182">
        <f t="shared" si="21"/>
        <v>0.76744613950658336</v>
      </c>
      <c r="AB59" s="182">
        <f t="shared" si="21"/>
        <v>0.80742975341557177</v>
      </c>
      <c r="AC59" s="182">
        <f t="shared" si="21"/>
        <v>0.73943849462737066</v>
      </c>
      <c r="AD59" s="182">
        <f t="shared" si="21"/>
        <v>0.78914832753561082</v>
      </c>
      <c r="AE59" s="182">
        <f t="shared" si="21"/>
        <v>0.7551286229252997</v>
      </c>
      <c r="AF59" s="182">
        <f t="shared" si="21"/>
        <v>0.8259660684024086</v>
      </c>
      <c r="AG59" s="182">
        <f t="shared" si="21"/>
        <v>0.71974984373174455</v>
      </c>
      <c r="AH59" s="182">
        <f t="shared" si="21"/>
        <v>0.75982501247793599</v>
      </c>
      <c r="AI59" s="182">
        <f t="shared" si="21"/>
        <v>0.73900308088962263</v>
      </c>
      <c r="AJ59" s="182">
        <f t="shared" si="21"/>
        <v>0.78431927594306583</v>
      </c>
      <c r="AK59" s="182">
        <f t="shared" si="21"/>
        <v>0.68789308819883621</v>
      </c>
      <c r="AL59" s="182">
        <f t="shared" si="21"/>
        <v>0.75965966594196244</v>
      </c>
      <c r="AM59" s="182">
        <f t="shared" si="21"/>
        <v>0.72657840678232144</v>
      </c>
      <c r="AN59" s="182">
        <f t="shared" si="21"/>
        <v>0.7297837596285921</v>
      </c>
      <c r="AO59" s="182">
        <f t="shared" si="21"/>
        <v>0.66702513241879136</v>
      </c>
      <c r="AP59" s="182">
        <f t="shared" si="21"/>
        <v>0.72523644736555382</v>
      </c>
      <c r="AQ59" s="182">
        <f t="shared" si="21"/>
        <v>0.68228115229509356</v>
      </c>
      <c r="AR59" s="182">
        <f t="shared" si="21"/>
        <v>0.71351759700719264</v>
      </c>
      <c r="AS59" s="182">
        <f t="shared" si="21"/>
        <v>0.6390543310273854</v>
      </c>
      <c r="AT59" s="182">
        <f t="shared" si="21"/>
        <v>0.70427350313187609</v>
      </c>
      <c r="AU59" s="182">
        <f t="shared" si="21"/>
        <v>0.66102316440007913</v>
      </c>
      <c r="AV59" s="182">
        <f t="shared" si="21"/>
        <v>0.69056289123410297</v>
      </c>
      <c r="AW59" s="182">
        <f t="shared" si="21"/>
        <v>0.61737668640006171</v>
      </c>
      <c r="AX59" s="182">
        <f t="shared" si="21"/>
        <v>0.68742407020789886</v>
      </c>
      <c r="AY59" s="182">
        <f>AY41/$D41</f>
        <v>0.62765159853988683</v>
      </c>
      <c r="AZ59" s="182">
        <f>AZ41/$D41</f>
        <v>0.63308460890250928</v>
      </c>
      <c r="BA59" s="300">
        <f>BA41/$D41</f>
        <v>0.59121680712858782</v>
      </c>
    </row>
    <row r="60" spans="2:64" ht="13.8" x14ac:dyDescent="0.3">
      <c r="C60" s="101"/>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row>
    <row r="61" spans="2:64" ht="13.8" x14ac:dyDescent="0.3">
      <c r="C61" s="121"/>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row>
    <row r="62" spans="2:64" ht="13.8" x14ac:dyDescent="0.3">
      <c r="C62" s="121"/>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row>
    <row r="63" spans="2:64" ht="13.8" x14ac:dyDescent="0.3">
      <c r="C63" s="121"/>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row>
    <row r="64" spans="2:64" ht="13.8" x14ac:dyDescent="0.3">
      <c r="C64" s="124" t="s">
        <v>119</v>
      </c>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row>
    <row r="65" spans="3:43" s="4" customFormat="1" ht="13.8" x14ac:dyDescent="0.3">
      <c r="C65" s="125">
        <v>44133</v>
      </c>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02"/>
      <c r="AM65" s="102"/>
      <c r="AN65" s="102"/>
      <c r="AO65" s="102"/>
      <c r="AP65" s="102"/>
      <c r="AQ65" s="102"/>
    </row>
    <row r="66" spans="3:43" s="113" customFormat="1" ht="13.8" x14ac:dyDescent="0.3">
      <c r="C66" s="126"/>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02"/>
      <c r="AM66" s="102"/>
      <c r="AN66" s="102"/>
      <c r="AO66" s="102"/>
      <c r="AP66" s="102"/>
      <c r="AQ66" s="102"/>
    </row>
    <row r="67" spans="3:43" s="113" customFormat="1" ht="13.8" x14ac:dyDescent="0.3">
      <c r="C67" s="124" t="s">
        <v>120</v>
      </c>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02"/>
      <c r="AM67" s="102"/>
      <c r="AN67" s="102"/>
      <c r="AO67" s="102"/>
      <c r="AP67" s="102"/>
      <c r="AQ67" s="102"/>
    </row>
    <row r="68" spans="3:43" s="113" customFormat="1" ht="13.8" x14ac:dyDescent="0.3">
      <c r="C68" s="126" t="s">
        <v>189</v>
      </c>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4"/>
      <c r="AM68" s="4"/>
      <c r="AN68" s="4"/>
      <c r="AO68" s="4"/>
      <c r="AP68" s="4"/>
      <c r="AQ68" s="4"/>
    </row>
    <row r="69" spans="3:43" s="113" customFormat="1" ht="13.8" x14ac:dyDescent="0.3">
      <c r="C69" s="101"/>
      <c r="AH69" s="101"/>
      <c r="AI69" s="101"/>
      <c r="AJ69" s="101"/>
      <c r="AK69" s="101"/>
    </row>
    <row r="70" spans="3:43" s="113" customFormat="1" ht="13.8" x14ac:dyDescent="0.3">
      <c r="C70" s="124" t="s">
        <v>34</v>
      </c>
      <c r="D70" s="127"/>
      <c r="AH70" s="115"/>
      <c r="AI70" s="115"/>
      <c r="AJ70" s="115"/>
      <c r="AK70" s="115"/>
    </row>
    <row r="71" spans="3:43" ht="13.8" x14ac:dyDescent="0.3">
      <c r="C71" s="127" t="s">
        <v>350</v>
      </c>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6"/>
      <c r="AI71" s="116"/>
      <c r="AJ71" s="116"/>
      <c r="AK71" s="116"/>
      <c r="AL71" s="113"/>
      <c r="AM71" s="113"/>
      <c r="AN71" s="113"/>
      <c r="AO71" s="113"/>
      <c r="AP71" s="113"/>
      <c r="AQ71" s="113"/>
    </row>
    <row r="72" spans="3:43" ht="13.8" x14ac:dyDescent="0.3">
      <c r="C72" s="127" t="s">
        <v>348</v>
      </c>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6"/>
      <c r="AI72" s="116"/>
      <c r="AJ72" s="116"/>
      <c r="AK72" s="116"/>
      <c r="AL72" s="113"/>
      <c r="AM72" s="113"/>
      <c r="AN72" s="113"/>
      <c r="AO72" s="113"/>
      <c r="AP72" s="113"/>
      <c r="AQ72" s="113"/>
    </row>
    <row r="73" spans="3:43" ht="13.8" x14ac:dyDescent="0.3">
      <c r="C73" s="127" t="s">
        <v>349</v>
      </c>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row>
    <row r="74" spans="3:43" ht="13.8" x14ac:dyDescent="0.3">
      <c r="C74" s="101"/>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13"/>
      <c r="AI74" s="113"/>
      <c r="AJ74" s="113"/>
      <c r="AK74" s="113"/>
    </row>
    <row r="75" spans="3:43" ht="13.8" x14ac:dyDescent="0.3">
      <c r="C75" s="101"/>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13"/>
      <c r="AI75" s="113"/>
      <c r="AJ75" s="113"/>
      <c r="AK75" s="113"/>
    </row>
    <row r="76" spans="3:43" ht="13.8" x14ac:dyDescent="0.3">
      <c r="C76" s="101"/>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13"/>
      <c r="AI76" s="113"/>
      <c r="AJ76" s="113"/>
      <c r="AK76" s="113"/>
    </row>
    <row r="77" spans="3:43" ht="13.8" x14ac:dyDescent="0.3">
      <c r="C77" s="101"/>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13"/>
      <c r="AI77" s="113"/>
      <c r="AJ77" s="113"/>
      <c r="AK77" s="113"/>
    </row>
    <row r="78" spans="3:43" ht="13.8" x14ac:dyDescent="0.3">
      <c r="C78" s="101"/>
      <c r="AH78" s="113"/>
      <c r="AI78" s="113"/>
      <c r="AJ78" s="113"/>
      <c r="AK78" s="113"/>
    </row>
    <row r="79" spans="3:43" ht="13.8" x14ac:dyDescent="0.3">
      <c r="C79" s="101"/>
    </row>
    <row r="80" spans="3:43" ht="13.8" x14ac:dyDescent="0.3">
      <c r="C80" s="101"/>
    </row>
    <row r="81" spans="3:3" ht="13.8" x14ac:dyDescent="0.3">
      <c r="C81" s="101"/>
    </row>
    <row r="112" spans="1:1" x14ac:dyDescent="0.25">
      <c r="A112" s="102" t="s">
        <v>237</v>
      </c>
    </row>
  </sheetData>
  <hyperlinks>
    <hyperlink ref="B1" location="'Innehåll - Contents'!A1" display="Tillbaka till innehåll - Back to content"/>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1</vt:i4>
      </vt:variant>
    </vt:vector>
  </HeadingPairs>
  <TitlesOfParts>
    <vt:vector size="16" baseType="lpstr">
      <vt:lpstr>Innehåll - Contents</vt:lpstr>
      <vt:lpstr>1 Utsläpp</vt:lpstr>
      <vt:lpstr>1 Emissions</vt:lpstr>
      <vt:lpstr>2 Diagram</vt:lpstr>
      <vt:lpstr>2 Figures</vt:lpstr>
      <vt:lpstr>3 Prel. årssiffor</vt:lpstr>
      <vt:lpstr>3 Prel. yearly data</vt:lpstr>
      <vt:lpstr>4 Utsläpp per FV</vt:lpstr>
      <vt:lpstr>4 Emissions by VA</vt:lpstr>
      <vt:lpstr>5 Utsläpp per syss.</vt:lpstr>
      <vt:lpstr>5 Emissions by emp.</vt:lpstr>
      <vt:lpstr>6 FV</vt:lpstr>
      <vt:lpstr>6 VA</vt:lpstr>
      <vt:lpstr>7 Syss</vt:lpstr>
      <vt:lpstr>7 Emp</vt:lpstr>
      <vt:lpstr>Utsläpp_av_växthusgaser_2008K1_2017K4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Steinbach Nancy RM/MN-S</dc:creator>
  <cp:lastModifiedBy>Byambakhorloo Ariun RM/MEM-S</cp:lastModifiedBy>
  <cp:lastPrinted>2016-04-25T10:56:14Z</cp:lastPrinted>
  <dcterms:created xsi:type="dcterms:W3CDTF">2012-09-11T12:09:58Z</dcterms:created>
  <dcterms:modified xsi:type="dcterms:W3CDTF">2020-10-26T15:14:31Z</dcterms:modified>
</cp:coreProperties>
</file>